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Jegyzőkönyv\2022\KT\2022.03.22\Nyílt\Előteri és meghívó\"/>
    </mc:Choice>
  </mc:AlternateContent>
  <bookViews>
    <workbookView xWindow="0" yWindow="0" windowWidth="28800" windowHeight="12435"/>
  </bookViews>
  <sheets>
    <sheet name="Összesítő táblázat" sheetId="1" r:id="rId1"/>
  </sheets>
  <definedNames>
    <definedName name="_xlnm._FilterDatabase" localSheetId="0" hidden="1">'Összesítő táblázat'!$A$5:$N$101</definedName>
    <definedName name="_xlnm.Print_Titles" localSheetId="0">'Összesítő táblázat'!$1:$4</definedName>
    <definedName name="_xlnm.Print_Area" localSheetId="0">'Összesítő táblázat'!$A$1:$K$101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49" i="1" l="1"/>
  <c r="G51" i="1" s="1"/>
  <c r="B51" i="1" s="1"/>
  <c r="G64" i="1"/>
  <c r="G66" i="1" s="1"/>
  <c r="B66" i="1" s="1"/>
  <c r="G100" i="1"/>
  <c r="I95" i="1"/>
  <c r="B95" i="1" s="1"/>
  <c r="I88" i="1"/>
  <c r="B88" i="1" s="1"/>
  <c r="G84" i="1"/>
  <c r="B84" i="1" s="1"/>
  <c r="G74" i="1"/>
  <c r="B74" i="1" s="1"/>
  <c r="G70" i="1"/>
  <c r="B70" i="1" s="1"/>
  <c r="I61" i="1"/>
  <c r="B61" i="1" s="1"/>
  <c r="I57" i="1"/>
  <c r="H57" i="1"/>
  <c r="I42" i="1"/>
  <c r="H42" i="1"/>
  <c r="G42" i="1"/>
  <c r="I36" i="1"/>
  <c r="B36" i="1" s="1"/>
  <c r="B100" i="1" l="1"/>
  <c r="B42" i="1"/>
  <c r="B57" i="1"/>
  <c r="B31" i="1" l="1"/>
  <c r="I25" i="1"/>
  <c r="H25" i="1"/>
  <c r="G25" i="1"/>
  <c r="G102" i="1" s="1"/>
  <c r="G104" i="1" s="1"/>
  <c r="B25" i="1"/>
  <c r="I21" i="1"/>
  <c r="I102" i="1" s="1"/>
  <c r="H21" i="1"/>
  <c r="H102" i="1" s="1"/>
  <c r="G21" i="1"/>
  <c r="B21" i="1" l="1"/>
  <c r="H51" i="1"/>
</calcChain>
</file>

<file path=xl/sharedStrings.xml><?xml version="1.0" encoding="utf-8"?>
<sst xmlns="http://schemas.openxmlformats.org/spreadsheetml/2006/main" count="224" uniqueCount="116">
  <si>
    <t>Költséghely</t>
  </si>
  <si>
    <t>Feladat rövid leírása</t>
  </si>
  <si>
    <t>Beruh.</t>
  </si>
  <si>
    <t>Felúj.</t>
  </si>
  <si>
    <t>Karb.</t>
  </si>
  <si>
    <t>Ingatlan, helyiség megnevezése, címe</t>
  </si>
  <si>
    <t>becsült</t>
  </si>
  <si>
    <t>VM</t>
  </si>
  <si>
    <t>Finanszí- rozás</t>
  </si>
  <si>
    <t>Jegyző és a polgármester által kijelölt felelősök</t>
  </si>
  <si>
    <t>Karbantartás költsége</t>
  </si>
  <si>
    <t xml:space="preserve">Beruházás  költsége  </t>
  </si>
  <si>
    <t>Felújítás  költsége</t>
  </si>
  <si>
    <t>utak karbantartása padkák javítása, kátyúzások (8,1 m3 aszfalt, 10 m3 murva)</t>
  </si>
  <si>
    <t>Soundcraft UI16 távvezérlésű digitális keverő+ éerintős ipod</t>
  </si>
  <si>
    <t>Kärcher K 5 Power Control Háztartási magasnyomású mosó</t>
  </si>
  <si>
    <t>LG F4WV308S6U Elöltöltős mosógép, 8kg, fehér</t>
  </si>
  <si>
    <t>Makita DDF485RTJ Akkus fúró-csavarbehajtó (18V/2x5.0Ah) MAKPAC kofferben </t>
  </si>
  <si>
    <t>Makita DGA506RTJ 18V Akkus sarokcsiszoló</t>
  </si>
  <si>
    <t>MAKITA JR3051TK Orrfűrész kofferben +3db fűrészlap (1200W/255mm)</t>
  </si>
  <si>
    <t>Kisebb szerszámok (kőműves kanál, fángli, csavarhúzó készlet, franciakulcs készlet stb.)</t>
  </si>
  <si>
    <t>Vízmű melletti járdaépítés (102m)</t>
  </si>
  <si>
    <t>Kamerarendszer beléptetéshez MVK telephely</t>
  </si>
  <si>
    <t>BBK</t>
  </si>
  <si>
    <t>Emlékezés tere "patkó" növénytelepítés tavasz és ősz</t>
  </si>
  <si>
    <t>Emlékezés tere "patkó" növénytelepítés</t>
  </si>
  <si>
    <t>Önkormányzat virágládák</t>
  </si>
  <si>
    <t>Téren kőládák feltöltése virággal</t>
  </si>
  <si>
    <t>2 csoport lamináltpadló csere</t>
  </si>
  <si>
    <t>Aula és teraszok faszerkezetének festése</t>
  </si>
  <si>
    <t>Falikút csere a kazánházban</t>
  </si>
  <si>
    <t>Konyha tisztasági festése</t>
  </si>
  <si>
    <t xml:space="preserve">Lámpatest korszerűsítés </t>
  </si>
  <si>
    <t>Felnőtt mosdók, zuhanyzók felújítása</t>
  </si>
  <si>
    <t>Udvari játékok festése, állagmegóvás</t>
  </si>
  <si>
    <t>laptopok beszerzése</t>
  </si>
  <si>
    <t>egyéb eszköz óvoda (Magasnyomású mosó, Zárható szekrény, hűtőszekrény, Mikrohullámú sütő, Udvari szemetes)</t>
  </si>
  <si>
    <t>ivókutak körüli sármentesítés</t>
  </si>
  <si>
    <t>BBK emelet elválasztó fal (beépített szekrény)</t>
  </si>
  <si>
    <t>BBK Parkoló gyalogos nyomvonal festés</t>
  </si>
  <si>
    <t>Mosókonyha szellőzés kialakítása</t>
  </si>
  <si>
    <t>Színházajtó hangszigetelés</t>
  </si>
  <si>
    <t>Szúnyoghálók felszerelése</t>
  </si>
  <si>
    <t>FELÚJÍTÁSI-NAGYKARBANTARTÁSI ÉS BESZERZÉSI KERETEK 2022.</t>
  </si>
  <si>
    <t>Óvoda összesen:</t>
  </si>
  <si>
    <t>Óvoda laptop összesen:</t>
  </si>
  <si>
    <t>Bádogozás javítása</t>
  </si>
  <si>
    <t>Segítő Szolg. Összesen:</t>
  </si>
  <si>
    <t>Növénytelepítés, egyéb kisösszegű karbantartási munkák</t>
  </si>
  <si>
    <t>Ált. Isk. összesen:</t>
  </si>
  <si>
    <t>Parketta javítás, csere</t>
  </si>
  <si>
    <t>Szerverszoba építése</t>
  </si>
  <si>
    <t>Eszközbeszerzés (laptop, irodabútor stb)</t>
  </si>
  <si>
    <t>PMH összesen:</t>
  </si>
  <si>
    <t>BBK összesen:</t>
  </si>
  <si>
    <t>Álmennyezet javítása</t>
  </si>
  <si>
    <t>faszerkezetek festése</t>
  </si>
  <si>
    <t>tető javítása</t>
  </si>
  <si>
    <t>ÓM összesen:</t>
  </si>
  <si>
    <t>Könyvtár összesen:</t>
  </si>
  <si>
    <t>Temető vb. Összesen:</t>
  </si>
  <si>
    <t>parkoló és vizesblokk helyének kialakítása</t>
  </si>
  <si>
    <t>Bontás (parkoló ép. a temető vizesblokknál)</t>
  </si>
  <si>
    <t>Orgona u. 18. bontás és parkoló összesen:</t>
  </si>
  <si>
    <t>Járdaép. Összesen:</t>
  </si>
  <si>
    <t>Eszköz összesen:</t>
  </si>
  <si>
    <t>Utak összesen:</t>
  </si>
  <si>
    <t>Zöldter. Összesen:</t>
  </si>
  <si>
    <t>telephely összesen:</t>
  </si>
  <si>
    <t>Összesítés:</t>
  </si>
  <si>
    <t>Mindösszesen:</t>
  </si>
  <si>
    <t>Eszközök beszerzése (sátrak, asztal, pult, mosógép, szerszámok)</t>
  </si>
  <si>
    <t>Közvilágítás lámpák 4.000.000,- Ft</t>
  </si>
  <si>
    <t>BBK udvar világítás 500.000,- Ft</t>
  </si>
  <si>
    <t>Sportcsarnok 400.000,- Ft</t>
  </si>
  <si>
    <t>Más konstrukcióban támogatható</t>
  </si>
  <si>
    <t>3 csoportnál öltöző és wc festése</t>
  </si>
  <si>
    <t>átadott pe</t>
  </si>
  <si>
    <t>MVK Kft. Ügyvezető</t>
  </si>
  <si>
    <t>számlás</t>
  </si>
  <si>
    <t>udvar térkövezés</t>
  </si>
  <si>
    <t>WC-k közé elválasztó paraván</t>
  </si>
  <si>
    <t>int. Fin</t>
  </si>
  <si>
    <t>BTO vezető</t>
  </si>
  <si>
    <t>int. Fin.</t>
  </si>
  <si>
    <t>Kamerarendszer beléptetéshez</t>
  </si>
  <si>
    <t>TKT fin.</t>
  </si>
  <si>
    <t xml:space="preserve">Homlokzat javítása </t>
  </si>
  <si>
    <t>Egyéb (kp.tároló, villanybojler, reluxa, burkolat felújítás, festés)</t>
  </si>
  <si>
    <t>Táblás kerítés javítása</t>
  </si>
  <si>
    <t>jegyző</t>
  </si>
  <si>
    <t>Könyvtár konyhahelyiség leválasztás</t>
  </si>
  <si>
    <t>Konténer vásárlás</t>
  </si>
  <si>
    <t>Soundcraft UI16 távvezérlésű digitális keverő+ érintős ipod</t>
  </si>
  <si>
    <t>Brunszvik Teréz Óvoda (előzetes keretbiztosítás: 6.500.000,-)</t>
  </si>
  <si>
    <t>A közvilágítás korszerűsítés előkészítés alatt áll, célszerű azzal együtt kezelni.</t>
  </si>
  <si>
    <t>Óvodai csopotokba laptopok (előzetes keretbiztosítás: 2.000.000,-)</t>
  </si>
  <si>
    <t>Segítő Szolgálat (előzetes keretbiztosítás: 4.000.000,-)</t>
  </si>
  <si>
    <t>Beethoven Ált. Isk. (előzetes keretbiztosítás: 250.000,-)</t>
  </si>
  <si>
    <t>Polgármesteri Hivatal (előzetes keretbiztosítás: 5.000.000,-)</t>
  </si>
  <si>
    <t>BBK (előzetes keretbiztosítás: 2.000.000,-)</t>
  </si>
  <si>
    <t>Óvodamúzeum (előzetes keretbiztosítás: 1.000.000,-)</t>
  </si>
  <si>
    <t>Könyvtár (előzetes keretbiztosítás: 200.000,-)</t>
  </si>
  <si>
    <t>Temető vizesblokk (előzetes keretbiztosítás: 1.000.000,-)</t>
  </si>
  <si>
    <t>Orgona u. 18. bontás és parkoló (előzetes keretbiztosítás: 4.500.000,-)</t>
  </si>
  <si>
    <t>Mezei stny. Járdaépítés (előzetes keretbiztosítás: 2.500.000,-)</t>
  </si>
  <si>
    <t>MVK NKFT eszközök (előzetes keretbiztosítás: 1.500.000,-)</t>
  </si>
  <si>
    <t>Utak kátyúzás, padkázás (előzetes keretbiztosítás:  3.000.000,-)</t>
  </si>
  <si>
    <t>Zöldterület (előzetes keretbiztosítás: 900.000,-)</t>
  </si>
  <si>
    <t>MVK Nkft telephely rendezése (előzetes keretbiztosítás: 2.250.000,-)</t>
  </si>
  <si>
    <t>Előzetes koncepció tartalmazta, egyéb okok miatt nem szerepel a fenti felsorolásban:</t>
  </si>
  <si>
    <t>Parkolónál csapadékvíz összefolyóhoz rács, korlát</t>
  </si>
  <si>
    <t>TKT finanszírozásból</t>
  </si>
  <si>
    <t>MEGJEGYZÉS:</t>
  </si>
  <si>
    <t>Marton Gazda Csarnok terület alakítás, udvar hátsó rész murvázása, betonozása (780 m2 beton-murva)</t>
  </si>
  <si>
    <t>Segítő Szolgálat 2.500.000,-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</si>
</sst>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1C262B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B2B2B"/>
      <name val="Times New Roman"/>
      <family val="1"/>
      <charset val="238"/>
    </font>
    <font>
      <sz val="11"/>
      <color rgb="FF211F1D"/>
      <name val="Times New Roman"/>
      <family val="1"/>
      <charset val="238"/>
    </font>
    <font>
      <sz val="11"/>
      <color rgb="FF28272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wrapText="1"/>
    </xf>
    <xf numFmtId="0" fontId="8" fillId="0" borderId="4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8" fillId="0" borderId="47" xfId="1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4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6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6" fontId="12" fillId="0" borderId="43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wrapText="1"/>
    </xf>
    <xf numFmtId="164" fontId="8" fillId="0" borderId="0" xfId="1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164" fontId="8" fillId="0" borderId="4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164" fontId="8" fillId="0" borderId="47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64" fontId="7" fillId="0" borderId="47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164" fontId="8" fillId="0" borderId="42" xfId="1" applyNumberFormat="1" applyFont="1" applyFill="1" applyBorder="1" applyAlignment="1">
      <alignment horizontal="left" vertical="center" wrapText="1"/>
    </xf>
    <xf numFmtId="165" fontId="7" fillId="0" borderId="14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4" fontId="8" fillId="0" borderId="50" xfId="1" applyNumberFormat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/>
    </xf>
    <xf numFmtId="164" fontId="8" fillId="0" borderId="19" xfId="1" applyNumberFormat="1" applyFont="1" applyFill="1" applyBorder="1" applyAlignment="1">
      <alignment horizontal="center" vertical="center"/>
    </xf>
    <xf numFmtId="164" fontId="8" fillId="0" borderId="51" xfId="1" applyNumberFormat="1" applyFont="1" applyFill="1" applyBorder="1" applyAlignment="1">
      <alignment horizontal="center" vertical="center"/>
    </xf>
    <xf numFmtId="164" fontId="7" fillId="0" borderId="53" xfId="1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 wrapText="1"/>
    </xf>
    <xf numFmtId="44" fontId="7" fillId="0" borderId="13" xfId="1" applyFont="1" applyFill="1" applyBorder="1" applyAlignment="1">
      <alignment horizontal="center" vertical="center"/>
    </xf>
    <xf numFmtId="164" fontId="8" fillId="0" borderId="42" xfId="1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164" fontId="7" fillId="2" borderId="58" xfId="0" applyNumberFormat="1" applyFont="1" applyFill="1" applyBorder="1" applyAlignment="1">
      <alignment horizontal="center" vertical="center"/>
    </xf>
    <xf numFmtId="164" fontId="8" fillId="0" borderId="57" xfId="1" applyNumberFormat="1" applyFont="1" applyFill="1" applyBorder="1" applyAlignment="1">
      <alignment horizontal="center" vertical="center"/>
    </xf>
    <xf numFmtId="164" fontId="8" fillId="0" borderId="46" xfId="1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4" fontId="9" fillId="0" borderId="21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64" fontId="10" fillId="0" borderId="33" xfId="1" applyNumberFormat="1" applyFont="1" applyFill="1" applyBorder="1"/>
    <xf numFmtId="164" fontId="8" fillId="0" borderId="35" xfId="1" applyNumberFormat="1" applyFont="1" applyFill="1" applyBorder="1" applyAlignment="1">
      <alignment horizontal="center" vertical="center"/>
    </xf>
    <xf numFmtId="164" fontId="8" fillId="0" borderId="64" xfId="1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164" fontId="8" fillId="0" borderId="66" xfId="1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164" fontId="8" fillId="0" borderId="33" xfId="1" applyNumberFormat="1" applyFont="1" applyFill="1" applyBorder="1" applyAlignment="1">
      <alignment horizontal="center" vertical="center"/>
    </xf>
    <xf numFmtId="164" fontId="7" fillId="0" borderId="30" xfId="1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164" fontId="7" fillId="0" borderId="30" xfId="0" applyNumberFormat="1" applyFont="1" applyFill="1" applyBorder="1" applyAlignment="1">
      <alignment horizontal="left" vertical="center" wrapText="1"/>
    </xf>
    <xf numFmtId="164" fontId="8" fillId="0" borderId="33" xfId="0" applyNumberFormat="1" applyFont="1" applyFill="1" applyBorder="1" applyAlignment="1">
      <alignment horizontal="left" vertical="center" wrapText="1"/>
    </xf>
    <xf numFmtId="164" fontId="8" fillId="0" borderId="35" xfId="0" applyNumberFormat="1" applyFont="1" applyFill="1" applyBorder="1" applyAlignment="1">
      <alignment horizontal="left" vertical="center" wrapText="1"/>
    </xf>
    <xf numFmtId="164" fontId="8" fillId="0" borderId="64" xfId="0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/>
    </xf>
    <xf numFmtId="44" fontId="7" fillId="0" borderId="30" xfId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52" xfId="1" applyNumberFormat="1" applyFont="1" applyFill="1" applyBorder="1" applyAlignment="1">
      <alignment horizontal="center" vertical="center"/>
    </xf>
    <xf numFmtId="164" fontId="7" fillId="0" borderId="44" xfId="1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44" fontId="7" fillId="0" borderId="33" xfId="1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horizontal="center" vertical="center"/>
    </xf>
    <xf numFmtId="44" fontId="7" fillId="0" borderId="35" xfId="1" applyFont="1" applyFill="1" applyBorder="1" applyAlignment="1">
      <alignment horizontal="center" vertical="center"/>
    </xf>
    <xf numFmtId="44" fontId="7" fillId="0" borderId="42" xfId="1" applyFont="1" applyFill="1" applyBorder="1" applyAlignment="1">
      <alignment horizontal="center" vertical="center"/>
    </xf>
    <xf numFmtId="44" fontId="7" fillId="0" borderId="64" xfId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7" fillId="0" borderId="6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33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left" vertical="center" wrapText="1"/>
    </xf>
    <xf numFmtId="164" fontId="7" fillId="0" borderId="42" xfId="0" applyNumberFormat="1" applyFont="1" applyFill="1" applyBorder="1" applyAlignment="1">
      <alignment horizontal="left" vertical="center" wrapText="1"/>
    </xf>
    <xf numFmtId="164" fontId="7" fillId="0" borderId="64" xfId="0" applyNumberFormat="1" applyFont="1" applyFill="1" applyBorder="1" applyAlignment="1">
      <alignment horizontal="left" vertical="center" wrapText="1"/>
    </xf>
    <xf numFmtId="164" fontId="7" fillId="0" borderId="39" xfId="0" applyNumberFormat="1" applyFont="1" applyFill="1" applyBorder="1" applyAlignment="1">
      <alignment horizontal="left" vertical="center" wrapText="1"/>
    </xf>
    <xf numFmtId="164" fontId="7" fillId="0" borderId="29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16" fillId="2" borderId="62" xfId="0" applyFont="1" applyFill="1" applyBorder="1" applyAlignment="1">
      <alignment horizontal="left" vertical="center"/>
    </xf>
    <xf numFmtId="0" fontId="16" fillId="2" borderId="63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zoomScaleNormal="100" workbookViewId="0">
      <selection activeCell="G104" sqref="G104"/>
    </sheetView>
  </sheetViews>
  <sheetFormatPr defaultColWidth="8.85546875" defaultRowHeight="15" x14ac:dyDescent="0.25"/>
  <cols>
    <col min="1" max="1" width="20.140625" style="5" customWidth="1"/>
    <col min="2" max="2" width="65.42578125" style="2" customWidth="1"/>
    <col min="3" max="3" width="33.7109375" style="3" hidden="1" customWidth="1"/>
    <col min="4" max="4" width="5.5703125" style="3" hidden="1" customWidth="1"/>
    <col min="5" max="5" width="5.140625" style="3" hidden="1" customWidth="1"/>
    <col min="6" max="6" width="4.7109375" style="3" hidden="1" customWidth="1"/>
    <col min="7" max="7" width="22.7109375" style="3" customWidth="1"/>
    <col min="8" max="9" width="17.28515625" style="3" bestFit="1" customWidth="1"/>
    <col min="10" max="10" width="10" style="1" customWidth="1"/>
    <col min="11" max="11" width="23.42578125" style="1" bestFit="1" customWidth="1"/>
    <col min="12" max="12" width="10.5703125" style="2" bestFit="1" customWidth="1"/>
    <col min="13" max="13" width="12.7109375" style="3" bestFit="1" customWidth="1"/>
    <col min="14" max="14" width="10.140625" style="3" customWidth="1"/>
    <col min="15" max="15" width="8.85546875" style="3"/>
    <col min="16" max="16" width="11.140625" style="3" bestFit="1" customWidth="1"/>
    <col min="17" max="17" width="9.85546875" style="3" bestFit="1" customWidth="1"/>
    <col min="18" max="18" width="14.7109375" style="3" bestFit="1" customWidth="1"/>
    <col min="19" max="16384" width="8.85546875" style="3"/>
  </cols>
  <sheetData>
    <row r="1" spans="1:12" x14ac:dyDescent="0.25">
      <c r="A1" s="248" t="s">
        <v>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ht="15.75" thickBot="1" x14ac:dyDescent="0.3">
      <c r="A2" s="13"/>
      <c r="B2" s="14"/>
      <c r="C2" s="15"/>
      <c r="D2" s="15"/>
      <c r="E2" s="15"/>
      <c r="F2" s="15"/>
      <c r="G2" s="15"/>
      <c r="H2" s="15"/>
      <c r="I2" s="15"/>
      <c r="J2" s="82"/>
      <c r="K2" s="14"/>
    </row>
    <row r="3" spans="1:12" s="5" customFormat="1" ht="43.5" thickBot="1" x14ac:dyDescent="0.3">
      <c r="A3" s="235" t="s">
        <v>0</v>
      </c>
      <c r="B3" s="237" t="s">
        <v>1</v>
      </c>
      <c r="C3" s="239" t="s">
        <v>5</v>
      </c>
      <c r="D3" s="235" t="s">
        <v>2</v>
      </c>
      <c r="E3" s="241" t="s">
        <v>3</v>
      </c>
      <c r="F3" s="243" t="s">
        <v>4</v>
      </c>
      <c r="G3" s="16" t="s">
        <v>11</v>
      </c>
      <c r="H3" s="16" t="s">
        <v>12</v>
      </c>
      <c r="I3" s="17" t="s">
        <v>10</v>
      </c>
      <c r="J3" s="18" t="s">
        <v>8</v>
      </c>
      <c r="K3" s="19" t="s">
        <v>9</v>
      </c>
      <c r="L3" s="4"/>
    </row>
    <row r="4" spans="1:12" s="7" customFormat="1" ht="15.75" thickBot="1" x14ac:dyDescent="0.3">
      <c r="A4" s="236"/>
      <c r="B4" s="238"/>
      <c r="C4" s="240"/>
      <c r="D4" s="236"/>
      <c r="E4" s="242"/>
      <c r="F4" s="244"/>
      <c r="G4" s="20" t="s">
        <v>6</v>
      </c>
      <c r="H4" s="20" t="s">
        <v>6</v>
      </c>
      <c r="I4" s="20" t="s">
        <v>6</v>
      </c>
      <c r="J4" s="83"/>
      <c r="K4" s="84"/>
      <c r="L4" s="6"/>
    </row>
    <row r="5" spans="1:12" ht="15.75" thickBot="1" x14ac:dyDescent="0.3">
      <c r="A5" s="21"/>
      <c r="B5" s="85"/>
      <c r="C5" s="22"/>
      <c r="D5" s="23"/>
      <c r="E5" s="24"/>
      <c r="F5" s="22"/>
      <c r="G5" s="25"/>
      <c r="H5" s="25"/>
      <c r="I5" s="26"/>
      <c r="J5" s="86"/>
      <c r="K5" s="87"/>
      <c r="L5" s="3"/>
    </row>
    <row r="6" spans="1:12" ht="15.75" customHeight="1" thickBot="1" x14ac:dyDescent="0.3">
      <c r="A6" s="252" t="s">
        <v>94</v>
      </c>
      <c r="B6" s="253"/>
      <c r="C6" s="253"/>
      <c r="D6" s="253"/>
      <c r="E6" s="253"/>
      <c r="F6" s="253"/>
      <c r="G6" s="250"/>
      <c r="H6" s="250"/>
      <c r="I6" s="250"/>
      <c r="J6" s="250"/>
      <c r="K6" s="250"/>
      <c r="L6" s="8"/>
    </row>
    <row r="7" spans="1:12" x14ac:dyDescent="0.25">
      <c r="A7" s="27"/>
      <c r="B7" s="28" t="s">
        <v>28</v>
      </c>
      <c r="C7" s="29"/>
      <c r="D7" s="29"/>
      <c r="E7" s="29"/>
      <c r="F7" s="30"/>
      <c r="G7" s="135"/>
      <c r="H7" s="133"/>
      <c r="I7" s="169">
        <v>848995</v>
      </c>
      <c r="J7" s="173" t="s">
        <v>77</v>
      </c>
      <c r="K7" s="174" t="s">
        <v>78</v>
      </c>
      <c r="L7" s="9"/>
    </row>
    <row r="8" spans="1:12" x14ac:dyDescent="0.25">
      <c r="A8" s="27"/>
      <c r="B8" s="28" t="s">
        <v>29</v>
      </c>
      <c r="C8" s="29"/>
      <c r="D8" s="29"/>
      <c r="E8" s="29"/>
      <c r="F8" s="30"/>
      <c r="G8" s="136"/>
      <c r="H8" s="134"/>
      <c r="I8" s="170">
        <v>113671</v>
      </c>
      <c r="J8" s="175" t="s">
        <v>77</v>
      </c>
      <c r="K8" s="176" t="s">
        <v>78</v>
      </c>
      <c r="L8" s="9"/>
    </row>
    <row r="9" spans="1:12" x14ac:dyDescent="0.25">
      <c r="A9" s="27"/>
      <c r="B9" s="28" t="s">
        <v>30</v>
      </c>
      <c r="C9" s="29"/>
      <c r="D9" s="29"/>
      <c r="E9" s="29"/>
      <c r="F9" s="30"/>
      <c r="G9" s="136"/>
      <c r="H9" s="205"/>
      <c r="I9" s="170">
        <v>40005</v>
      </c>
      <c r="J9" s="175" t="s">
        <v>77</v>
      </c>
      <c r="K9" s="176" t="s">
        <v>78</v>
      </c>
      <c r="L9" s="9"/>
    </row>
    <row r="10" spans="1:12" x14ac:dyDescent="0.25">
      <c r="A10" s="27"/>
      <c r="B10" s="28" t="s">
        <v>31</v>
      </c>
      <c r="C10" s="29"/>
      <c r="D10" s="29"/>
      <c r="E10" s="29"/>
      <c r="F10" s="30"/>
      <c r="G10" s="136"/>
      <c r="H10" s="134"/>
      <c r="I10" s="170">
        <v>67621</v>
      </c>
      <c r="J10" s="175" t="s">
        <v>77</v>
      </c>
      <c r="K10" s="176" t="s">
        <v>78</v>
      </c>
      <c r="L10" s="9"/>
    </row>
    <row r="11" spans="1:12" x14ac:dyDescent="0.25">
      <c r="A11" s="27"/>
      <c r="B11" s="28" t="s">
        <v>32</v>
      </c>
      <c r="C11" s="29"/>
      <c r="D11" s="29"/>
      <c r="E11" s="29"/>
      <c r="F11" s="30"/>
      <c r="G11" s="206"/>
      <c r="H11" s="134"/>
      <c r="I11" s="170">
        <v>342900</v>
      </c>
      <c r="J11" s="175" t="s">
        <v>77</v>
      </c>
      <c r="K11" s="176" t="s">
        <v>78</v>
      </c>
      <c r="L11" s="9"/>
    </row>
    <row r="12" spans="1:12" x14ac:dyDescent="0.25">
      <c r="A12" s="27"/>
      <c r="B12" s="28" t="s">
        <v>33</v>
      </c>
      <c r="C12" s="29"/>
      <c r="D12" s="29"/>
      <c r="E12" s="29"/>
      <c r="F12" s="30"/>
      <c r="G12" s="136"/>
      <c r="H12" s="134">
        <v>1299210</v>
      </c>
      <c r="I12" s="170"/>
      <c r="J12" s="175" t="s">
        <v>79</v>
      </c>
      <c r="K12" s="176" t="s">
        <v>7</v>
      </c>
      <c r="L12" s="9"/>
    </row>
    <row r="13" spans="1:12" x14ac:dyDescent="0.25">
      <c r="A13" s="27"/>
      <c r="B13" s="28" t="s">
        <v>34</v>
      </c>
      <c r="C13" s="29"/>
      <c r="D13" s="29"/>
      <c r="E13" s="29"/>
      <c r="F13" s="30"/>
      <c r="G13" s="136"/>
      <c r="H13" s="134"/>
      <c r="I13" s="170">
        <v>48895</v>
      </c>
      <c r="J13" s="175" t="s">
        <v>77</v>
      </c>
      <c r="K13" s="176" t="s">
        <v>78</v>
      </c>
      <c r="L13" s="9"/>
    </row>
    <row r="14" spans="1:12" x14ac:dyDescent="0.25">
      <c r="A14" s="27"/>
      <c r="B14" s="28" t="s">
        <v>80</v>
      </c>
      <c r="C14" s="29"/>
      <c r="D14" s="29"/>
      <c r="E14" s="29"/>
      <c r="F14" s="30"/>
      <c r="G14" s="136">
        <v>937768</v>
      </c>
      <c r="H14" s="134"/>
      <c r="I14" s="170"/>
      <c r="J14" s="175" t="s">
        <v>79</v>
      </c>
      <c r="K14" s="176" t="s">
        <v>78</v>
      </c>
      <c r="L14" s="9"/>
    </row>
    <row r="15" spans="1:12" x14ac:dyDescent="0.25">
      <c r="A15" s="27"/>
      <c r="B15" s="28" t="s">
        <v>81</v>
      </c>
      <c r="C15" s="29"/>
      <c r="D15" s="29"/>
      <c r="E15" s="29"/>
      <c r="F15" s="30"/>
      <c r="G15" s="206"/>
      <c r="H15" s="134"/>
      <c r="I15" s="170">
        <v>101600</v>
      </c>
      <c r="J15" s="175" t="s">
        <v>77</v>
      </c>
      <c r="K15" s="176" t="s">
        <v>78</v>
      </c>
      <c r="L15" s="9"/>
    </row>
    <row r="16" spans="1:12" ht="30" x14ac:dyDescent="0.25">
      <c r="A16" s="27"/>
      <c r="B16" s="28" t="s">
        <v>36</v>
      </c>
      <c r="C16" s="29"/>
      <c r="D16" s="29"/>
      <c r="E16" s="29"/>
      <c r="F16" s="30"/>
      <c r="G16" s="136">
        <v>1000000</v>
      </c>
      <c r="H16" s="134"/>
      <c r="I16" s="170"/>
      <c r="J16" s="175" t="s">
        <v>84</v>
      </c>
      <c r="K16" s="176" t="s">
        <v>83</v>
      </c>
      <c r="L16" s="9"/>
    </row>
    <row r="17" spans="1:12" x14ac:dyDescent="0.25">
      <c r="A17" s="27"/>
      <c r="B17" s="28" t="s">
        <v>37</v>
      </c>
      <c r="C17" s="29"/>
      <c r="D17" s="29"/>
      <c r="E17" s="29"/>
      <c r="F17" s="30"/>
      <c r="G17" s="136">
        <v>449326</v>
      </c>
      <c r="H17" s="134"/>
      <c r="I17" s="170"/>
      <c r="J17" s="175" t="s">
        <v>79</v>
      </c>
      <c r="K17" s="176" t="s">
        <v>78</v>
      </c>
      <c r="L17" s="9"/>
    </row>
    <row r="18" spans="1:12" x14ac:dyDescent="0.25">
      <c r="A18" s="27"/>
      <c r="B18" s="28" t="s">
        <v>85</v>
      </c>
      <c r="C18" s="29"/>
      <c r="D18" s="29"/>
      <c r="E18" s="29"/>
      <c r="F18" s="30"/>
      <c r="G18" s="136">
        <v>516890</v>
      </c>
      <c r="H18" s="134"/>
      <c r="I18" s="170"/>
      <c r="J18" s="175" t="s">
        <v>79</v>
      </c>
      <c r="K18" s="176" t="s">
        <v>7</v>
      </c>
      <c r="L18" s="9"/>
    </row>
    <row r="19" spans="1:12" x14ac:dyDescent="0.25">
      <c r="A19" s="27"/>
      <c r="B19" s="28" t="s">
        <v>76</v>
      </c>
      <c r="C19" s="29"/>
      <c r="D19" s="29"/>
      <c r="E19" s="29"/>
      <c r="F19" s="30"/>
      <c r="G19" s="136"/>
      <c r="H19" s="134"/>
      <c r="I19" s="170">
        <v>460375</v>
      </c>
      <c r="J19" s="175" t="s">
        <v>77</v>
      </c>
      <c r="K19" s="176" t="s">
        <v>78</v>
      </c>
      <c r="L19" s="9"/>
    </row>
    <row r="20" spans="1:12" ht="15.75" thickBot="1" x14ac:dyDescent="0.3">
      <c r="A20" s="37"/>
      <c r="B20" s="38" t="s">
        <v>111</v>
      </c>
      <c r="C20" s="39"/>
      <c r="D20" s="39"/>
      <c r="E20" s="39"/>
      <c r="F20" s="40"/>
      <c r="G20" s="151">
        <v>191770</v>
      </c>
      <c r="H20" s="152"/>
      <c r="I20" s="171"/>
      <c r="J20" s="177" t="s">
        <v>79</v>
      </c>
      <c r="K20" s="178" t="s">
        <v>78</v>
      </c>
      <c r="L20" s="9"/>
    </row>
    <row r="21" spans="1:12" ht="16.5" thickTop="1" thickBot="1" x14ac:dyDescent="0.3">
      <c r="A21" s="88" t="s">
        <v>44</v>
      </c>
      <c r="B21" s="89">
        <f>G21+H21+I21</f>
        <v>6419026</v>
      </c>
      <c r="C21" s="90"/>
      <c r="D21" s="32"/>
      <c r="E21" s="32"/>
      <c r="F21" s="33"/>
      <c r="G21" s="137">
        <f>SUM(G7:G20)</f>
        <v>3095754</v>
      </c>
      <c r="H21" s="207">
        <f>SUM(H7:H20)</f>
        <v>1299210</v>
      </c>
      <c r="I21" s="188">
        <f>SUM(I7:I20)</f>
        <v>2024062</v>
      </c>
      <c r="J21" s="179"/>
      <c r="K21" s="180"/>
      <c r="L21" s="8"/>
    </row>
    <row r="22" spans="1:12" s="10" customFormat="1" ht="15.75" thickBot="1" x14ac:dyDescent="0.3">
      <c r="A22" s="91"/>
      <c r="B22" s="92"/>
      <c r="C22" s="93"/>
      <c r="D22" s="35"/>
      <c r="E22" s="35"/>
      <c r="F22" s="35"/>
      <c r="G22" s="36"/>
      <c r="H22" s="36"/>
      <c r="I22" s="36"/>
      <c r="J22" s="94"/>
      <c r="K22" s="95"/>
      <c r="L22" s="8"/>
    </row>
    <row r="23" spans="1:12" ht="15.75" thickBot="1" x14ac:dyDescent="0.3">
      <c r="A23" s="252" t="s">
        <v>96</v>
      </c>
      <c r="B23" s="253"/>
      <c r="C23" s="253"/>
      <c r="D23" s="253"/>
      <c r="E23" s="253"/>
      <c r="F23" s="253"/>
      <c r="G23" s="250"/>
      <c r="H23" s="250"/>
      <c r="I23" s="250"/>
      <c r="J23" s="250"/>
      <c r="K23" s="250"/>
      <c r="L23" s="8"/>
    </row>
    <row r="24" spans="1:12" ht="15.75" thickBot="1" x14ac:dyDescent="0.3">
      <c r="A24" s="37"/>
      <c r="B24" s="38" t="s">
        <v>35</v>
      </c>
      <c r="C24" s="39"/>
      <c r="D24" s="39"/>
      <c r="E24" s="39"/>
      <c r="F24" s="40"/>
      <c r="G24" s="41">
        <v>2000000</v>
      </c>
      <c r="H24" s="41"/>
      <c r="I24" s="181"/>
      <c r="J24" s="182" t="s">
        <v>82</v>
      </c>
      <c r="K24" s="183" t="s">
        <v>83</v>
      </c>
      <c r="L24" s="9"/>
    </row>
    <row r="25" spans="1:12" ht="30" thickTop="1" thickBot="1" x14ac:dyDescent="0.3">
      <c r="A25" s="88" t="s">
        <v>45</v>
      </c>
      <c r="B25" s="89">
        <f>G24</f>
        <v>2000000</v>
      </c>
      <c r="C25" s="90"/>
      <c r="D25" s="32"/>
      <c r="E25" s="32"/>
      <c r="F25" s="33"/>
      <c r="G25" s="42">
        <f>G24</f>
        <v>2000000</v>
      </c>
      <c r="H25" s="42">
        <f>H24</f>
        <v>0</v>
      </c>
      <c r="I25" s="172">
        <f>I24</f>
        <v>0</v>
      </c>
      <c r="J25" s="179"/>
      <c r="K25" s="180"/>
      <c r="L25" s="8"/>
    </row>
    <row r="26" spans="1:12" s="10" customFormat="1" ht="15.75" thickBot="1" x14ac:dyDescent="0.3">
      <c r="A26" s="91"/>
      <c r="B26" s="92"/>
      <c r="C26" s="93"/>
      <c r="D26" s="35"/>
      <c r="E26" s="35"/>
      <c r="F26" s="35"/>
      <c r="G26" s="36"/>
      <c r="H26" s="36"/>
      <c r="I26" s="36"/>
      <c r="J26" s="94"/>
      <c r="K26" s="95"/>
      <c r="L26" s="8"/>
    </row>
    <row r="27" spans="1:12" ht="15.75" thickBot="1" x14ac:dyDescent="0.3">
      <c r="A27" s="245" t="s">
        <v>97</v>
      </c>
      <c r="B27" s="246"/>
      <c r="C27" s="246"/>
      <c r="D27" s="246"/>
      <c r="E27" s="246"/>
      <c r="F27" s="246"/>
      <c r="G27" s="247"/>
      <c r="H27" s="247"/>
      <c r="I27" s="247"/>
      <c r="J27" s="247"/>
      <c r="K27" s="247"/>
      <c r="L27" s="8"/>
    </row>
    <row r="28" spans="1:12" x14ac:dyDescent="0.25">
      <c r="A28" s="96"/>
      <c r="B28" s="97" t="s">
        <v>87</v>
      </c>
      <c r="C28" s="98"/>
      <c r="D28" s="29"/>
      <c r="E28" s="29"/>
      <c r="F28" s="30"/>
      <c r="G28" s="210"/>
      <c r="H28" s="210"/>
      <c r="I28" s="211"/>
      <c r="J28" s="184" t="s">
        <v>86</v>
      </c>
      <c r="K28" s="174" t="s">
        <v>7</v>
      </c>
      <c r="L28" s="8"/>
    </row>
    <row r="29" spans="1:12" x14ac:dyDescent="0.25">
      <c r="A29" s="96"/>
      <c r="B29" s="97" t="s">
        <v>46</v>
      </c>
      <c r="C29" s="98"/>
      <c r="D29" s="29"/>
      <c r="E29" s="29"/>
      <c r="F29" s="30"/>
      <c r="G29" s="212"/>
      <c r="H29" s="212"/>
      <c r="I29" s="213"/>
      <c r="J29" s="185" t="s">
        <v>86</v>
      </c>
      <c r="K29" s="176" t="s">
        <v>7</v>
      </c>
      <c r="L29" s="8"/>
    </row>
    <row r="30" spans="1:12" ht="15.75" thickBot="1" x14ac:dyDescent="0.3">
      <c r="A30" s="99"/>
      <c r="B30" s="100" t="s">
        <v>88</v>
      </c>
      <c r="C30" s="101"/>
      <c r="D30" s="39"/>
      <c r="E30" s="39"/>
      <c r="F30" s="40"/>
      <c r="G30" s="214"/>
      <c r="H30" s="214"/>
      <c r="I30" s="215"/>
      <c r="J30" s="186" t="s">
        <v>86</v>
      </c>
      <c r="K30" s="178" t="s">
        <v>7</v>
      </c>
      <c r="L30" s="8"/>
    </row>
    <row r="31" spans="1:12" ht="30" thickTop="1" thickBot="1" x14ac:dyDescent="0.3">
      <c r="A31" s="88" t="s">
        <v>47</v>
      </c>
      <c r="B31" s="89">
        <f>SUM(G31+H31+I31)</f>
        <v>0</v>
      </c>
      <c r="C31" s="90"/>
      <c r="D31" s="32"/>
      <c r="E31" s="32"/>
      <c r="F31" s="33"/>
      <c r="G31" s="145"/>
      <c r="H31" s="145"/>
      <c r="I31" s="204"/>
      <c r="J31" s="179"/>
      <c r="K31" s="180"/>
      <c r="L31" s="8"/>
    </row>
    <row r="32" spans="1:12" ht="15.75" thickBot="1" x14ac:dyDescent="0.3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8"/>
    </row>
    <row r="33" spans="1:12" ht="15.75" thickBot="1" x14ac:dyDescent="0.3">
      <c r="A33" s="245" t="s">
        <v>98</v>
      </c>
      <c r="B33" s="246"/>
      <c r="C33" s="246"/>
      <c r="D33" s="246"/>
      <c r="E33" s="246"/>
      <c r="F33" s="246"/>
      <c r="G33" s="247"/>
      <c r="H33" s="247"/>
      <c r="I33" s="247"/>
      <c r="J33" s="247"/>
      <c r="K33" s="247"/>
      <c r="L33" s="8"/>
    </row>
    <row r="34" spans="1:12" x14ac:dyDescent="0.25">
      <c r="A34" s="96"/>
      <c r="B34" s="102" t="s">
        <v>89</v>
      </c>
      <c r="C34" s="103"/>
      <c r="D34" s="29"/>
      <c r="E34" s="29"/>
      <c r="F34" s="30"/>
      <c r="G34" s="31"/>
      <c r="H34" s="31"/>
      <c r="I34" s="187">
        <v>140000</v>
      </c>
      <c r="J34" s="173" t="s">
        <v>77</v>
      </c>
      <c r="K34" s="174" t="s">
        <v>78</v>
      </c>
      <c r="L34" s="8"/>
    </row>
    <row r="35" spans="1:12" ht="15.75" thickBot="1" x14ac:dyDescent="0.3">
      <c r="A35" s="99"/>
      <c r="B35" s="104" t="s">
        <v>48</v>
      </c>
      <c r="C35" s="105"/>
      <c r="D35" s="39"/>
      <c r="E35" s="39"/>
      <c r="F35" s="40"/>
      <c r="G35" s="146"/>
      <c r="H35" s="146"/>
      <c r="I35" s="171">
        <v>110000</v>
      </c>
      <c r="J35" s="177" t="s">
        <v>77</v>
      </c>
      <c r="K35" s="176" t="s">
        <v>78</v>
      </c>
      <c r="L35" s="8"/>
    </row>
    <row r="36" spans="1:12" ht="16.5" thickTop="1" thickBot="1" x14ac:dyDescent="0.3">
      <c r="A36" s="88" t="s">
        <v>49</v>
      </c>
      <c r="B36" s="89">
        <f>I36</f>
        <v>250000</v>
      </c>
      <c r="C36" s="90"/>
      <c r="D36" s="32"/>
      <c r="E36" s="32"/>
      <c r="F36" s="33"/>
      <c r="G36" s="34"/>
      <c r="H36" s="34"/>
      <c r="I36" s="188">
        <f>SUM(I34:I35)</f>
        <v>250000</v>
      </c>
      <c r="J36" s="179"/>
      <c r="K36" s="180"/>
      <c r="L36" s="8"/>
    </row>
    <row r="37" spans="1:12" ht="15.75" thickBot="1" x14ac:dyDescent="0.3">
      <c r="A37" s="106"/>
      <c r="B37" s="92"/>
      <c r="C37" s="93"/>
      <c r="D37" s="45"/>
      <c r="E37" s="46"/>
      <c r="F37" s="47"/>
      <c r="G37" s="36"/>
      <c r="H37" s="36"/>
      <c r="I37" s="36"/>
      <c r="J37" s="94"/>
      <c r="K37" s="107"/>
      <c r="L37" s="8"/>
    </row>
    <row r="38" spans="1:12" ht="15.75" thickBot="1" x14ac:dyDescent="0.3">
      <c r="A38" s="245" t="s">
        <v>99</v>
      </c>
      <c r="B38" s="246"/>
      <c r="C38" s="246"/>
      <c r="D38" s="246"/>
      <c r="E38" s="246"/>
      <c r="F38" s="246"/>
      <c r="G38" s="247"/>
      <c r="H38" s="247"/>
      <c r="I38" s="247"/>
      <c r="J38" s="247"/>
      <c r="K38" s="247"/>
      <c r="L38" s="8"/>
    </row>
    <row r="39" spans="1:12" x14ac:dyDescent="0.25">
      <c r="A39" s="96"/>
      <c r="B39" s="81" t="s">
        <v>50</v>
      </c>
      <c r="C39" s="81"/>
      <c r="D39" s="81"/>
      <c r="E39" s="81"/>
      <c r="F39" s="108"/>
      <c r="G39" s="109"/>
      <c r="H39" s="202">
        <v>500000</v>
      </c>
      <c r="I39" s="198"/>
      <c r="J39" s="110" t="s">
        <v>79</v>
      </c>
      <c r="K39" s="174" t="s">
        <v>7</v>
      </c>
      <c r="L39" s="8"/>
    </row>
    <row r="40" spans="1:12" x14ac:dyDescent="0.25">
      <c r="A40" s="96"/>
      <c r="B40" s="81" t="s">
        <v>51</v>
      </c>
      <c r="C40" s="81"/>
      <c r="D40" s="81"/>
      <c r="E40" s="81"/>
      <c r="F40" s="108"/>
      <c r="G40" s="111">
        <v>3500000</v>
      </c>
      <c r="H40" s="111"/>
      <c r="I40" s="199"/>
      <c r="J40" s="97" t="s">
        <v>79</v>
      </c>
      <c r="K40" s="176" t="s">
        <v>7</v>
      </c>
      <c r="L40" s="8"/>
    </row>
    <row r="41" spans="1:12" ht="15.75" thickBot="1" x14ac:dyDescent="0.3">
      <c r="A41" s="99"/>
      <c r="B41" s="112" t="s">
        <v>52</v>
      </c>
      <c r="C41" s="112"/>
      <c r="D41" s="112"/>
      <c r="E41" s="112"/>
      <c r="F41" s="113"/>
      <c r="G41" s="114">
        <v>1000000</v>
      </c>
      <c r="H41" s="114"/>
      <c r="I41" s="200"/>
      <c r="J41" s="100" t="s">
        <v>79</v>
      </c>
      <c r="K41" s="178" t="s">
        <v>90</v>
      </c>
      <c r="L41" s="8"/>
    </row>
    <row r="42" spans="1:12" ht="16.5" thickTop="1" thickBot="1" x14ac:dyDescent="0.3">
      <c r="A42" s="88" t="s">
        <v>53</v>
      </c>
      <c r="B42" s="89">
        <f>G42+H42+I42</f>
        <v>5000000</v>
      </c>
      <c r="C42" s="115"/>
      <c r="D42" s="115"/>
      <c r="E42" s="115"/>
      <c r="F42" s="116"/>
      <c r="G42" s="117">
        <f>SUM(G39:G41)</f>
        <v>4500000</v>
      </c>
      <c r="H42" s="144">
        <f>SUM(H39:H41)</f>
        <v>500000</v>
      </c>
      <c r="I42" s="197">
        <f>SUM(I39:I41)</f>
        <v>0</v>
      </c>
      <c r="J42" s="88"/>
      <c r="K42" s="189"/>
      <c r="L42" s="8"/>
    </row>
    <row r="43" spans="1:12" ht="15.75" thickBot="1" x14ac:dyDescent="0.3">
      <c r="A43" s="106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8"/>
    </row>
    <row r="44" spans="1:12" ht="15.75" thickBot="1" x14ac:dyDescent="0.3">
      <c r="A44" s="249" t="s">
        <v>100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8"/>
    </row>
    <row r="45" spans="1:12" x14ac:dyDescent="0.25">
      <c r="A45" s="27"/>
      <c r="B45" s="28" t="s">
        <v>38</v>
      </c>
      <c r="C45" s="29"/>
      <c r="D45" s="29"/>
      <c r="E45" s="29"/>
      <c r="F45" s="30"/>
      <c r="G45" s="216"/>
      <c r="H45" s="133"/>
      <c r="I45" s="187">
        <v>144416.78</v>
      </c>
      <c r="J45" s="173" t="s">
        <v>77</v>
      </c>
      <c r="K45" s="174" t="s">
        <v>78</v>
      </c>
      <c r="L45" s="8"/>
    </row>
    <row r="46" spans="1:12" x14ac:dyDescent="0.25">
      <c r="A46" s="27"/>
      <c r="B46" s="28" t="s">
        <v>39</v>
      </c>
      <c r="C46" s="29"/>
      <c r="D46" s="29"/>
      <c r="E46" s="29"/>
      <c r="F46" s="30"/>
      <c r="G46" s="217"/>
      <c r="H46" s="134"/>
      <c r="I46" s="170">
        <v>17786.349999999999</v>
      </c>
      <c r="J46" s="175" t="s">
        <v>77</v>
      </c>
      <c r="K46" s="176" t="s">
        <v>78</v>
      </c>
      <c r="L46" s="8"/>
    </row>
    <row r="47" spans="1:12" x14ac:dyDescent="0.25">
      <c r="A47" s="27"/>
      <c r="B47" s="28" t="s">
        <v>40</v>
      </c>
      <c r="C47" s="29"/>
      <c r="D47" s="29"/>
      <c r="E47" s="29"/>
      <c r="F47" s="30"/>
      <c r="G47" s="217"/>
      <c r="H47" s="134"/>
      <c r="I47" s="170">
        <v>57277</v>
      </c>
      <c r="J47" s="175" t="s">
        <v>77</v>
      </c>
      <c r="K47" s="176" t="s">
        <v>78</v>
      </c>
      <c r="L47" s="8"/>
    </row>
    <row r="48" spans="1:12" x14ac:dyDescent="0.25">
      <c r="A48" s="27"/>
      <c r="B48" s="28" t="s">
        <v>41</v>
      </c>
      <c r="C48" s="29"/>
      <c r="D48" s="29"/>
      <c r="E48" s="29"/>
      <c r="F48" s="30"/>
      <c r="G48" s="217"/>
      <c r="H48" s="134"/>
      <c r="I48" s="170">
        <v>74422</v>
      </c>
      <c r="J48" s="175" t="s">
        <v>77</v>
      </c>
      <c r="K48" s="176" t="s">
        <v>78</v>
      </c>
      <c r="L48" s="8"/>
    </row>
    <row r="49" spans="1:12" x14ac:dyDescent="0.25">
      <c r="A49" s="48"/>
      <c r="B49" s="49" t="s">
        <v>71</v>
      </c>
      <c r="C49" s="29"/>
      <c r="D49" s="29"/>
      <c r="E49" s="29"/>
      <c r="F49" s="30"/>
      <c r="G49" s="136">
        <f>2000000-650000</f>
        <v>1350000</v>
      </c>
      <c r="H49" s="134"/>
      <c r="I49" s="170"/>
      <c r="J49" s="175" t="s">
        <v>77</v>
      </c>
      <c r="K49" s="176" t="s">
        <v>78</v>
      </c>
      <c r="L49" s="8"/>
    </row>
    <row r="50" spans="1:12" ht="15.75" thickBot="1" x14ac:dyDescent="0.3">
      <c r="A50" s="37"/>
      <c r="B50" s="50" t="s">
        <v>42</v>
      </c>
      <c r="C50" s="29"/>
      <c r="D50" s="29"/>
      <c r="E50" s="29"/>
      <c r="F50" s="30"/>
      <c r="G50" s="218"/>
      <c r="H50" s="134"/>
      <c r="I50" s="170">
        <v>330200</v>
      </c>
      <c r="J50" s="175" t="s">
        <v>77</v>
      </c>
      <c r="K50" s="176" t="s">
        <v>78</v>
      </c>
      <c r="L50" s="8"/>
    </row>
    <row r="51" spans="1:12" ht="16.5" thickTop="1" thickBot="1" x14ac:dyDescent="0.3">
      <c r="A51" s="118" t="s">
        <v>54</v>
      </c>
      <c r="B51" s="119">
        <f>G51+I51</f>
        <v>1974102.13</v>
      </c>
      <c r="C51" s="120"/>
      <c r="D51" s="51"/>
      <c r="E51" s="32"/>
      <c r="F51" s="33"/>
      <c r="G51" s="138">
        <f>SUM(G45:G50)</f>
        <v>1350000</v>
      </c>
      <c r="H51" s="219">
        <f ca="1">SUM(H45:H60)</f>
        <v>0</v>
      </c>
      <c r="I51" s="220">
        <f>SUM(I45:I50)</f>
        <v>624102.13</v>
      </c>
      <c r="J51" s="190"/>
      <c r="K51" s="191"/>
      <c r="L51" s="8"/>
    </row>
    <row r="52" spans="1:12" s="10" customFormat="1" ht="15.75" thickBot="1" x14ac:dyDescent="0.3">
      <c r="A52" s="91"/>
      <c r="B52" s="92"/>
      <c r="C52" s="93"/>
      <c r="D52" s="35"/>
      <c r="E52" s="35"/>
      <c r="F52" s="35"/>
      <c r="G52" s="36"/>
      <c r="H52" s="36"/>
      <c r="I52" s="36"/>
      <c r="J52" s="94"/>
      <c r="K52" s="95"/>
      <c r="L52" s="8"/>
    </row>
    <row r="53" spans="1:12" s="10" customFormat="1" ht="15.75" customHeight="1" thickBot="1" x14ac:dyDescent="0.3">
      <c r="A53" s="245" t="s">
        <v>101</v>
      </c>
      <c r="B53" s="246"/>
      <c r="C53" s="246"/>
      <c r="D53" s="246"/>
      <c r="E53" s="246"/>
      <c r="F53" s="246"/>
      <c r="G53" s="247"/>
      <c r="H53" s="247"/>
      <c r="I53" s="247"/>
      <c r="J53" s="247"/>
      <c r="K53" s="247"/>
      <c r="L53" s="8"/>
    </row>
    <row r="54" spans="1:12" s="10" customFormat="1" x14ac:dyDescent="0.25">
      <c r="A54" s="96"/>
      <c r="B54" s="102" t="s">
        <v>55</v>
      </c>
      <c r="C54" s="98"/>
      <c r="D54" s="29"/>
      <c r="E54" s="29"/>
      <c r="F54" s="30"/>
      <c r="G54" s="139"/>
      <c r="H54" s="221"/>
      <c r="I54" s="192">
        <v>91486</v>
      </c>
      <c r="J54" s="173" t="s">
        <v>77</v>
      </c>
      <c r="K54" s="174" t="s">
        <v>78</v>
      </c>
      <c r="L54" s="8"/>
    </row>
    <row r="55" spans="1:12" s="10" customFormat="1" x14ac:dyDescent="0.25">
      <c r="A55" s="96"/>
      <c r="B55" s="102" t="s">
        <v>56</v>
      </c>
      <c r="C55" s="98"/>
      <c r="D55" s="29"/>
      <c r="E55" s="29"/>
      <c r="F55" s="30"/>
      <c r="G55" s="140"/>
      <c r="H55" s="222"/>
      <c r="I55" s="193">
        <v>59563</v>
      </c>
      <c r="J55" s="175" t="s">
        <v>77</v>
      </c>
      <c r="K55" s="176" t="s">
        <v>78</v>
      </c>
      <c r="L55" s="8"/>
    </row>
    <row r="56" spans="1:12" s="10" customFormat="1" ht="15.75" thickBot="1" x14ac:dyDescent="0.3">
      <c r="A56" s="99"/>
      <c r="B56" s="104" t="s">
        <v>57</v>
      </c>
      <c r="C56" s="101"/>
      <c r="D56" s="39"/>
      <c r="E56" s="39"/>
      <c r="F56" s="40"/>
      <c r="G56" s="141"/>
      <c r="H56" s="223"/>
      <c r="I56" s="194">
        <v>850000</v>
      </c>
      <c r="J56" s="177" t="s">
        <v>77</v>
      </c>
      <c r="K56" s="178" t="s">
        <v>78</v>
      </c>
      <c r="L56" s="8"/>
    </row>
    <row r="57" spans="1:12" s="10" customFormat="1" ht="16.5" thickTop="1" thickBot="1" x14ac:dyDescent="0.3">
      <c r="A57" s="88" t="s">
        <v>58</v>
      </c>
      <c r="B57" s="89">
        <f>G57+H57+I57</f>
        <v>1001049</v>
      </c>
      <c r="C57" s="90"/>
      <c r="D57" s="32"/>
      <c r="E57" s="32"/>
      <c r="F57" s="33"/>
      <c r="G57" s="142"/>
      <c r="H57" s="203">
        <f>SUM(H54:H56)</f>
        <v>0</v>
      </c>
      <c r="I57" s="172">
        <f>SUM(I54:I56)</f>
        <v>1001049</v>
      </c>
      <c r="J57" s="179"/>
      <c r="K57" s="180"/>
      <c r="L57" s="8"/>
    </row>
    <row r="58" spans="1:12" s="10" customFormat="1" ht="15.75" thickBot="1" x14ac:dyDescent="0.3">
      <c r="A58" s="91"/>
      <c r="B58" s="92"/>
      <c r="C58" s="93"/>
      <c r="D58" s="35"/>
      <c r="E58" s="35"/>
      <c r="F58" s="35"/>
      <c r="G58" s="36"/>
      <c r="H58" s="36"/>
      <c r="I58" s="36"/>
      <c r="J58" s="94"/>
      <c r="K58" s="95"/>
      <c r="L58" s="8"/>
    </row>
    <row r="59" spans="1:12" s="10" customFormat="1" ht="15.75" thickBot="1" x14ac:dyDescent="0.3">
      <c r="A59" s="251" t="s">
        <v>102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8"/>
    </row>
    <row r="60" spans="1:12" ht="15.75" thickBot="1" x14ac:dyDescent="0.3">
      <c r="A60" s="37" t="s">
        <v>23</v>
      </c>
      <c r="B60" s="50" t="s">
        <v>91</v>
      </c>
      <c r="C60" s="39"/>
      <c r="D60" s="39"/>
      <c r="E60" s="39"/>
      <c r="F60" s="40"/>
      <c r="G60" s="41"/>
      <c r="H60" s="41"/>
      <c r="I60" s="181">
        <v>184150</v>
      </c>
      <c r="J60" s="182" t="s">
        <v>77</v>
      </c>
      <c r="K60" s="178" t="s">
        <v>78</v>
      </c>
      <c r="L60" s="8"/>
    </row>
    <row r="61" spans="1:12" s="10" customFormat="1" ht="16.5" thickTop="1" thickBot="1" x14ac:dyDescent="0.3">
      <c r="A61" s="88" t="s">
        <v>59</v>
      </c>
      <c r="B61" s="89">
        <f>I61</f>
        <v>184150</v>
      </c>
      <c r="C61" s="90"/>
      <c r="D61" s="32"/>
      <c r="E61" s="32"/>
      <c r="F61" s="33"/>
      <c r="G61" s="42"/>
      <c r="H61" s="42"/>
      <c r="I61" s="172">
        <f>I60</f>
        <v>184150</v>
      </c>
      <c r="J61" s="179"/>
      <c r="K61" s="180"/>
      <c r="L61" s="8"/>
    </row>
    <row r="62" spans="1:12" s="10" customFormat="1" ht="15.75" thickBot="1" x14ac:dyDescent="0.3">
      <c r="A62" s="91"/>
      <c r="B62" s="92"/>
      <c r="C62" s="93"/>
      <c r="D62" s="35"/>
      <c r="E62" s="35"/>
      <c r="F62" s="35"/>
      <c r="G62" s="36"/>
      <c r="H62" s="36"/>
      <c r="I62" s="36"/>
      <c r="J62" s="94"/>
      <c r="K62" s="95"/>
      <c r="L62" s="8"/>
    </row>
    <row r="63" spans="1:12" s="10" customFormat="1" ht="15.75" thickBot="1" x14ac:dyDescent="0.3">
      <c r="A63" s="245" t="s">
        <v>103</v>
      </c>
      <c r="B63" s="246"/>
      <c r="C63" s="246"/>
      <c r="D63" s="246"/>
      <c r="E63" s="246"/>
      <c r="F63" s="246"/>
      <c r="G63" s="247"/>
      <c r="H63" s="247"/>
      <c r="I63" s="247"/>
      <c r="J63" s="247"/>
      <c r="K63" s="247"/>
      <c r="L63" s="8"/>
    </row>
    <row r="64" spans="1:12" s="10" customFormat="1" x14ac:dyDescent="0.25">
      <c r="A64" s="96"/>
      <c r="B64" s="102" t="s">
        <v>92</v>
      </c>
      <c r="C64" s="98"/>
      <c r="D64" s="29"/>
      <c r="E64" s="29"/>
      <c r="F64" s="30"/>
      <c r="G64" s="43">
        <f>1.27*1982000</f>
        <v>2517140</v>
      </c>
      <c r="H64" s="43"/>
      <c r="I64" s="208"/>
      <c r="J64" s="173" t="s">
        <v>79</v>
      </c>
      <c r="K64" s="174" t="s">
        <v>7</v>
      </c>
      <c r="L64" s="8"/>
    </row>
    <row r="65" spans="1:12" s="10" customFormat="1" ht="15.75" thickBot="1" x14ac:dyDescent="0.3">
      <c r="A65" s="99"/>
      <c r="B65" s="104" t="s">
        <v>61</v>
      </c>
      <c r="C65" s="101"/>
      <c r="D65" s="39"/>
      <c r="E65" s="39"/>
      <c r="F65" s="40"/>
      <c r="G65" s="44">
        <v>1797418</v>
      </c>
      <c r="H65" s="44"/>
      <c r="I65" s="209"/>
      <c r="J65" s="177" t="s">
        <v>79</v>
      </c>
      <c r="K65" s="178" t="s">
        <v>7</v>
      </c>
      <c r="L65" s="8"/>
    </row>
    <row r="66" spans="1:12" s="10" customFormat="1" ht="30" thickTop="1" thickBot="1" x14ac:dyDescent="0.3">
      <c r="A66" s="88" t="s">
        <v>60</v>
      </c>
      <c r="B66" s="89">
        <f>G66</f>
        <v>4314558</v>
      </c>
      <c r="C66" s="90"/>
      <c r="D66" s="32"/>
      <c r="E66" s="32"/>
      <c r="F66" s="33"/>
      <c r="G66" s="42">
        <f>SUM(G64:G65)</f>
        <v>4314558</v>
      </c>
      <c r="H66" s="42"/>
      <c r="I66" s="172"/>
      <c r="J66" s="179"/>
      <c r="K66" s="180"/>
      <c r="L66" s="8"/>
    </row>
    <row r="67" spans="1:12" s="10" customFormat="1" ht="15.75" thickBot="1" x14ac:dyDescent="0.3">
      <c r="A67" s="91"/>
      <c r="B67" s="92"/>
      <c r="C67" s="93"/>
      <c r="D67" s="35"/>
      <c r="E67" s="35"/>
      <c r="F67" s="35"/>
      <c r="G67" s="36"/>
      <c r="H67" s="36"/>
      <c r="I67" s="36"/>
      <c r="J67" s="94"/>
      <c r="K67" s="95"/>
      <c r="L67" s="8"/>
    </row>
    <row r="68" spans="1:12" s="10" customFormat="1" ht="15.75" thickBot="1" x14ac:dyDescent="0.3">
      <c r="A68" s="245" t="s">
        <v>104</v>
      </c>
      <c r="B68" s="246"/>
      <c r="C68" s="246"/>
      <c r="D68" s="246"/>
      <c r="E68" s="246"/>
      <c r="F68" s="246"/>
      <c r="G68" s="247"/>
      <c r="H68" s="247"/>
      <c r="I68" s="247"/>
      <c r="J68" s="247"/>
      <c r="K68" s="247"/>
      <c r="L68" s="8"/>
    </row>
    <row r="69" spans="1:12" s="10" customFormat="1" ht="15.75" thickBot="1" x14ac:dyDescent="0.3">
      <c r="A69" s="99"/>
      <c r="B69" s="104" t="s">
        <v>62</v>
      </c>
      <c r="C69" s="101"/>
      <c r="D69" s="39"/>
      <c r="E69" s="39"/>
      <c r="F69" s="40"/>
      <c r="G69" s="52">
        <v>4155440</v>
      </c>
      <c r="H69" s="52"/>
      <c r="I69" s="224"/>
      <c r="J69" s="182" t="s">
        <v>79</v>
      </c>
      <c r="K69" s="183" t="s">
        <v>7</v>
      </c>
      <c r="L69" s="8"/>
    </row>
    <row r="70" spans="1:12" s="10" customFormat="1" ht="44.25" thickTop="1" thickBot="1" x14ac:dyDescent="0.3">
      <c r="A70" s="88" t="s">
        <v>63</v>
      </c>
      <c r="B70" s="89">
        <f>G70</f>
        <v>4155440</v>
      </c>
      <c r="C70" s="90"/>
      <c r="D70" s="32"/>
      <c r="E70" s="32"/>
      <c r="F70" s="33"/>
      <c r="G70" s="42">
        <f>G69</f>
        <v>4155440</v>
      </c>
      <c r="H70" s="42"/>
      <c r="I70" s="172"/>
      <c r="J70" s="179"/>
      <c r="K70" s="180"/>
      <c r="L70" s="8"/>
    </row>
    <row r="71" spans="1:12" s="10" customFormat="1" ht="15.75" thickBot="1" x14ac:dyDescent="0.3">
      <c r="A71" s="91"/>
      <c r="B71" s="92"/>
      <c r="C71" s="93"/>
      <c r="D71" s="35"/>
      <c r="E71" s="35"/>
      <c r="F71" s="35"/>
      <c r="G71" s="36"/>
      <c r="H71" s="36"/>
      <c r="I71" s="36"/>
      <c r="J71" s="94"/>
      <c r="K71" s="95"/>
      <c r="L71" s="8"/>
    </row>
    <row r="72" spans="1:12" s="10" customFormat="1" ht="15.75" thickBot="1" x14ac:dyDescent="0.3">
      <c r="A72" s="245" t="s">
        <v>105</v>
      </c>
      <c r="B72" s="246"/>
      <c r="C72" s="246"/>
      <c r="D72" s="246"/>
      <c r="E72" s="246"/>
      <c r="F72" s="246"/>
      <c r="G72" s="247"/>
      <c r="H72" s="247"/>
      <c r="I72" s="247"/>
      <c r="J72" s="247"/>
      <c r="K72" s="247"/>
      <c r="L72" s="8"/>
    </row>
    <row r="73" spans="1:12" s="10" customFormat="1" ht="15.75" thickBot="1" x14ac:dyDescent="0.3">
      <c r="A73" s="99"/>
      <c r="B73" s="38" t="s">
        <v>21</v>
      </c>
      <c r="C73" s="121"/>
      <c r="D73" s="121"/>
      <c r="E73" s="121"/>
      <c r="F73" s="122"/>
      <c r="G73" s="123">
        <v>588645</v>
      </c>
      <c r="H73" s="124"/>
      <c r="I73" s="195"/>
      <c r="J73" s="196" t="s">
        <v>77</v>
      </c>
      <c r="K73" s="178" t="s">
        <v>78</v>
      </c>
      <c r="L73" s="8"/>
    </row>
    <row r="74" spans="1:12" s="10" customFormat="1" ht="16.5" thickTop="1" thickBot="1" x14ac:dyDescent="0.3">
      <c r="A74" s="88" t="s">
        <v>64</v>
      </c>
      <c r="B74" s="89">
        <f>G74</f>
        <v>588645</v>
      </c>
      <c r="C74" s="115"/>
      <c r="D74" s="115"/>
      <c r="E74" s="115"/>
      <c r="F74" s="116"/>
      <c r="G74" s="117">
        <f>G73</f>
        <v>588645</v>
      </c>
      <c r="H74" s="88"/>
      <c r="I74" s="118"/>
      <c r="J74" s="88"/>
      <c r="K74" s="189"/>
      <c r="L74" s="8"/>
    </row>
    <row r="75" spans="1:12" s="10" customFormat="1" ht="15.75" thickBo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8"/>
    </row>
    <row r="76" spans="1:12" s="10" customFormat="1" ht="15.75" thickBot="1" x14ac:dyDescent="0.3">
      <c r="A76" s="245" t="s">
        <v>106</v>
      </c>
      <c r="B76" s="246"/>
      <c r="C76" s="246"/>
      <c r="D76" s="246"/>
      <c r="E76" s="246"/>
      <c r="F76" s="246"/>
      <c r="G76" s="247"/>
      <c r="H76" s="247"/>
      <c r="I76" s="247"/>
      <c r="J76" s="247"/>
      <c r="K76" s="247"/>
      <c r="L76" s="8"/>
    </row>
    <row r="77" spans="1:12" s="10" customFormat="1" ht="19.5" customHeight="1" x14ac:dyDescent="0.25">
      <c r="A77" s="96"/>
      <c r="B77" s="53" t="s">
        <v>93</v>
      </c>
      <c r="C77" s="54">
        <v>387000</v>
      </c>
      <c r="D77" s="55" t="s">
        <v>14</v>
      </c>
      <c r="E77" s="54">
        <v>387000</v>
      </c>
      <c r="F77" s="56" t="s">
        <v>14</v>
      </c>
      <c r="G77" s="57">
        <v>387000</v>
      </c>
      <c r="H77" s="225"/>
      <c r="I77" s="226"/>
      <c r="J77" s="110" t="s">
        <v>77</v>
      </c>
      <c r="K77" s="174" t="s">
        <v>78</v>
      </c>
      <c r="L77" s="8"/>
    </row>
    <row r="78" spans="1:12" s="10" customFormat="1" ht="22.5" customHeight="1" x14ac:dyDescent="0.25">
      <c r="A78" s="96"/>
      <c r="B78" s="58" t="s">
        <v>15</v>
      </c>
      <c r="C78" s="54">
        <v>145922</v>
      </c>
      <c r="D78" s="59" t="s">
        <v>15</v>
      </c>
      <c r="E78" s="54">
        <v>145922</v>
      </c>
      <c r="F78" s="60" t="s">
        <v>15</v>
      </c>
      <c r="G78" s="61">
        <v>145922</v>
      </c>
      <c r="H78" s="227"/>
      <c r="I78" s="228"/>
      <c r="J78" s="97" t="s">
        <v>77</v>
      </c>
      <c r="K78" s="176" t="s">
        <v>78</v>
      </c>
      <c r="L78" s="8"/>
    </row>
    <row r="79" spans="1:12" s="10" customFormat="1" ht="24" customHeight="1" x14ac:dyDescent="0.25">
      <c r="A79" s="96"/>
      <c r="B79" s="62" t="s">
        <v>16</v>
      </c>
      <c r="C79" s="54">
        <v>159999</v>
      </c>
      <c r="D79" s="63" t="s">
        <v>16</v>
      </c>
      <c r="E79" s="54">
        <v>159999</v>
      </c>
      <c r="F79" s="64" t="s">
        <v>16</v>
      </c>
      <c r="G79" s="61">
        <v>159999</v>
      </c>
      <c r="H79" s="227"/>
      <c r="I79" s="228"/>
      <c r="J79" s="97" t="s">
        <v>77</v>
      </c>
      <c r="K79" s="176" t="s">
        <v>78</v>
      </c>
      <c r="L79" s="8"/>
    </row>
    <row r="80" spans="1:12" s="10" customFormat="1" ht="30" x14ac:dyDescent="0.25">
      <c r="A80" s="96"/>
      <c r="B80" s="65" t="s">
        <v>17</v>
      </c>
      <c r="C80" s="54">
        <v>131900</v>
      </c>
      <c r="D80" s="66" t="s">
        <v>17</v>
      </c>
      <c r="E80" s="54">
        <v>131900</v>
      </c>
      <c r="F80" s="67" t="s">
        <v>17</v>
      </c>
      <c r="G80" s="61">
        <v>131900</v>
      </c>
      <c r="H80" s="227"/>
      <c r="I80" s="228"/>
      <c r="J80" s="97" t="s">
        <v>77</v>
      </c>
      <c r="K80" s="176" t="s">
        <v>78</v>
      </c>
      <c r="L80" s="8"/>
    </row>
    <row r="81" spans="1:12" s="10" customFormat="1" x14ac:dyDescent="0.25">
      <c r="A81" s="96"/>
      <c r="B81" s="68" t="s">
        <v>18</v>
      </c>
      <c r="C81" s="54">
        <v>154000</v>
      </c>
      <c r="D81" s="69" t="s">
        <v>18</v>
      </c>
      <c r="E81" s="54">
        <v>154000</v>
      </c>
      <c r="F81" s="70" t="s">
        <v>18</v>
      </c>
      <c r="G81" s="61">
        <v>154000</v>
      </c>
      <c r="H81" s="227"/>
      <c r="I81" s="228"/>
      <c r="J81" s="97" t="s">
        <v>77</v>
      </c>
      <c r="K81" s="176" t="s">
        <v>78</v>
      </c>
      <c r="L81" s="8"/>
    </row>
    <row r="82" spans="1:12" s="10" customFormat="1" ht="31.5" customHeight="1" x14ac:dyDescent="0.25">
      <c r="A82" s="96"/>
      <c r="B82" s="71" t="s">
        <v>19</v>
      </c>
      <c r="C82" s="54">
        <v>46000</v>
      </c>
      <c r="D82" s="72" t="s">
        <v>19</v>
      </c>
      <c r="E82" s="54">
        <v>46000</v>
      </c>
      <c r="F82" s="73" t="s">
        <v>19</v>
      </c>
      <c r="G82" s="61">
        <v>46000</v>
      </c>
      <c r="H82" s="227"/>
      <c r="I82" s="228"/>
      <c r="J82" s="97" t="s">
        <v>77</v>
      </c>
      <c r="K82" s="176" t="s">
        <v>78</v>
      </c>
      <c r="L82" s="8"/>
    </row>
    <row r="83" spans="1:12" s="10" customFormat="1" ht="30.75" thickBot="1" x14ac:dyDescent="0.3">
      <c r="A83" s="99"/>
      <c r="B83" s="74" t="s">
        <v>20</v>
      </c>
      <c r="C83" s="75">
        <v>430000</v>
      </c>
      <c r="D83" s="76" t="s">
        <v>20</v>
      </c>
      <c r="E83" s="75">
        <v>430000</v>
      </c>
      <c r="F83" s="77" t="s">
        <v>20</v>
      </c>
      <c r="G83" s="78">
        <v>430000</v>
      </c>
      <c r="H83" s="229"/>
      <c r="I83" s="230"/>
      <c r="J83" s="100" t="s">
        <v>77</v>
      </c>
      <c r="K83" s="178" t="s">
        <v>78</v>
      </c>
      <c r="L83" s="8"/>
    </row>
    <row r="84" spans="1:12" s="10" customFormat="1" ht="16.5" thickTop="1" thickBot="1" x14ac:dyDescent="0.3">
      <c r="A84" s="88" t="s">
        <v>65</v>
      </c>
      <c r="B84" s="89">
        <f>G84</f>
        <v>1454821</v>
      </c>
      <c r="C84" s="115"/>
      <c r="D84" s="115"/>
      <c r="E84" s="115"/>
      <c r="F84" s="116"/>
      <c r="G84" s="117">
        <f>SUM(G77:G83)</f>
        <v>1454821</v>
      </c>
      <c r="H84" s="117"/>
      <c r="I84" s="197"/>
      <c r="J84" s="88"/>
      <c r="K84" s="189"/>
      <c r="L84" s="8"/>
    </row>
    <row r="85" spans="1:12" s="10" customFormat="1" ht="15.75" thickBo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8"/>
    </row>
    <row r="86" spans="1:12" s="10" customFormat="1" ht="15.75" thickBot="1" x14ac:dyDescent="0.3">
      <c r="A86" s="245" t="s">
        <v>107</v>
      </c>
      <c r="B86" s="246"/>
      <c r="C86" s="246"/>
      <c r="D86" s="246"/>
      <c r="E86" s="246"/>
      <c r="F86" s="246"/>
      <c r="G86" s="247"/>
      <c r="H86" s="247"/>
      <c r="I86" s="247"/>
      <c r="J86" s="247"/>
      <c r="K86" s="247"/>
      <c r="L86" s="8"/>
    </row>
    <row r="87" spans="1:12" s="10" customFormat="1" ht="30.75" thickBot="1" x14ac:dyDescent="0.3">
      <c r="A87" s="99"/>
      <c r="B87" s="38" t="s">
        <v>13</v>
      </c>
      <c r="C87" s="121"/>
      <c r="D87" s="121"/>
      <c r="E87" s="121"/>
      <c r="F87" s="122"/>
      <c r="G87" s="125"/>
      <c r="H87" s="125"/>
      <c r="I87" s="181">
        <v>2994266.8080000002</v>
      </c>
      <c r="J87" s="196" t="s">
        <v>77</v>
      </c>
      <c r="K87" s="178" t="s">
        <v>78</v>
      </c>
      <c r="L87" s="8"/>
    </row>
    <row r="88" spans="1:12" s="10" customFormat="1" ht="16.5" thickTop="1" thickBot="1" x14ac:dyDescent="0.3">
      <c r="A88" s="88" t="s">
        <v>66</v>
      </c>
      <c r="B88" s="89">
        <f>I88</f>
        <v>2994266.8080000002</v>
      </c>
      <c r="C88" s="115"/>
      <c r="D88" s="115"/>
      <c r="E88" s="115"/>
      <c r="F88" s="116"/>
      <c r="G88" s="117"/>
      <c r="H88" s="117"/>
      <c r="I88" s="197">
        <f>I87</f>
        <v>2994266.8080000002</v>
      </c>
      <c r="J88" s="88"/>
      <c r="K88" s="189"/>
      <c r="L88" s="8"/>
    </row>
    <row r="89" spans="1:12" s="10" customFormat="1" ht="15.75" thickBot="1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8"/>
    </row>
    <row r="90" spans="1:12" s="10" customFormat="1" ht="15.75" thickBot="1" x14ac:dyDescent="0.3">
      <c r="A90" s="245" t="s">
        <v>108</v>
      </c>
      <c r="B90" s="246"/>
      <c r="C90" s="246"/>
      <c r="D90" s="246"/>
      <c r="E90" s="246"/>
      <c r="F90" s="246"/>
      <c r="G90" s="247"/>
      <c r="H90" s="247"/>
      <c r="I90" s="247"/>
      <c r="J90" s="247"/>
      <c r="K90" s="247"/>
      <c r="L90" s="8"/>
    </row>
    <row r="91" spans="1:12" s="10" customFormat="1" x14ac:dyDescent="0.25">
      <c r="A91" s="96"/>
      <c r="B91" s="81" t="s">
        <v>24</v>
      </c>
      <c r="C91" s="81"/>
      <c r="D91" s="81"/>
      <c r="E91" s="81"/>
      <c r="F91" s="108"/>
      <c r="G91" s="109"/>
      <c r="H91" s="109"/>
      <c r="I91" s="198">
        <v>259080</v>
      </c>
      <c r="J91" s="110" t="s">
        <v>77</v>
      </c>
      <c r="K91" s="174" t="s">
        <v>78</v>
      </c>
      <c r="L91" s="8"/>
    </row>
    <row r="92" spans="1:12" s="10" customFormat="1" x14ac:dyDescent="0.25">
      <c r="A92" s="96"/>
      <c r="B92" s="81" t="s">
        <v>25</v>
      </c>
      <c r="C92" s="81"/>
      <c r="D92" s="81"/>
      <c r="E92" s="81"/>
      <c r="F92" s="108"/>
      <c r="G92" s="111"/>
      <c r="H92" s="111"/>
      <c r="I92" s="199">
        <v>81915</v>
      </c>
      <c r="J92" s="97" t="s">
        <v>77</v>
      </c>
      <c r="K92" s="176" t="s">
        <v>78</v>
      </c>
      <c r="L92" s="8"/>
    </row>
    <row r="93" spans="1:12" s="10" customFormat="1" x14ac:dyDescent="0.25">
      <c r="A93" s="96"/>
      <c r="B93" s="81" t="s">
        <v>26</v>
      </c>
      <c r="C93" s="81"/>
      <c r="D93" s="81"/>
      <c r="E93" s="81"/>
      <c r="F93" s="108"/>
      <c r="G93" s="111"/>
      <c r="H93" s="111"/>
      <c r="I93" s="199">
        <v>83401</v>
      </c>
      <c r="J93" s="97" t="s">
        <v>77</v>
      </c>
      <c r="K93" s="176" t="s">
        <v>78</v>
      </c>
      <c r="L93" s="8"/>
    </row>
    <row r="94" spans="1:12" s="10" customFormat="1" ht="15.75" thickBot="1" x14ac:dyDescent="0.3">
      <c r="A94" s="99"/>
      <c r="B94" s="112" t="s">
        <v>27</v>
      </c>
      <c r="C94" s="112"/>
      <c r="D94" s="112"/>
      <c r="E94" s="112"/>
      <c r="F94" s="113"/>
      <c r="G94" s="114"/>
      <c r="H94" s="114"/>
      <c r="I94" s="200">
        <v>17272</v>
      </c>
      <c r="J94" s="100" t="s">
        <v>77</v>
      </c>
      <c r="K94" s="178" t="s">
        <v>78</v>
      </c>
      <c r="L94" s="8"/>
    </row>
    <row r="95" spans="1:12" s="10" customFormat="1" ht="16.5" thickTop="1" thickBot="1" x14ac:dyDescent="0.3">
      <c r="A95" s="88" t="s">
        <v>67</v>
      </c>
      <c r="B95" s="89">
        <f>I95</f>
        <v>441668</v>
      </c>
      <c r="C95" s="115"/>
      <c r="D95" s="115"/>
      <c r="E95" s="115"/>
      <c r="F95" s="116"/>
      <c r="G95" s="117"/>
      <c r="H95" s="117"/>
      <c r="I95" s="197">
        <f>SUM(I91:I94)</f>
        <v>441668</v>
      </c>
      <c r="J95" s="88"/>
      <c r="K95" s="189"/>
      <c r="L95" s="8"/>
    </row>
    <row r="96" spans="1:12" s="10" customFormat="1" ht="15.75" thickBo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8"/>
    </row>
    <row r="97" spans="1:12" s="10" customFormat="1" ht="15.75" thickBot="1" x14ac:dyDescent="0.3">
      <c r="A97" s="245" t="s">
        <v>109</v>
      </c>
      <c r="B97" s="246"/>
      <c r="C97" s="246"/>
      <c r="D97" s="246"/>
      <c r="E97" s="246"/>
      <c r="F97" s="246"/>
      <c r="G97" s="247"/>
      <c r="H97" s="247"/>
      <c r="I97" s="247"/>
      <c r="J97" s="247"/>
      <c r="K97" s="247"/>
      <c r="L97" s="8"/>
    </row>
    <row r="98" spans="1:12" s="10" customFormat="1" x14ac:dyDescent="0.25">
      <c r="A98" s="126"/>
      <c r="B98" s="79" t="s">
        <v>22</v>
      </c>
      <c r="C98" s="127"/>
      <c r="D98" s="127"/>
      <c r="E98" s="127"/>
      <c r="F98" s="128"/>
      <c r="G98" s="31">
        <v>485140</v>
      </c>
      <c r="H98" s="231"/>
      <c r="I98" s="232"/>
      <c r="J98" s="201" t="s">
        <v>79</v>
      </c>
      <c r="K98" s="174" t="s">
        <v>7</v>
      </c>
      <c r="L98" s="8"/>
    </row>
    <row r="99" spans="1:12" s="10" customFormat="1" ht="30.75" thickBot="1" x14ac:dyDescent="0.3">
      <c r="A99" s="99"/>
      <c r="B99" s="112" t="s">
        <v>114</v>
      </c>
      <c r="C99" s="112"/>
      <c r="D99" s="112"/>
      <c r="E99" s="112"/>
      <c r="F99" s="113"/>
      <c r="G99" s="129">
        <v>5036769</v>
      </c>
      <c r="H99" s="229"/>
      <c r="I99" s="230"/>
      <c r="J99" s="100" t="s">
        <v>77</v>
      </c>
      <c r="K99" s="178" t="s">
        <v>78</v>
      </c>
      <c r="L99" s="8"/>
    </row>
    <row r="100" spans="1:12" s="10" customFormat="1" ht="16.5" thickTop="1" thickBot="1" x14ac:dyDescent="0.3">
      <c r="A100" s="88" t="s">
        <v>68</v>
      </c>
      <c r="B100" s="130">
        <f>G100</f>
        <v>5521909</v>
      </c>
      <c r="C100" s="115"/>
      <c r="D100" s="115"/>
      <c r="E100" s="115"/>
      <c r="F100" s="116"/>
      <c r="G100" s="117">
        <f>SUM(G98:G99)</f>
        <v>5521909</v>
      </c>
      <c r="H100" s="117"/>
      <c r="I100" s="197"/>
      <c r="J100" s="88"/>
      <c r="K100" s="189"/>
      <c r="L100" s="8"/>
    </row>
    <row r="101" spans="1:12" s="10" customFormat="1" ht="15.75" thickBot="1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8"/>
    </row>
    <row r="102" spans="1:12" ht="15.75" thickBot="1" x14ac:dyDescent="0.3">
      <c r="A102" s="153" t="s">
        <v>69</v>
      </c>
      <c r="B102" s="154"/>
      <c r="C102" s="155"/>
      <c r="D102" s="155"/>
      <c r="E102" s="155"/>
      <c r="F102" s="155"/>
      <c r="G102" s="156">
        <f>G100+G84+G74+G70+G66+G51+G42+G25+G21</f>
        <v>26981127</v>
      </c>
      <c r="H102" s="156">
        <f>H42+H21</f>
        <v>1799210</v>
      </c>
      <c r="I102" s="157">
        <f>I21+I36+I51+I57+I61+I88+I95</f>
        <v>7519297.9380000001</v>
      </c>
      <c r="J102" s="95"/>
      <c r="K102" s="95"/>
    </row>
    <row r="103" spans="1:12" ht="15.75" thickBot="1" x14ac:dyDescent="0.3">
      <c r="A103" s="15"/>
      <c r="B103" s="80"/>
      <c r="C103" s="15"/>
      <c r="D103" s="15"/>
      <c r="E103" s="15"/>
      <c r="F103" s="15"/>
      <c r="G103" s="15"/>
      <c r="H103" s="15"/>
      <c r="I103" s="15"/>
      <c r="J103" s="14"/>
      <c r="K103" s="14"/>
    </row>
    <row r="104" spans="1:12" s="11" customFormat="1" ht="19.5" thickBot="1" x14ac:dyDescent="0.3">
      <c r="A104" s="147" t="s">
        <v>70</v>
      </c>
      <c r="B104" s="148"/>
      <c r="C104" s="149"/>
      <c r="D104" s="149"/>
      <c r="E104" s="149"/>
      <c r="F104" s="149"/>
      <c r="G104" s="150">
        <f>G102+H102+I102</f>
        <v>36299634.938000001</v>
      </c>
      <c r="H104" s="131"/>
      <c r="I104" s="143"/>
      <c r="J104" s="132"/>
      <c r="K104" s="132"/>
      <c r="L104" s="12"/>
    </row>
    <row r="105" spans="1:12" x14ac:dyDescent="0.25">
      <c r="A105" s="15"/>
      <c r="B105" s="14"/>
      <c r="C105" s="15"/>
      <c r="D105" s="15"/>
      <c r="E105" s="15"/>
      <c r="F105" s="15"/>
      <c r="G105" s="15"/>
      <c r="H105" s="15"/>
      <c r="I105" s="15"/>
      <c r="J105" s="14"/>
      <c r="K105" s="14"/>
    </row>
    <row r="106" spans="1:12" x14ac:dyDescent="0.25">
      <c r="A106" s="15"/>
      <c r="B106" s="14"/>
      <c r="C106" s="15"/>
      <c r="D106" s="15"/>
      <c r="E106" s="15"/>
      <c r="F106" s="15"/>
      <c r="G106" s="15"/>
      <c r="H106" s="15"/>
      <c r="I106" s="15"/>
      <c r="J106" s="14"/>
      <c r="K106" s="14"/>
    </row>
    <row r="107" spans="1:12" ht="15.75" thickBot="1" x14ac:dyDescent="0.3">
      <c r="A107" s="15"/>
      <c r="B107" s="14"/>
      <c r="C107" s="15"/>
      <c r="D107" s="15"/>
      <c r="E107" s="15"/>
      <c r="F107" s="15"/>
      <c r="G107" s="15"/>
      <c r="H107" s="15"/>
      <c r="I107" s="15"/>
      <c r="J107" s="14"/>
      <c r="K107" s="14"/>
    </row>
    <row r="108" spans="1:12" x14ac:dyDescent="0.25">
      <c r="A108" s="165" t="s">
        <v>113</v>
      </c>
      <c r="B108" s="166"/>
      <c r="C108" s="167"/>
      <c r="D108" s="167"/>
      <c r="E108" s="167"/>
      <c r="F108" s="167"/>
      <c r="G108" s="168"/>
      <c r="H108" s="15"/>
      <c r="I108" s="15"/>
      <c r="J108" s="14"/>
      <c r="K108" s="14"/>
    </row>
    <row r="109" spans="1:12" x14ac:dyDescent="0.25">
      <c r="A109" s="259" t="s">
        <v>110</v>
      </c>
      <c r="B109" s="260"/>
      <c r="C109" s="261"/>
      <c r="D109" s="261"/>
      <c r="E109" s="261"/>
      <c r="F109" s="261"/>
      <c r="G109" s="262"/>
      <c r="H109" s="15"/>
      <c r="I109" s="15"/>
      <c r="J109" s="14"/>
      <c r="K109" s="14"/>
    </row>
    <row r="110" spans="1:12" ht="36.75" customHeight="1" x14ac:dyDescent="0.25">
      <c r="A110" s="254" t="s">
        <v>72</v>
      </c>
      <c r="B110" s="255"/>
      <c r="C110" s="158"/>
      <c r="D110" s="158"/>
      <c r="E110" s="158"/>
      <c r="F110" s="158"/>
      <c r="G110" s="258" t="s">
        <v>95</v>
      </c>
      <c r="H110" s="15"/>
      <c r="I110" s="15"/>
      <c r="J110" s="14"/>
      <c r="K110" s="14"/>
    </row>
    <row r="111" spans="1:12" ht="36.75" customHeight="1" x14ac:dyDescent="0.25">
      <c r="A111" s="159" t="s">
        <v>73</v>
      </c>
      <c r="B111" s="160"/>
      <c r="C111" s="158"/>
      <c r="D111" s="158"/>
      <c r="E111" s="158"/>
      <c r="F111" s="158"/>
      <c r="G111" s="258"/>
      <c r="H111" s="15"/>
      <c r="I111" s="15"/>
      <c r="J111" s="14"/>
      <c r="K111" s="14"/>
    </row>
    <row r="112" spans="1:12" x14ac:dyDescent="0.25">
      <c r="A112" s="263" t="s">
        <v>115</v>
      </c>
      <c r="B112" s="264"/>
      <c r="C112" s="161"/>
      <c r="D112" s="161"/>
      <c r="E112" s="161"/>
      <c r="F112" s="161"/>
      <c r="G112" s="162" t="s">
        <v>112</v>
      </c>
      <c r="H112" s="15"/>
      <c r="I112" s="15"/>
      <c r="J112" s="14"/>
      <c r="K112" s="14"/>
    </row>
    <row r="113" spans="1:11" ht="30.75" thickBot="1" x14ac:dyDescent="0.3">
      <c r="A113" s="256" t="s">
        <v>74</v>
      </c>
      <c r="B113" s="257"/>
      <c r="C113" s="163"/>
      <c r="D113" s="163"/>
      <c r="E113" s="163"/>
      <c r="F113" s="163"/>
      <c r="G113" s="164" t="s">
        <v>75</v>
      </c>
      <c r="H113" s="15"/>
      <c r="I113" s="15"/>
      <c r="J113" s="14"/>
      <c r="K113" s="14"/>
    </row>
  </sheetData>
  <autoFilter ref="A5:N101"/>
  <mergeCells count="28">
    <mergeCell ref="A110:B110"/>
    <mergeCell ref="A113:B113"/>
    <mergeCell ref="G110:G111"/>
    <mergeCell ref="A109:G109"/>
    <mergeCell ref="A112:B112"/>
    <mergeCell ref="A90:K90"/>
    <mergeCell ref="A97:K97"/>
    <mergeCell ref="A1:K1"/>
    <mergeCell ref="A63:K63"/>
    <mergeCell ref="A68:K68"/>
    <mergeCell ref="A72:K72"/>
    <mergeCell ref="A76:K76"/>
    <mergeCell ref="A86:K86"/>
    <mergeCell ref="A38:K38"/>
    <mergeCell ref="A44:K44"/>
    <mergeCell ref="A53:K53"/>
    <mergeCell ref="A59:K59"/>
    <mergeCell ref="A6:K6"/>
    <mergeCell ref="A23:K23"/>
    <mergeCell ref="A27:K27"/>
    <mergeCell ref="A33:K33"/>
    <mergeCell ref="A32:K32"/>
    <mergeCell ref="A3:A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Összesítő táblázat</vt:lpstr>
      <vt:lpstr>'Összesítő táblázat'!Nyomtatási_cím</vt:lpstr>
      <vt:lpstr>'Összesítő táblázat'!Nyomtatási_terület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2022-03-23T10:32:10Z</cp:lastPrinted>
  <dcterms:created xsi:type="dcterms:W3CDTF">2020-11-14T19:29:54Z</dcterms:created>
  <dcterms:modified xsi:type="dcterms:W3CDTF">2022-03-23T10:32:12Z</dcterms:modified>
</cp:coreProperties>
</file>