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KÉPVISELŐ-TESTÜLET\2020_Képviselő testület\2020_02_25\02_25_KÉSZ_VÉGLEGES_RITA\"/>
    </mc:Choice>
  </mc:AlternateContent>
  <bookViews>
    <workbookView xWindow="0" yWindow="0" windowWidth="28800" windowHeight="11985" activeTab="2"/>
  </bookViews>
  <sheets>
    <sheet name="TÉNY-TERV ELTÉRÉS" sheetId="1" r:id="rId1"/>
    <sheet name="TÉNY-TERV ÖSSZESÍTŐ" sheetId="2" r:id="rId2"/>
    <sheet name="ÖNKORMÁNYZATI EGYENLEG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2" i="4" l="1"/>
  <c r="C46" i="4" l="1"/>
  <c r="C45" i="4"/>
  <c r="C44" i="4"/>
  <c r="C43" i="4"/>
  <c r="C42" i="4"/>
  <c r="L112" i="4" l="1"/>
  <c r="K112" i="4"/>
  <c r="J112" i="4"/>
  <c r="H112" i="4"/>
  <c r="F112" i="4"/>
  <c r="E112" i="4"/>
  <c r="D112" i="4"/>
  <c r="L111" i="4"/>
  <c r="K111" i="4"/>
  <c r="J111" i="4"/>
  <c r="H111" i="4"/>
  <c r="G111" i="4"/>
  <c r="F111" i="4"/>
  <c r="E111" i="4"/>
  <c r="D111" i="4"/>
  <c r="L110" i="4"/>
  <c r="K110" i="4"/>
  <c r="J110" i="4"/>
  <c r="H110" i="4"/>
  <c r="G110" i="4"/>
  <c r="F110" i="4"/>
  <c r="E110" i="4"/>
  <c r="D110" i="4"/>
  <c r="L109" i="4"/>
  <c r="K109" i="4"/>
  <c r="J109" i="4"/>
  <c r="H109" i="4"/>
  <c r="G109" i="4"/>
  <c r="F109" i="4"/>
  <c r="E109" i="4"/>
  <c r="D109" i="4"/>
  <c r="L108" i="4"/>
  <c r="K108" i="4"/>
  <c r="J108" i="4"/>
  <c r="H108" i="4"/>
  <c r="G108" i="4"/>
  <c r="F108" i="4"/>
  <c r="E108" i="4"/>
  <c r="D108" i="4"/>
  <c r="L107" i="4"/>
  <c r="K107" i="4"/>
  <c r="J107" i="4"/>
  <c r="H107" i="4"/>
  <c r="G107" i="4"/>
  <c r="F107" i="4"/>
  <c r="E107" i="4"/>
  <c r="D107" i="4"/>
  <c r="L106" i="4"/>
  <c r="K106" i="4"/>
  <c r="J106" i="4"/>
  <c r="H106" i="4"/>
  <c r="G106" i="4"/>
  <c r="F106" i="4"/>
  <c r="E106" i="4"/>
  <c r="D106" i="4"/>
  <c r="L105" i="4"/>
  <c r="K105" i="4"/>
  <c r="J105" i="4"/>
  <c r="H105" i="4"/>
  <c r="G105" i="4"/>
  <c r="F105" i="4"/>
  <c r="E105" i="4"/>
  <c r="D105" i="4"/>
  <c r="L104" i="4"/>
  <c r="K104" i="4"/>
  <c r="J104" i="4"/>
  <c r="H104" i="4"/>
  <c r="G104" i="4"/>
  <c r="F104" i="4"/>
  <c r="E104" i="4"/>
  <c r="D104" i="4"/>
  <c r="L103" i="4"/>
  <c r="K103" i="4"/>
  <c r="J103" i="4"/>
  <c r="H103" i="4"/>
  <c r="G103" i="4"/>
  <c r="F103" i="4"/>
  <c r="E103" i="4"/>
  <c r="D103" i="4"/>
  <c r="L102" i="4"/>
  <c r="K102" i="4"/>
  <c r="J102" i="4"/>
  <c r="H102" i="4"/>
  <c r="G102" i="4"/>
  <c r="F102" i="4"/>
  <c r="E102" i="4"/>
  <c r="D102" i="4"/>
  <c r="L101" i="4"/>
  <c r="K101" i="4"/>
  <c r="J101" i="4"/>
  <c r="H101" i="4"/>
  <c r="G101" i="4"/>
  <c r="F101" i="4"/>
  <c r="E101" i="4"/>
  <c r="D101" i="4"/>
  <c r="L100" i="4"/>
  <c r="K100" i="4"/>
  <c r="J100" i="4"/>
  <c r="H100" i="4"/>
  <c r="G100" i="4"/>
  <c r="F100" i="4"/>
  <c r="E100" i="4"/>
  <c r="D100" i="4"/>
  <c r="L99" i="4"/>
  <c r="K99" i="4"/>
  <c r="J99" i="4"/>
  <c r="H99" i="4"/>
  <c r="G99" i="4"/>
  <c r="F99" i="4"/>
  <c r="E99" i="4"/>
  <c r="D99" i="4"/>
  <c r="L98" i="4"/>
  <c r="K98" i="4"/>
  <c r="J98" i="4"/>
  <c r="H98" i="4"/>
  <c r="G98" i="4"/>
  <c r="F98" i="4"/>
  <c r="E98" i="4"/>
  <c r="D98" i="4"/>
  <c r="L97" i="4"/>
  <c r="K97" i="4"/>
  <c r="J97" i="4"/>
  <c r="H97" i="4"/>
  <c r="G97" i="4"/>
  <c r="F97" i="4"/>
  <c r="E97" i="4"/>
  <c r="D97" i="4"/>
  <c r="L96" i="4"/>
  <c r="K96" i="4"/>
  <c r="J96" i="4"/>
  <c r="H96" i="4"/>
  <c r="G96" i="4"/>
  <c r="F96" i="4"/>
  <c r="E96" i="4"/>
  <c r="D96" i="4"/>
  <c r="L95" i="4"/>
  <c r="K95" i="4"/>
  <c r="J95" i="4"/>
  <c r="H95" i="4"/>
  <c r="G95" i="4"/>
  <c r="F95" i="4"/>
  <c r="E95" i="4"/>
  <c r="D95" i="4"/>
  <c r="L93" i="4"/>
  <c r="K93" i="4"/>
  <c r="J93" i="4"/>
  <c r="H93" i="4"/>
  <c r="G93" i="4"/>
  <c r="F93" i="4"/>
  <c r="E93" i="4"/>
  <c r="D93" i="4"/>
  <c r="L92" i="4"/>
  <c r="K92" i="4"/>
  <c r="J92" i="4"/>
  <c r="H92" i="4"/>
  <c r="G92" i="4"/>
  <c r="F92" i="4"/>
  <c r="E92" i="4"/>
  <c r="D92" i="4"/>
  <c r="L91" i="4"/>
  <c r="K91" i="4"/>
  <c r="J91" i="4"/>
  <c r="H91" i="4"/>
  <c r="G91" i="4"/>
  <c r="F91" i="4"/>
  <c r="E91" i="4"/>
  <c r="D91" i="4"/>
  <c r="L90" i="4"/>
  <c r="K90" i="4"/>
  <c r="J90" i="4"/>
  <c r="H90" i="4"/>
  <c r="G90" i="4"/>
  <c r="F90" i="4"/>
  <c r="E90" i="4"/>
  <c r="D90" i="4"/>
  <c r="L89" i="4"/>
  <c r="K89" i="4"/>
  <c r="J89" i="4"/>
  <c r="H89" i="4"/>
  <c r="G89" i="4"/>
  <c r="F89" i="4"/>
  <c r="E89" i="4"/>
  <c r="D89" i="4"/>
  <c r="L88" i="4"/>
  <c r="K88" i="4"/>
  <c r="J88" i="4"/>
  <c r="H88" i="4"/>
  <c r="G88" i="4"/>
  <c r="F88" i="4"/>
  <c r="E88" i="4"/>
  <c r="D88" i="4"/>
  <c r="L87" i="4"/>
  <c r="K87" i="4"/>
  <c r="J87" i="4"/>
  <c r="H87" i="4"/>
  <c r="G87" i="4"/>
  <c r="F87" i="4"/>
  <c r="E87" i="4"/>
  <c r="D87" i="4"/>
  <c r="L85" i="4"/>
  <c r="K85" i="4"/>
  <c r="J85" i="4"/>
  <c r="H85" i="4"/>
  <c r="G85" i="4"/>
  <c r="F85" i="4"/>
  <c r="E85" i="4"/>
  <c r="D85" i="4"/>
  <c r="L84" i="4"/>
  <c r="K84" i="4"/>
  <c r="J84" i="4"/>
  <c r="H84" i="4"/>
  <c r="G84" i="4"/>
  <c r="F84" i="4"/>
  <c r="E84" i="4"/>
  <c r="D84" i="4"/>
  <c r="L83" i="4"/>
  <c r="K83" i="4"/>
  <c r="J83" i="4"/>
  <c r="H83" i="4"/>
  <c r="G83" i="4"/>
  <c r="F83" i="4"/>
  <c r="E83" i="4"/>
  <c r="D83" i="4"/>
  <c r="L82" i="4"/>
  <c r="K82" i="4"/>
  <c r="J82" i="4"/>
  <c r="H82" i="4"/>
  <c r="G82" i="4"/>
  <c r="F82" i="4"/>
  <c r="E82" i="4"/>
  <c r="D82" i="4"/>
  <c r="L81" i="4"/>
  <c r="K81" i="4"/>
  <c r="J81" i="4"/>
  <c r="H81" i="4"/>
  <c r="G81" i="4"/>
  <c r="F81" i="4"/>
  <c r="E81" i="4"/>
  <c r="D81" i="4"/>
  <c r="I73" i="4"/>
  <c r="B73" i="4" s="1"/>
  <c r="C73" i="4"/>
  <c r="I72" i="4"/>
  <c r="C72" i="4"/>
  <c r="I71" i="4"/>
  <c r="C71" i="4"/>
  <c r="I70" i="4"/>
  <c r="C70" i="4"/>
  <c r="I69" i="4"/>
  <c r="C69" i="4"/>
  <c r="I68" i="4"/>
  <c r="C68" i="4"/>
  <c r="I67" i="4"/>
  <c r="C67" i="4"/>
  <c r="I66" i="4"/>
  <c r="C66" i="4"/>
  <c r="I65" i="4"/>
  <c r="C65" i="4"/>
  <c r="I64" i="4"/>
  <c r="C64" i="4"/>
  <c r="I63" i="4"/>
  <c r="C63" i="4"/>
  <c r="I62" i="4"/>
  <c r="C62" i="4"/>
  <c r="I61" i="4"/>
  <c r="C61" i="4"/>
  <c r="I60" i="4"/>
  <c r="C60" i="4"/>
  <c r="I59" i="4"/>
  <c r="C59" i="4"/>
  <c r="I58" i="4"/>
  <c r="C58" i="4"/>
  <c r="I57" i="4"/>
  <c r="C57" i="4"/>
  <c r="I56" i="4"/>
  <c r="C56" i="4"/>
  <c r="L55" i="4"/>
  <c r="K55" i="4"/>
  <c r="J55" i="4"/>
  <c r="H55" i="4"/>
  <c r="G55" i="4"/>
  <c r="F55" i="4"/>
  <c r="E55" i="4"/>
  <c r="D55" i="4"/>
  <c r="I54" i="4"/>
  <c r="C54" i="4"/>
  <c r="I53" i="4"/>
  <c r="C53" i="4"/>
  <c r="I52" i="4"/>
  <c r="C52" i="4"/>
  <c r="I51" i="4"/>
  <c r="C51" i="4"/>
  <c r="I50" i="4"/>
  <c r="C50" i="4"/>
  <c r="I49" i="4"/>
  <c r="C49" i="4"/>
  <c r="I48" i="4"/>
  <c r="C48" i="4"/>
  <c r="L47" i="4"/>
  <c r="K47" i="4"/>
  <c r="J47" i="4"/>
  <c r="H47" i="4"/>
  <c r="G47" i="4"/>
  <c r="F47" i="4"/>
  <c r="E47" i="4"/>
  <c r="D47" i="4"/>
  <c r="I46" i="4"/>
  <c r="B46" i="4" s="1"/>
  <c r="I45" i="4"/>
  <c r="B45" i="4" s="1"/>
  <c r="I44" i="4"/>
  <c r="B44" i="4" s="1"/>
  <c r="I43" i="4"/>
  <c r="B43" i="4" s="1"/>
  <c r="I42" i="4"/>
  <c r="I34" i="4"/>
  <c r="C34" i="4"/>
  <c r="I33" i="4"/>
  <c r="C33" i="4"/>
  <c r="I32" i="4"/>
  <c r="C32" i="4"/>
  <c r="I31" i="4"/>
  <c r="C31" i="4"/>
  <c r="I30" i="4"/>
  <c r="C30" i="4"/>
  <c r="I29" i="4"/>
  <c r="C29" i="4"/>
  <c r="I28" i="4"/>
  <c r="C28" i="4"/>
  <c r="I27" i="4"/>
  <c r="C27" i="4"/>
  <c r="B27" i="4"/>
  <c r="I26" i="4"/>
  <c r="C26" i="4"/>
  <c r="I25" i="4"/>
  <c r="C25" i="4"/>
  <c r="I24" i="4"/>
  <c r="C24" i="4"/>
  <c r="I23" i="4"/>
  <c r="C23" i="4"/>
  <c r="B23" i="4" s="1"/>
  <c r="I22" i="4"/>
  <c r="C22" i="4"/>
  <c r="I21" i="4"/>
  <c r="C21" i="4"/>
  <c r="I20" i="4"/>
  <c r="C20" i="4"/>
  <c r="I19" i="4"/>
  <c r="C19" i="4"/>
  <c r="I18" i="4"/>
  <c r="C18" i="4"/>
  <c r="I17" i="4"/>
  <c r="C17" i="4"/>
  <c r="L16" i="4"/>
  <c r="K16" i="4"/>
  <c r="J16" i="4"/>
  <c r="H16" i="4"/>
  <c r="G16" i="4"/>
  <c r="F16" i="4"/>
  <c r="E16" i="4"/>
  <c r="D16" i="4"/>
  <c r="I15" i="4"/>
  <c r="B15" i="4" s="1"/>
  <c r="C15" i="4"/>
  <c r="I14" i="4"/>
  <c r="C14" i="4"/>
  <c r="I13" i="4"/>
  <c r="C13" i="4"/>
  <c r="I12" i="4"/>
  <c r="C12" i="4"/>
  <c r="I11" i="4"/>
  <c r="C11" i="4"/>
  <c r="I10" i="4"/>
  <c r="C10" i="4"/>
  <c r="I9" i="4"/>
  <c r="C9" i="4"/>
  <c r="L8" i="4"/>
  <c r="K8" i="4"/>
  <c r="J8" i="4"/>
  <c r="H8" i="4"/>
  <c r="G8" i="4"/>
  <c r="F8" i="4"/>
  <c r="E8" i="4"/>
  <c r="D8" i="4"/>
  <c r="I7" i="4"/>
  <c r="C7" i="4"/>
  <c r="I6" i="4"/>
  <c r="C6" i="4"/>
  <c r="I5" i="4"/>
  <c r="C5" i="4"/>
  <c r="I4" i="4"/>
  <c r="C4" i="4"/>
  <c r="I3" i="4"/>
  <c r="C3" i="4"/>
  <c r="L112" i="2"/>
  <c r="K112" i="2"/>
  <c r="J112" i="2"/>
  <c r="L111" i="2"/>
  <c r="K111" i="2"/>
  <c r="J111" i="2"/>
  <c r="L110" i="2"/>
  <c r="K110" i="2"/>
  <c r="J110" i="2"/>
  <c r="L109" i="2"/>
  <c r="K109" i="2"/>
  <c r="J109" i="2"/>
  <c r="I109" i="2" s="1"/>
  <c r="L108" i="2"/>
  <c r="K108" i="2"/>
  <c r="J108" i="2"/>
  <c r="L107" i="2"/>
  <c r="K107" i="2"/>
  <c r="J107" i="2"/>
  <c r="L106" i="2"/>
  <c r="K106" i="2"/>
  <c r="J106" i="2"/>
  <c r="L105" i="2"/>
  <c r="K105" i="2"/>
  <c r="J105" i="2"/>
  <c r="I105" i="2" s="1"/>
  <c r="L104" i="2"/>
  <c r="K104" i="2"/>
  <c r="J104" i="2"/>
  <c r="L103" i="2"/>
  <c r="K103" i="2"/>
  <c r="J103" i="2"/>
  <c r="L102" i="2"/>
  <c r="K102" i="2"/>
  <c r="J102" i="2"/>
  <c r="L101" i="2"/>
  <c r="K101" i="2"/>
  <c r="J101" i="2"/>
  <c r="I101" i="2" s="1"/>
  <c r="L100" i="2"/>
  <c r="K100" i="2"/>
  <c r="J100" i="2"/>
  <c r="L99" i="2"/>
  <c r="K99" i="2"/>
  <c r="J99" i="2"/>
  <c r="L98" i="2"/>
  <c r="K98" i="2"/>
  <c r="J98" i="2"/>
  <c r="L97" i="2"/>
  <c r="K97" i="2"/>
  <c r="J97" i="2"/>
  <c r="I97" i="2" s="1"/>
  <c r="L96" i="2"/>
  <c r="K96" i="2"/>
  <c r="J96" i="2"/>
  <c r="L95" i="2"/>
  <c r="K95" i="2"/>
  <c r="J95" i="2"/>
  <c r="L93" i="2"/>
  <c r="K93" i="2"/>
  <c r="J93" i="2"/>
  <c r="L92" i="2"/>
  <c r="K92" i="2"/>
  <c r="J92" i="2"/>
  <c r="L91" i="2"/>
  <c r="K91" i="2"/>
  <c r="J91" i="2"/>
  <c r="L90" i="2"/>
  <c r="K90" i="2"/>
  <c r="J90" i="2"/>
  <c r="L89" i="2"/>
  <c r="K89" i="2"/>
  <c r="J89" i="2"/>
  <c r="L88" i="2"/>
  <c r="K88" i="2"/>
  <c r="J88" i="2"/>
  <c r="L87" i="2"/>
  <c r="K87" i="2"/>
  <c r="J87" i="2"/>
  <c r="L85" i="2"/>
  <c r="K85" i="2"/>
  <c r="J85" i="2"/>
  <c r="L84" i="2"/>
  <c r="K84" i="2"/>
  <c r="J84" i="2"/>
  <c r="L83" i="2"/>
  <c r="K83" i="2"/>
  <c r="J83" i="2"/>
  <c r="L82" i="2"/>
  <c r="K82" i="2"/>
  <c r="J82" i="2"/>
  <c r="L81" i="2"/>
  <c r="K81" i="2"/>
  <c r="J81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3" i="2"/>
  <c r="H92" i="2"/>
  <c r="H91" i="2"/>
  <c r="H90" i="2"/>
  <c r="H89" i="2"/>
  <c r="H88" i="2"/>
  <c r="H87" i="2"/>
  <c r="H85" i="2"/>
  <c r="H84" i="2"/>
  <c r="H83" i="2"/>
  <c r="H82" i="2"/>
  <c r="H81" i="2"/>
  <c r="F112" i="2"/>
  <c r="E112" i="2"/>
  <c r="D112" i="2"/>
  <c r="F111" i="2"/>
  <c r="E111" i="2"/>
  <c r="D111" i="2"/>
  <c r="F110" i="2"/>
  <c r="E110" i="2"/>
  <c r="D110" i="2"/>
  <c r="F109" i="2"/>
  <c r="E109" i="2"/>
  <c r="D109" i="2"/>
  <c r="F108" i="2"/>
  <c r="E108" i="2"/>
  <c r="D108" i="2"/>
  <c r="F107" i="2"/>
  <c r="E107" i="2"/>
  <c r="D107" i="2"/>
  <c r="F106" i="2"/>
  <c r="E106" i="2"/>
  <c r="D106" i="2"/>
  <c r="F105" i="2"/>
  <c r="E105" i="2"/>
  <c r="D105" i="2"/>
  <c r="F104" i="2"/>
  <c r="E104" i="2"/>
  <c r="D104" i="2"/>
  <c r="F103" i="2"/>
  <c r="E103" i="2"/>
  <c r="D103" i="2"/>
  <c r="F102" i="2"/>
  <c r="E102" i="2"/>
  <c r="D102" i="2"/>
  <c r="F101" i="2"/>
  <c r="E101" i="2"/>
  <c r="D101" i="2"/>
  <c r="C101" i="2" s="1"/>
  <c r="F100" i="2"/>
  <c r="C100" i="2" s="1"/>
  <c r="E100" i="2"/>
  <c r="D100" i="2"/>
  <c r="F99" i="2"/>
  <c r="E99" i="2"/>
  <c r="D99" i="2"/>
  <c r="F98" i="2"/>
  <c r="E98" i="2"/>
  <c r="D98" i="2"/>
  <c r="F97" i="2"/>
  <c r="E97" i="2"/>
  <c r="D97" i="2"/>
  <c r="F96" i="2"/>
  <c r="E96" i="2"/>
  <c r="D96" i="2"/>
  <c r="F95" i="2"/>
  <c r="E95" i="2"/>
  <c r="D95" i="2"/>
  <c r="F93" i="2"/>
  <c r="E93" i="2"/>
  <c r="D93" i="2"/>
  <c r="F92" i="2"/>
  <c r="E92" i="2"/>
  <c r="D92" i="2"/>
  <c r="C92" i="2" s="1"/>
  <c r="F91" i="2"/>
  <c r="E91" i="2"/>
  <c r="D91" i="2"/>
  <c r="F90" i="2"/>
  <c r="E90" i="2"/>
  <c r="D90" i="2"/>
  <c r="F89" i="2"/>
  <c r="E89" i="2"/>
  <c r="D89" i="2"/>
  <c r="F88" i="2"/>
  <c r="E88" i="2"/>
  <c r="D88" i="2"/>
  <c r="F87" i="2"/>
  <c r="E87" i="2"/>
  <c r="D87" i="2"/>
  <c r="F85" i="2"/>
  <c r="E85" i="2"/>
  <c r="D85" i="2"/>
  <c r="F84" i="2"/>
  <c r="E84" i="2"/>
  <c r="D84" i="2"/>
  <c r="F83" i="2"/>
  <c r="E83" i="2"/>
  <c r="D83" i="2"/>
  <c r="F82" i="2"/>
  <c r="E82" i="2"/>
  <c r="D82" i="2"/>
  <c r="F81" i="2"/>
  <c r="E81" i="2"/>
  <c r="D81" i="2"/>
  <c r="B7" i="2"/>
  <c r="B3" i="2"/>
  <c r="C112" i="2"/>
  <c r="G111" i="2"/>
  <c r="G110" i="2"/>
  <c r="G109" i="2"/>
  <c r="G108" i="2"/>
  <c r="G107" i="2"/>
  <c r="G106" i="2"/>
  <c r="G105" i="2"/>
  <c r="I104" i="2"/>
  <c r="G104" i="2"/>
  <c r="G103" i="2"/>
  <c r="G102" i="2"/>
  <c r="G101" i="2"/>
  <c r="G100" i="2"/>
  <c r="G99" i="2"/>
  <c r="G98" i="2"/>
  <c r="G97" i="2"/>
  <c r="G96" i="2"/>
  <c r="G95" i="2"/>
  <c r="G93" i="2"/>
  <c r="G92" i="2"/>
  <c r="G91" i="2"/>
  <c r="G90" i="2"/>
  <c r="G89" i="2"/>
  <c r="G88" i="2"/>
  <c r="G87" i="2"/>
  <c r="G85" i="2"/>
  <c r="G84" i="2"/>
  <c r="G83" i="2"/>
  <c r="G82" i="2"/>
  <c r="G81" i="2"/>
  <c r="I73" i="2"/>
  <c r="B73" i="2" s="1"/>
  <c r="C73" i="2"/>
  <c r="I72" i="2"/>
  <c r="C72" i="2"/>
  <c r="I71" i="2"/>
  <c r="B71" i="2" s="1"/>
  <c r="C71" i="2"/>
  <c r="I70" i="2"/>
  <c r="C70" i="2"/>
  <c r="I69" i="2"/>
  <c r="B69" i="2" s="1"/>
  <c r="C69" i="2"/>
  <c r="I68" i="2"/>
  <c r="C68" i="2"/>
  <c r="I67" i="2"/>
  <c r="B67" i="2" s="1"/>
  <c r="C67" i="2"/>
  <c r="I66" i="2"/>
  <c r="C66" i="2"/>
  <c r="I65" i="2"/>
  <c r="B65" i="2" s="1"/>
  <c r="C65" i="2"/>
  <c r="I64" i="2"/>
  <c r="C64" i="2"/>
  <c r="I63" i="2"/>
  <c r="B63" i="2" s="1"/>
  <c r="C63" i="2"/>
  <c r="I62" i="2"/>
  <c r="C62" i="2"/>
  <c r="I61" i="2"/>
  <c r="B61" i="2" s="1"/>
  <c r="C61" i="2"/>
  <c r="I60" i="2"/>
  <c r="C60" i="2"/>
  <c r="I59" i="2"/>
  <c r="B59" i="2" s="1"/>
  <c r="C59" i="2"/>
  <c r="I58" i="2"/>
  <c r="C58" i="2"/>
  <c r="I57" i="2"/>
  <c r="B57" i="2" s="1"/>
  <c r="C57" i="2"/>
  <c r="I56" i="2"/>
  <c r="C56" i="2"/>
  <c r="L55" i="2"/>
  <c r="K55" i="2"/>
  <c r="J55" i="2"/>
  <c r="H55" i="2"/>
  <c r="G55" i="2"/>
  <c r="F55" i="2"/>
  <c r="E55" i="2"/>
  <c r="D55" i="2"/>
  <c r="I54" i="2"/>
  <c r="B54" i="2" s="1"/>
  <c r="C54" i="2"/>
  <c r="I53" i="2"/>
  <c r="C53" i="2"/>
  <c r="I52" i="2"/>
  <c r="B52" i="2" s="1"/>
  <c r="C52" i="2"/>
  <c r="I51" i="2"/>
  <c r="C51" i="2"/>
  <c r="I50" i="2"/>
  <c r="B50" i="2" s="1"/>
  <c r="C50" i="2"/>
  <c r="I49" i="2"/>
  <c r="C49" i="2"/>
  <c r="I48" i="2"/>
  <c r="C48" i="2"/>
  <c r="L47" i="2"/>
  <c r="K47" i="2"/>
  <c r="J47" i="2"/>
  <c r="H47" i="2"/>
  <c r="G47" i="2"/>
  <c r="F47" i="2"/>
  <c r="E47" i="2"/>
  <c r="E74" i="2" s="1"/>
  <c r="D47" i="2"/>
  <c r="I46" i="2"/>
  <c r="C46" i="2"/>
  <c r="I45" i="2"/>
  <c r="C45" i="2"/>
  <c r="I44" i="2"/>
  <c r="C44" i="2"/>
  <c r="I43" i="2"/>
  <c r="C43" i="2"/>
  <c r="I42" i="2"/>
  <c r="C42" i="2"/>
  <c r="E35" i="2"/>
  <c r="I34" i="2"/>
  <c r="B34" i="2" s="1"/>
  <c r="C34" i="2"/>
  <c r="I33" i="2"/>
  <c r="C33" i="2"/>
  <c r="B33" i="2" s="1"/>
  <c r="I32" i="2"/>
  <c r="B32" i="2" s="1"/>
  <c r="C32" i="2"/>
  <c r="I31" i="2"/>
  <c r="B31" i="2" s="1"/>
  <c r="C31" i="2"/>
  <c r="I30" i="2"/>
  <c r="B30" i="2" s="1"/>
  <c r="C30" i="2"/>
  <c r="I29" i="2"/>
  <c r="C29" i="2"/>
  <c r="B29" i="2" s="1"/>
  <c r="I28" i="2"/>
  <c r="B28" i="2" s="1"/>
  <c r="C28" i="2"/>
  <c r="I27" i="2"/>
  <c r="B27" i="2" s="1"/>
  <c r="C27" i="2"/>
  <c r="I26" i="2"/>
  <c r="B26" i="2" s="1"/>
  <c r="C26" i="2"/>
  <c r="I25" i="2"/>
  <c r="C25" i="2"/>
  <c r="B25" i="2" s="1"/>
  <c r="I24" i="2"/>
  <c r="B24" i="2" s="1"/>
  <c r="C24" i="2"/>
  <c r="I23" i="2"/>
  <c r="B23" i="2" s="1"/>
  <c r="C23" i="2"/>
  <c r="I22" i="2"/>
  <c r="B22" i="2" s="1"/>
  <c r="C22" i="2"/>
  <c r="I21" i="2"/>
  <c r="C21" i="2"/>
  <c r="B21" i="2" s="1"/>
  <c r="I20" i="2"/>
  <c r="B20" i="2" s="1"/>
  <c r="C20" i="2"/>
  <c r="I19" i="2"/>
  <c r="B19" i="2" s="1"/>
  <c r="C19" i="2"/>
  <c r="I18" i="2"/>
  <c r="B18" i="2" s="1"/>
  <c r="C18" i="2"/>
  <c r="I17" i="2"/>
  <c r="C17" i="2"/>
  <c r="B17" i="2" s="1"/>
  <c r="B16" i="2" s="1"/>
  <c r="L16" i="2"/>
  <c r="K16" i="2"/>
  <c r="I16" i="2" s="1"/>
  <c r="J16" i="2"/>
  <c r="H16" i="2"/>
  <c r="C16" i="2" s="1"/>
  <c r="G16" i="2"/>
  <c r="F16" i="2"/>
  <c r="E16" i="2"/>
  <c r="D16" i="2"/>
  <c r="D35" i="2" s="1"/>
  <c r="I15" i="2"/>
  <c r="B15" i="2" s="1"/>
  <c r="C15" i="2"/>
  <c r="I14" i="2"/>
  <c r="B14" i="2" s="1"/>
  <c r="C14" i="2"/>
  <c r="I13" i="2"/>
  <c r="B13" i="2" s="1"/>
  <c r="C13" i="2"/>
  <c r="I12" i="2"/>
  <c r="B12" i="2" s="1"/>
  <c r="C12" i="2"/>
  <c r="I11" i="2"/>
  <c r="B11" i="2" s="1"/>
  <c r="C11" i="2"/>
  <c r="I10" i="2"/>
  <c r="B10" i="2" s="1"/>
  <c r="C10" i="2"/>
  <c r="I9" i="2"/>
  <c r="B9" i="2" s="1"/>
  <c r="B8" i="2" s="1"/>
  <c r="C9" i="2"/>
  <c r="L8" i="2"/>
  <c r="L35" i="2" s="1"/>
  <c r="K8" i="2"/>
  <c r="J8" i="2"/>
  <c r="J35" i="2" s="1"/>
  <c r="H8" i="2"/>
  <c r="G8" i="2"/>
  <c r="G35" i="2" s="1"/>
  <c r="F8" i="2"/>
  <c r="F35" i="2" s="1"/>
  <c r="E8" i="2"/>
  <c r="D8" i="2"/>
  <c r="C8" i="2"/>
  <c r="I7" i="2"/>
  <c r="C7" i="2"/>
  <c r="I6" i="2"/>
  <c r="B6" i="2" s="1"/>
  <c r="C6" i="2"/>
  <c r="I5" i="2"/>
  <c r="B5" i="2" s="1"/>
  <c r="C5" i="2"/>
  <c r="I4" i="2"/>
  <c r="B4" i="2" s="1"/>
  <c r="C4" i="2"/>
  <c r="I3" i="2"/>
  <c r="C3" i="2"/>
  <c r="B3" i="4" l="1"/>
  <c r="B5" i="4"/>
  <c r="G35" i="4"/>
  <c r="B10" i="4"/>
  <c r="B24" i="4"/>
  <c r="B11" i="4"/>
  <c r="B49" i="4"/>
  <c r="H35" i="4"/>
  <c r="B17" i="4"/>
  <c r="B21" i="4"/>
  <c r="I110" i="4"/>
  <c r="B6" i="4"/>
  <c r="I8" i="4"/>
  <c r="B9" i="4"/>
  <c r="B31" i="4"/>
  <c r="C81" i="4"/>
  <c r="B7" i="4"/>
  <c r="B12" i="4"/>
  <c r="B18" i="4"/>
  <c r="B22" i="4"/>
  <c r="B32" i="4"/>
  <c r="B57" i="4"/>
  <c r="B61" i="4"/>
  <c r="C96" i="4"/>
  <c r="I109" i="4"/>
  <c r="L35" i="4"/>
  <c r="E35" i="4"/>
  <c r="B69" i="4"/>
  <c r="I99" i="4"/>
  <c r="I96" i="4"/>
  <c r="I87" i="4"/>
  <c r="I90" i="4"/>
  <c r="B68" i="4"/>
  <c r="C104" i="4"/>
  <c r="B60" i="4"/>
  <c r="B51" i="4"/>
  <c r="B53" i="4"/>
  <c r="C92" i="4"/>
  <c r="B52" i="4"/>
  <c r="I98" i="2"/>
  <c r="I99" i="2"/>
  <c r="I102" i="2"/>
  <c r="I103" i="2"/>
  <c r="I106" i="2"/>
  <c r="I107" i="2"/>
  <c r="I110" i="2"/>
  <c r="I111" i="2"/>
  <c r="K74" i="2"/>
  <c r="I96" i="2"/>
  <c r="I100" i="2"/>
  <c r="I108" i="2"/>
  <c r="B108" i="2" s="1"/>
  <c r="I89" i="2"/>
  <c r="I87" i="2"/>
  <c r="I91" i="2"/>
  <c r="I81" i="2"/>
  <c r="I82" i="2"/>
  <c r="I85" i="2"/>
  <c r="B58" i="2"/>
  <c r="B60" i="2"/>
  <c r="B62" i="2"/>
  <c r="B66" i="2"/>
  <c r="B68" i="2"/>
  <c r="B70" i="2"/>
  <c r="C96" i="2"/>
  <c r="C104" i="2"/>
  <c r="B104" i="2" s="1"/>
  <c r="C108" i="2"/>
  <c r="B49" i="2"/>
  <c r="B51" i="2"/>
  <c r="B53" i="2"/>
  <c r="C89" i="2"/>
  <c r="B89" i="2" s="1"/>
  <c r="C93" i="2"/>
  <c r="B42" i="2"/>
  <c r="B44" i="2"/>
  <c r="B46" i="2"/>
  <c r="F74" i="4"/>
  <c r="D74" i="4"/>
  <c r="E74" i="4"/>
  <c r="J74" i="4"/>
  <c r="I106" i="4"/>
  <c r="I111" i="4"/>
  <c r="L74" i="4"/>
  <c r="B62" i="4"/>
  <c r="G74" i="4"/>
  <c r="B65" i="4"/>
  <c r="B67" i="4"/>
  <c r="C106" i="4"/>
  <c r="C110" i="4"/>
  <c r="C111" i="4"/>
  <c r="B111" i="4" s="1"/>
  <c r="C100" i="4"/>
  <c r="C101" i="4"/>
  <c r="C103" i="4"/>
  <c r="K86" i="4"/>
  <c r="B54" i="4"/>
  <c r="E86" i="4"/>
  <c r="C88" i="4"/>
  <c r="C89" i="4"/>
  <c r="I82" i="4"/>
  <c r="C82" i="4"/>
  <c r="C84" i="4"/>
  <c r="I55" i="2"/>
  <c r="B56" i="2"/>
  <c r="B64" i="2"/>
  <c r="B72" i="2"/>
  <c r="L94" i="2"/>
  <c r="B48" i="2"/>
  <c r="J86" i="2"/>
  <c r="I86" i="2" s="1"/>
  <c r="I92" i="2"/>
  <c r="B96" i="2"/>
  <c r="G74" i="2"/>
  <c r="B100" i="2"/>
  <c r="F94" i="2"/>
  <c r="F113" i="2" s="1"/>
  <c r="C99" i="2"/>
  <c r="C95" i="2"/>
  <c r="B99" i="2"/>
  <c r="B101" i="2"/>
  <c r="B107" i="2"/>
  <c r="D94" i="2"/>
  <c r="C103" i="2"/>
  <c r="B103" i="2" s="1"/>
  <c r="C107" i="2"/>
  <c r="D86" i="2"/>
  <c r="B92" i="2"/>
  <c r="G86" i="2"/>
  <c r="B43" i="2"/>
  <c r="B45" i="2"/>
  <c r="C83" i="2"/>
  <c r="C85" i="2"/>
  <c r="B85" i="2" s="1"/>
  <c r="B35" i="2"/>
  <c r="B109" i="2"/>
  <c r="B55" i="2"/>
  <c r="K74" i="4"/>
  <c r="H35" i="2"/>
  <c r="C35" i="2" s="1"/>
  <c r="D74" i="2"/>
  <c r="H74" i="2"/>
  <c r="L74" i="2"/>
  <c r="C55" i="2"/>
  <c r="I95" i="2"/>
  <c r="C82" i="2"/>
  <c r="B82" i="2" s="1"/>
  <c r="C84" i="2"/>
  <c r="H86" i="2"/>
  <c r="I83" i="2"/>
  <c r="I84" i="2"/>
  <c r="B84" i="2" s="1"/>
  <c r="B4" i="4"/>
  <c r="B13" i="4"/>
  <c r="F35" i="4"/>
  <c r="B20" i="4"/>
  <c r="B34" i="4"/>
  <c r="B66" i="4"/>
  <c r="B71" i="4"/>
  <c r="I81" i="4"/>
  <c r="C83" i="4"/>
  <c r="F86" i="4"/>
  <c r="I88" i="4"/>
  <c r="I89" i="4"/>
  <c r="C90" i="4"/>
  <c r="C91" i="4"/>
  <c r="K94" i="4"/>
  <c r="I98" i="4"/>
  <c r="C99" i="4"/>
  <c r="I100" i="4"/>
  <c r="I101" i="4"/>
  <c r="C105" i="4"/>
  <c r="I108" i="4"/>
  <c r="D86" i="4"/>
  <c r="E94" i="4"/>
  <c r="I47" i="2"/>
  <c r="K94" i="2"/>
  <c r="C88" i="2"/>
  <c r="H94" i="2"/>
  <c r="C109" i="2"/>
  <c r="K86" i="2"/>
  <c r="I88" i="2"/>
  <c r="I90" i="2"/>
  <c r="C8" i="4"/>
  <c r="J35" i="4"/>
  <c r="C47" i="4"/>
  <c r="I83" i="4"/>
  <c r="C85" i="4"/>
  <c r="I91" i="4"/>
  <c r="C93" i="4"/>
  <c r="C95" i="4"/>
  <c r="G94" i="4"/>
  <c r="I104" i="4"/>
  <c r="B104" i="4" s="1"/>
  <c r="I105" i="4"/>
  <c r="C108" i="4"/>
  <c r="K35" i="2"/>
  <c r="I35" i="2" s="1"/>
  <c r="F74" i="2"/>
  <c r="J74" i="2"/>
  <c r="G94" i="2"/>
  <c r="L86" i="2"/>
  <c r="L113" i="2" s="1"/>
  <c r="I93" i="2"/>
  <c r="B93" i="2" s="1"/>
  <c r="B14" i="4"/>
  <c r="B26" i="4"/>
  <c r="B28" i="4"/>
  <c r="B33" i="4"/>
  <c r="B42" i="4"/>
  <c r="B48" i="4"/>
  <c r="B50" i="4"/>
  <c r="B56" i="4"/>
  <c r="B58" i="4"/>
  <c r="B72" i="4"/>
  <c r="I84" i="4"/>
  <c r="I85" i="4"/>
  <c r="C87" i="4"/>
  <c r="G86" i="4"/>
  <c r="L86" i="4"/>
  <c r="I92" i="4"/>
  <c r="I93" i="4"/>
  <c r="I95" i="4"/>
  <c r="B95" i="4" s="1"/>
  <c r="B118" i="4" s="1"/>
  <c r="I102" i="4"/>
  <c r="I107" i="4"/>
  <c r="B29" i="4"/>
  <c r="C107" i="4"/>
  <c r="B30" i="4"/>
  <c r="B70" i="4"/>
  <c r="B64" i="4"/>
  <c r="C102" i="4"/>
  <c r="B63" i="4"/>
  <c r="C55" i="4"/>
  <c r="B59" i="4"/>
  <c r="C109" i="4"/>
  <c r="C16" i="4"/>
  <c r="K35" i="4"/>
  <c r="I16" i="4"/>
  <c r="L94" i="4"/>
  <c r="I103" i="4"/>
  <c r="B25" i="4"/>
  <c r="D94" i="4"/>
  <c r="B19" i="4"/>
  <c r="I97" i="4"/>
  <c r="D35" i="4"/>
  <c r="C97" i="4"/>
  <c r="C98" i="4"/>
  <c r="F94" i="4"/>
  <c r="I47" i="4"/>
  <c r="I55" i="4"/>
  <c r="H74" i="4"/>
  <c r="J86" i="4"/>
  <c r="J94" i="4"/>
  <c r="I112" i="4"/>
  <c r="C112" i="4"/>
  <c r="H86" i="4"/>
  <c r="H94" i="4"/>
  <c r="J94" i="2"/>
  <c r="J113" i="2" s="1"/>
  <c r="K113" i="2"/>
  <c r="C97" i="2"/>
  <c r="B97" i="2" s="1"/>
  <c r="C98" i="2"/>
  <c r="B98" i="2" s="1"/>
  <c r="C102" i="2"/>
  <c r="B102" i="2" s="1"/>
  <c r="C105" i="2"/>
  <c r="B105" i="2" s="1"/>
  <c r="C106" i="2"/>
  <c r="B106" i="2" s="1"/>
  <c r="C110" i="2"/>
  <c r="B110" i="2" s="1"/>
  <c r="C87" i="2"/>
  <c r="B87" i="2" s="1"/>
  <c r="C90" i="2"/>
  <c r="C91" i="2"/>
  <c r="B91" i="2" s="1"/>
  <c r="C111" i="2"/>
  <c r="F86" i="2"/>
  <c r="C81" i="2"/>
  <c r="B81" i="2" s="1"/>
  <c r="D113" i="2"/>
  <c r="I8" i="2"/>
  <c r="C47" i="2"/>
  <c r="E86" i="2"/>
  <c r="E94" i="2"/>
  <c r="I112" i="2"/>
  <c r="B112" i="2" s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3" i="1"/>
  <c r="F92" i="1"/>
  <c r="F91" i="1"/>
  <c r="F90" i="1"/>
  <c r="F89" i="1"/>
  <c r="F88" i="1"/>
  <c r="F87" i="1"/>
  <c r="F85" i="1"/>
  <c r="F84" i="1"/>
  <c r="F83" i="1"/>
  <c r="F82" i="1"/>
  <c r="F81" i="1"/>
  <c r="B90" i="4" l="1"/>
  <c r="B96" i="4"/>
  <c r="B119" i="4" s="1"/>
  <c r="B89" i="4"/>
  <c r="B81" i="4"/>
  <c r="B109" i="4"/>
  <c r="G113" i="4"/>
  <c r="B100" i="4"/>
  <c r="B99" i="4"/>
  <c r="B110" i="4"/>
  <c r="B8" i="4"/>
  <c r="F113" i="4"/>
  <c r="B91" i="4"/>
  <c r="B85" i="4"/>
  <c r="B112" i="4"/>
  <c r="C86" i="4"/>
  <c r="D113" i="4"/>
  <c r="B87" i="4"/>
  <c r="E113" i="4"/>
  <c r="I35" i="4"/>
  <c r="B92" i="4"/>
  <c r="B105" i="4"/>
  <c r="B16" i="4"/>
  <c r="B35" i="4" s="1"/>
  <c r="B106" i="4"/>
  <c r="I74" i="4"/>
  <c r="B82" i="4"/>
  <c r="B108" i="4"/>
  <c r="C74" i="4"/>
  <c r="B88" i="4"/>
  <c r="B83" i="4"/>
  <c r="B111" i="2"/>
  <c r="B47" i="2"/>
  <c r="H113" i="2"/>
  <c r="G113" i="2"/>
  <c r="C86" i="2"/>
  <c r="K113" i="4"/>
  <c r="B103" i="4"/>
  <c r="B98" i="4"/>
  <c r="B101" i="4"/>
  <c r="B102" i="4"/>
  <c r="B55" i="4"/>
  <c r="B93" i="4"/>
  <c r="B84" i="4"/>
  <c r="I94" i="2"/>
  <c r="I74" i="2"/>
  <c r="B74" i="2"/>
  <c r="I113" i="2"/>
  <c r="C94" i="2"/>
  <c r="B95" i="2"/>
  <c r="B94" i="2" s="1"/>
  <c r="C74" i="2"/>
  <c r="B83" i="2"/>
  <c r="F86" i="1"/>
  <c r="B107" i="4"/>
  <c r="B88" i="2"/>
  <c r="I86" i="4"/>
  <c r="L113" i="4"/>
  <c r="B47" i="4"/>
  <c r="C35" i="4"/>
  <c r="B90" i="2"/>
  <c r="B86" i="2" s="1"/>
  <c r="I94" i="4"/>
  <c r="B97" i="4"/>
  <c r="C94" i="4"/>
  <c r="H113" i="4"/>
  <c r="J113" i="4"/>
  <c r="E113" i="2"/>
  <c r="C113" i="2" s="1"/>
  <c r="F94" i="1"/>
  <c r="B120" i="4" l="1"/>
  <c r="B86" i="4"/>
  <c r="B117" i="4" s="1"/>
  <c r="B121" i="4" s="1"/>
  <c r="B94" i="4"/>
  <c r="B113" i="4" s="1"/>
  <c r="C113" i="4"/>
  <c r="B74" i="4"/>
  <c r="B113" i="2"/>
  <c r="I113" i="4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3" i="1"/>
  <c r="I92" i="1"/>
  <c r="I91" i="1"/>
  <c r="I90" i="1"/>
  <c r="I89" i="1"/>
  <c r="I88" i="1"/>
  <c r="I87" i="1"/>
  <c r="I85" i="1"/>
  <c r="I84" i="1"/>
  <c r="I83" i="1"/>
  <c r="I82" i="1"/>
  <c r="F113" i="1"/>
  <c r="I94" i="1" l="1"/>
  <c r="I86" i="1"/>
  <c r="K112" i="1" l="1"/>
  <c r="J112" i="1"/>
  <c r="K111" i="1"/>
  <c r="J111" i="1"/>
  <c r="K110" i="1"/>
  <c r="J110" i="1"/>
  <c r="K109" i="1"/>
  <c r="J109" i="1"/>
  <c r="K108" i="1"/>
  <c r="J108" i="1"/>
  <c r="K107" i="1"/>
  <c r="J107" i="1"/>
  <c r="K106" i="1"/>
  <c r="J106" i="1"/>
  <c r="K105" i="1"/>
  <c r="J105" i="1"/>
  <c r="K104" i="1"/>
  <c r="J104" i="1"/>
  <c r="K103" i="1"/>
  <c r="J103" i="1"/>
  <c r="K102" i="1"/>
  <c r="J102" i="1"/>
  <c r="K101" i="1"/>
  <c r="J101" i="1"/>
  <c r="K100" i="1"/>
  <c r="J100" i="1"/>
  <c r="K99" i="1"/>
  <c r="J99" i="1"/>
  <c r="K98" i="1"/>
  <c r="J98" i="1"/>
  <c r="K97" i="1"/>
  <c r="J97" i="1"/>
  <c r="K96" i="1"/>
  <c r="J96" i="1"/>
  <c r="K95" i="1"/>
  <c r="J95" i="1"/>
  <c r="K93" i="1"/>
  <c r="K92" i="1"/>
  <c r="K91" i="1"/>
  <c r="K90" i="1"/>
  <c r="K89" i="1"/>
  <c r="K88" i="1"/>
  <c r="K87" i="1"/>
  <c r="K85" i="1"/>
  <c r="K84" i="1"/>
  <c r="K83" i="1"/>
  <c r="K82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3" i="1"/>
  <c r="G92" i="1"/>
  <c r="G91" i="1"/>
  <c r="G90" i="1"/>
  <c r="G89" i="1"/>
  <c r="G88" i="1"/>
  <c r="G87" i="1"/>
  <c r="G85" i="1"/>
  <c r="G84" i="1"/>
  <c r="G83" i="1"/>
  <c r="G82" i="1"/>
  <c r="E112" i="1"/>
  <c r="D112" i="1"/>
  <c r="C112" i="1"/>
  <c r="E111" i="1"/>
  <c r="D111" i="1"/>
  <c r="C111" i="1"/>
  <c r="E110" i="1"/>
  <c r="D110" i="1"/>
  <c r="C110" i="1"/>
  <c r="E109" i="1"/>
  <c r="D109" i="1"/>
  <c r="C109" i="1"/>
  <c r="E108" i="1"/>
  <c r="D108" i="1"/>
  <c r="C108" i="1"/>
  <c r="E107" i="1"/>
  <c r="D107" i="1"/>
  <c r="C107" i="1"/>
  <c r="E106" i="1"/>
  <c r="D106" i="1"/>
  <c r="C106" i="1"/>
  <c r="E105" i="1"/>
  <c r="D105" i="1"/>
  <c r="C105" i="1"/>
  <c r="E104" i="1"/>
  <c r="D104" i="1"/>
  <c r="C104" i="1"/>
  <c r="E103" i="1"/>
  <c r="D103" i="1"/>
  <c r="C103" i="1"/>
  <c r="E102" i="1"/>
  <c r="D102" i="1"/>
  <c r="C102" i="1"/>
  <c r="E101" i="1"/>
  <c r="D101" i="1"/>
  <c r="C101" i="1"/>
  <c r="E100" i="1"/>
  <c r="D100" i="1"/>
  <c r="C100" i="1"/>
  <c r="E99" i="1"/>
  <c r="D99" i="1"/>
  <c r="C99" i="1"/>
  <c r="E98" i="1"/>
  <c r="D98" i="1"/>
  <c r="C98" i="1"/>
  <c r="E97" i="1"/>
  <c r="D97" i="1"/>
  <c r="C97" i="1"/>
  <c r="E96" i="1"/>
  <c r="D96" i="1"/>
  <c r="C96" i="1"/>
  <c r="E95" i="1"/>
  <c r="D95" i="1"/>
  <c r="C95" i="1"/>
  <c r="E93" i="1"/>
  <c r="D93" i="1"/>
  <c r="C93" i="1"/>
  <c r="E92" i="1"/>
  <c r="D92" i="1"/>
  <c r="C92" i="1"/>
  <c r="E91" i="1"/>
  <c r="D91" i="1"/>
  <c r="C91" i="1"/>
  <c r="E90" i="1"/>
  <c r="D90" i="1"/>
  <c r="C90" i="1"/>
  <c r="E89" i="1"/>
  <c r="D89" i="1"/>
  <c r="C89" i="1"/>
  <c r="E88" i="1"/>
  <c r="D88" i="1"/>
  <c r="C88" i="1"/>
  <c r="E87" i="1"/>
  <c r="D87" i="1"/>
  <c r="C87" i="1"/>
  <c r="E85" i="1"/>
  <c r="D85" i="1"/>
  <c r="C85" i="1"/>
  <c r="E84" i="1"/>
  <c r="D84" i="1"/>
  <c r="C84" i="1"/>
  <c r="E83" i="1"/>
  <c r="D83" i="1"/>
  <c r="C83" i="1"/>
  <c r="E82" i="1"/>
  <c r="D82" i="1"/>
  <c r="C82" i="1"/>
  <c r="K81" i="1"/>
  <c r="G81" i="1"/>
  <c r="E81" i="1"/>
  <c r="D81" i="1"/>
  <c r="C81" i="1"/>
  <c r="I81" i="1"/>
  <c r="J83" i="1" l="1"/>
  <c r="H83" i="1" s="1"/>
  <c r="H44" i="1"/>
  <c r="J85" i="1"/>
  <c r="H85" i="1" s="1"/>
  <c r="H46" i="1"/>
  <c r="J88" i="1"/>
  <c r="H49" i="1"/>
  <c r="J90" i="1"/>
  <c r="H90" i="1" s="1"/>
  <c r="H51" i="1"/>
  <c r="J92" i="1"/>
  <c r="H92" i="1" s="1"/>
  <c r="H53" i="1"/>
  <c r="J82" i="1"/>
  <c r="H82" i="1" s="1"/>
  <c r="H43" i="1"/>
  <c r="J84" i="1"/>
  <c r="H84" i="1" s="1"/>
  <c r="H45" i="1"/>
  <c r="J87" i="1"/>
  <c r="H87" i="1" s="1"/>
  <c r="H48" i="1"/>
  <c r="J89" i="1"/>
  <c r="H89" i="1" s="1"/>
  <c r="H50" i="1"/>
  <c r="J91" i="1"/>
  <c r="H91" i="1" s="1"/>
  <c r="H52" i="1"/>
  <c r="J93" i="1"/>
  <c r="H93" i="1" s="1"/>
  <c r="H54" i="1"/>
  <c r="J81" i="1"/>
  <c r="H81" i="1" s="1"/>
  <c r="H42" i="1"/>
  <c r="B87" i="1"/>
  <c r="B91" i="1"/>
  <c r="B100" i="1"/>
  <c r="B104" i="1"/>
  <c r="B108" i="1"/>
  <c r="H97" i="1"/>
  <c r="H101" i="1"/>
  <c r="H105" i="1"/>
  <c r="H109" i="1"/>
  <c r="H95" i="1"/>
  <c r="J94" i="1"/>
  <c r="K94" i="1"/>
  <c r="H99" i="1"/>
  <c r="H103" i="1"/>
  <c r="H107" i="1"/>
  <c r="H111" i="1"/>
  <c r="I113" i="1"/>
  <c r="H96" i="1"/>
  <c r="H98" i="1"/>
  <c r="H100" i="1"/>
  <c r="H102" i="1"/>
  <c r="H104" i="1"/>
  <c r="H106" i="1"/>
  <c r="H108" i="1"/>
  <c r="H110" i="1"/>
  <c r="H112" i="1"/>
  <c r="K86" i="1"/>
  <c r="B82" i="1"/>
  <c r="B85" i="1"/>
  <c r="B95" i="1"/>
  <c r="G94" i="1"/>
  <c r="G86" i="1"/>
  <c r="B84" i="1"/>
  <c r="B89" i="1"/>
  <c r="B93" i="1"/>
  <c r="E86" i="1"/>
  <c r="E94" i="1"/>
  <c r="D86" i="1"/>
  <c r="D94" i="1"/>
  <c r="B99" i="1"/>
  <c r="B103" i="1"/>
  <c r="B107" i="1"/>
  <c r="B111" i="1"/>
  <c r="B98" i="1"/>
  <c r="B102" i="1"/>
  <c r="B106" i="1"/>
  <c r="B110" i="1"/>
  <c r="B81" i="1"/>
  <c r="B83" i="1"/>
  <c r="B88" i="1"/>
  <c r="B92" i="1"/>
  <c r="B97" i="1"/>
  <c r="B101" i="1"/>
  <c r="B105" i="1"/>
  <c r="B109" i="1"/>
  <c r="C94" i="1"/>
  <c r="B96" i="1"/>
  <c r="B112" i="1"/>
  <c r="C86" i="1"/>
  <c r="B90" i="1"/>
  <c r="E113" i="1" l="1"/>
  <c r="J86" i="1"/>
  <c r="H86" i="1" s="1"/>
  <c r="H88" i="1"/>
  <c r="B86" i="1"/>
  <c r="K113" i="1"/>
  <c r="J113" i="1"/>
  <c r="H94" i="1"/>
  <c r="D113" i="1"/>
  <c r="G113" i="1"/>
  <c r="C113" i="1"/>
  <c r="B94" i="1"/>
  <c r="H73" i="1"/>
  <c r="B73" i="1"/>
  <c r="H72" i="1"/>
  <c r="B72" i="1"/>
  <c r="H71" i="1"/>
  <c r="B71" i="1"/>
  <c r="H70" i="1"/>
  <c r="B70" i="1"/>
  <c r="H69" i="1"/>
  <c r="B69" i="1"/>
  <c r="H68" i="1"/>
  <c r="B68" i="1"/>
  <c r="H67" i="1"/>
  <c r="B67" i="1"/>
  <c r="H66" i="1"/>
  <c r="B66" i="1"/>
  <c r="H65" i="1"/>
  <c r="B65" i="1"/>
  <c r="H64" i="1"/>
  <c r="B64" i="1"/>
  <c r="H63" i="1"/>
  <c r="B63" i="1"/>
  <c r="H62" i="1"/>
  <c r="B62" i="1"/>
  <c r="H61" i="1"/>
  <c r="B61" i="1"/>
  <c r="H60" i="1"/>
  <c r="B60" i="1"/>
  <c r="H59" i="1"/>
  <c r="B59" i="1"/>
  <c r="H58" i="1"/>
  <c r="B58" i="1"/>
  <c r="H57" i="1"/>
  <c r="B57" i="1"/>
  <c r="H56" i="1"/>
  <c r="B56" i="1"/>
  <c r="K55" i="1"/>
  <c r="J55" i="1"/>
  <c r="I55" i="1"/>
  <c r="G55" i="1"/>
  <c r="F55" i="1"/>
  <c r="E55" i="1"/>
  <c r="D55" i="1"/>
  <c r="C55" i="1"/>
  <c r="B54" i="1"/>
  <c r="B53" i="1"/>
  <c r="B52" i="1"/>
  <c r="B51" i="1"/>
  <c r="B50" i="1"/>
  <c r="B49" i="1"/>
  <c r="B48" i="1"/>
  <c r="K47" i="1"/>
  <c r="J47" i="1"/>
  <c r="I47" i="1"/>
  <c r="G47" i="1"/>
  <c r="F47" i="1"/>
  <c r="E47" i="1"/>
  <c r="D47" i="1"/>
  <c r="C47" i="1"/>
  <c r="B46" i="1"/>
  <c r="B45" i="1"/>
  <c r="B44" i="1"/>
  <c r="B43" i="1"/>
  <c r="B42" i="1"/>
  <c r="H34" i="1"/>
  <c r="B34" i="1"/>
  <c r="H33" i="1"/>
  <c r="J16" i="1"/>
  <c r="B32" i="1"/>
  <c r="K16" i="1"/>
  <c r="H31" i="1"/>
  <c r="B30" i="1"/>
  <c r="B24" i="1"/>
  <c r="B19" i="1"/>
  <c r="G16" i="1"/>
  <c r="D16" i="1"/>
  <c r="C16" i="1"/>
  <c r="F16" i="1"/>
  <c r="H15" i="1"/>
  <c r="H14" i="1"/>
  <c r="H13" i="1"/>
  <c r="H12" i="1"/>
  <c r="H11" i="1"/>
  <c r="H10" i="1"/>
  <c r="I8" i="1"/>
  <c r="E8" i="1"/>
  <c r="D8" i="1"/>
  <c r="K8" i="1"/>
  <c r="J8" i="1"/>
  <c r="G8" i="1"/>
  <c r="F8" i="1"/>
  <c r="H7" i="1"/>
  <c r="H6" i="1"/>
  <c r="H5" i="1"/>
  <c r="H4" i="1"/>
  <c r="D35" i="1"/>
  <c r="H113" i="1" l="1"/>
  <c r="H55" i="1"/>
  <c r="K74" i="1"/>
  <c r="B113" i="1"/>
  <c r="H47" i="1"/>
  <c r="J74" i="1"/>
  <c r="H8" i="1"/>
  <c r="F74" i="1"/>
  <c r="B55" i="1"/>
  <c r="I74" i="1"/>
  <c r="G74" i="1"/>
  <c r="C74" i="1"/>
  <c r="D74" i="1"/>
  <c r="E74" i="1"/>
  <c r="B47" i="1"/>
  <c r="B18" i="1"/>
  <c r="B20" i="1"/>
  <c r="B23" i="1"/>
  <c r="B28" i="1"/>
  <c r="B31" i="1"/>
  <c r="G35" i="1"/>
  <c r="I16" i="1"/>
  <c r="H16" i="1" s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I35" i="1"/>
  <c r="B17" i="1"/>
  <c r="B22" i="1"/>
  <c r="B26" i="1"/>
  <c r="B29" i="1"/>
  <c r="E16" i="1"/>
  <c r="B16" i="1" s="1"/>
  <c r="B33" i="1"/>
  <c r="J35" i="1"/>
  <c r="B21" i="1"/>
  <c r="B25" i="1"/>
  <c r="B27" i="1"/>
  <c r="B3" i="1"/>
  <c r="B4" i="1"/>
  <c r="B5" i="1"/>
  <c r="B6" i="1"/>
  <c r="B7" i="1"/>
  <c r="B9" i="1"/>
  <c r="C8" i="1"/>
  <c r="B8" i="1" s="1"/>
  <c r="B10" i="1"/>
  <c r="B11" i="1"/>
  <c r="B12" i="1"/>
  <c r="B13" i="1"/>
  <c r="B14" i="1"/>
  <c r="B15" i="1"/>
  <c r="H32" i="1"/>
  <c r="F35" i="1"/>
  <c r="K35" i="1"/>
  <c r="H3" i="1"/>
  <c r="H9" i="1"/>
  <c r="H17" i="1"/>
  <c r="H74" i="1" l="1"/>
  <c r="C35" i="1"/>
  <c r="B74" i="1"/>
  <c r="H35" i="1"/>
  <c r="E35" i="1"/>
  <c r="B35" i="1" l="1"/>
</calcChain>
</file>

<file path=xl/sharedStrings.xml><?xml version="1.0" encoding="utf-8"?>
<sst xmlns="http://schemas.openxmlformats.org/spreadsheetml/2006/main" count="443" uniqueCount="66">
  <si>
    <t>KIADÁSOK ÖSSZESEN (=Bevételek összesen)</t>
  </si>
  <si>
    <t>REZSI</t>
  </si>
  <si>
    <t>EGYÉB SZÁLLÍTÓK</t>
  </si>
  <si>
    <t>ALAPVETŐ DOLOGI</t>
  </si>
  <si>
    <t>LÉTSZÁM (FŐ)</t>
  </si>
  <si>
    <t>BÉR (JUTALOMMAL, PÓTLÉKKAL)</t>
  </si>
  <si>
    <t>BEVÉTELEK ÖSSZESEN (=Kiadások összesen)</t>
  </si>
  <si>
    <t>ÖNKORMÁNYZATI FINANSZÍROZÁSI EGYENLEG</t>
  </si>
  <si>
    <t>ÁLLAMI SZERVEKTŐL</t>
  </si>
  <si>
    <t>VÁLLALKOZÁSI BEVÉTEL</t>
  </si>
  <si>
    <t>1./ VÁROSÜZEMELTETÉSI IRODA, MENEDZSMENT, FB, CÉGVEZETÉS KÖLTSÉGE</t>
  </si>
  <si>
    <t>2./ HELYI KÖZÖSSÉGI KÖZLEKEDÉS</t>
  </si>
  <si>
    <t>3./ ÚT, JÁRDA KARBANTARTÁS</t>
  </si>
  <si>
    <t>4./ KÖZVILÁGÍTÁS</t>
  </si>
  <si>
    <t>5./ KÖZTEMETŐ</t>
  </si>
  <si>
    <t>6./ ZÖLDFELÜLETEK</t>
  </si>
  <si>
    <t>6.1/ Közterek gondozása</t>
  </si>
  <si>
    <t>6.2/ Emlékezés tere és épített tartozékai</t>
  </si>
  <si>
    <t>6.3/ Játszóterek</t>
  </si>
  <si>
    <t>6.4/ Brunszvik kert</t>
  </si>
  <si>
    <t>6.5/ Ifipark</t>
  </si>
  <si>
    <t>7./ TELEPÜLÉSI HULLADÉKGAZDÁLKODÁS</t>
  </si>
  <si>
    <t>8./ VÁSÁRTARTÁS</t>
  </si>
  <si>
    <t>9./ ÉPÜLET- ÉS LÉTESÍTMÉNYÜZEMELTETÉS, RENDEZVÉNYKISZOLGÁLÁS</t>
  </si>
  <si>
    <t>9.1/ VÁROSHÁZA</t>
  </si>
  <si>
    <t>9.2/ BRUNSZVIK TERÉZ ÓVODA</t>
  </si>
  <si>
    <t>9.3/ Beethoven Ált.ISKOLA</t>
  </si>
  <si>
    <t>9.4/ MŰVÉSZETI ISKOLA</t>
  </si>
  <si>
    <t>9.5/ Martongazda Malom telephely</t>
  </si>
  <si>
    <t>9.7/ ÓVODAMÚZEUM és Könyvtár</t>
  </si>
  <si>
    <t>9.8/ SPORTCSARNOK</t>
  </si>
  <si>
    <t>9.9/ SPORTKÖZPONT</t>
  </si>
  <si>
    <t>9.10/ EGÉSZSÉGHÁZ</t>
  </si>
  <si>
    <t>9.11/ GYERMEKORVOSI, FOGORVOSI RENDELŐ</t>
  </si>
  <si>
    <t>9.12/ VÉDŐNŐI HELYISÉGEK</t>
  </si>
  <si>
    <t>9.13/ JÁRÁSI HIVATAL</t>
  </si>
  <si>
    <t>9.14/ JÁRÁSI HIVATAL emelet</t>
  </si>
  <si>
    <t>9.16/ Martongazda telephely Vásártér</t>
  </si>
  <si>
    <t>9.17/ Egyéb ingatlanok</t>
  </si>
  <si>
    <t>10./ VÁROSFEJLESZTÉS, ÉPÍTÉS, FELÚJTÁS</t>
  </si>
  <si>
    <t>MINDÖSSZESEN</t>
  </si>
  <si>
    <t>9.15/ CSALÁDSEGÍTŐ SZOLGÁLAT ÉPÜLETE</t>
  </si>
  <si>
    <t>MARTONGAZDA 2019. III. NEGYEDÉV TERV</t>
  </si>
  <si>
    <t>KIADÁSOK 2019. III. NEGYEDÉV TERV</t>
  </si>
  <si>
    <t>BEVÉTELEK 2019. III. NEGYEDÉV TERV</t>
  </si>
  <si>
    <t>MARTONGAZDA 2019. III. NEGYEDÉV TÉNY</t>
  </si>
  <si>
    <t>KIADÁSOK 2019. III. NEGYEDÉV TÉNY</t>
  </si>
  <si>
    <t>BEVÉTELEK 2019. III. NEGYEDÉV TÉNY</t>
  </si>
  <si>
    <t>ÖSSZESEN 2019. III. NEGYEDÉV TERV</t>
  </si>
  <si>
    <t>ÖSSZESEN 2019. III. NEGYEDÉV TÉNY</t>
  </si>
  <si>
    <t>ÖSSZESEN TÉNY (BEVÉTEL-KIADÁS)</t>
  </si>
  <si>
    <t>ÖSSZESEN TERV (BEVÉTEL-KIADÁS)</t>
  </si>
  <si>
    <t>ÖSSZESEN 2019. III. NEGYEDÉV TÉNY/TERV</t>
  </si>
  <si>
    <t>ÖSSZESEN TÉNY/TERV (BEVÉTEL-KIADÁS)</t>
  </si>
  <si>
    <t>KIADÁSOK 2019. III. NEGYEDÉV TÉNY/TERV</t>
  </si>
  <si>
    <t>BEVÉTELEK 2019. III. NEGYEDÉV TÉNY/TERV</t>
  </si>
  <si>
    <t>MARTONGAZDA 2019. III. NEGYEDÉV TÉNY/TERV ELTÉRÉS</t>
  </si>
  <si>
    <t>Finanszírozási egyenleg utalási jogcímenként:</t>
  </si>
  <si>
    <t>Összeg</t>
  </si>
  <si>
    <t>Martonvásár Város Önkormányzata</t>
  </si>
  <si>
    <t>Martonvásár Polgármesteri Hivatal</t>
  </si>
  <si>
    <t>Brunszvik Teréz Óvoda</t>
  </si>
  <si>
    <t>Brunszvik-Beethoven Közösségi Ház és Könyvtár</t>
  </si>
  <si>
    <t>Mindösszesen:</t>
  </si>
  <si>
    <t>I-III. NEGYEDÉVRE ELSZÁMOLT ÉRTÉKCSÖKKENÉS</t>
  </si>
  <si>
    <t>9.6/ BRUNSZVIK-BEETHOVEN KÖZÖSSÉGI HÁZ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</si>
</sst>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\ &quot;Ft&quot;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i/>
      <sz val="11"/>
      <color rgb="FF00B050"/>
      <name val="Calibri"/>
      <family val="2"/>
      <charset val="238"/>
      <scheme val="minor"/>
    </font>
    <font>
      <u/>
      <sz val="11"/>
      <color rgb="FF00B05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3" borderId="9" xfId="0" applyFont="1" applyFill="1" applyBorder="1" applyAlignment="1">
      <alignment vertical="center" wrapText="1"/>
    </xf>
    <xf numFmtId="165" fontId="1" fillId="3" borderId="10" xfId="0" applyNumberFormat="1" applyFont="1" applyFill="1" applyBorder="1" applyAlignment="1">
      <alignment vertical="center" wrapText="1"/>
    </xf>
    <xf numFmtId="165" fontId="1" fillId="3" borderId="11" xfId="0" applyNumberFormat="1" applyFont="1" applyFill="1" applyBorder="1" applyAlignment="1">
      <alignment vertical="center" wrapText="1"/>
    </xf>
    <xf numFmtId="165" fontId="3" fillId="3" borderId="11" xfId="0" applyNumberFormat="1" applyFont="1" applyFill="1" applyBorder="1" applyAlignment="1">
      <alignment vertical="center" wrapText="1"/>
    </xf>
    <xf numFmtId="165" fontId="1" fillId="3" borderId="12" xfId="0" applyNumberFormat="1" applyFont="1" applyFill="1" applyBorder="1" applyAlignment="1">
      <alignment vertical="center" wrapText="1"/>
    </xf>
    <xf numFmtId="0" fontId="1" fillId="4" borderId="9" xfId="0" applyFont="1" applyFill="1" applyBorder="1" applyAlignment="1">
      <alignment vertical="center" wrapText="1"/>
    </xf>
    <xf numFmtId="165" fontId="1" fillId="4" borderId="10" xfId="0" applyNumberFormat="1" applyFont="1" applyFill="1" applyBorder="1" applyAlignment="1">
      <alignment vertical="center" wrapText="1"/>
    </xf>
    <xf numFmtId="165" fontId="1" fillId="4" borderId="11" xfId="0" applyNumberFormat="1" applyFont="1" applyFill="1" applyBorder="1" applyAlignment="1">
      <alignment vertical="center" wrapText="1"/>
    </xf>
    <xf numFmtId="165" fontId="3" fillId="4" borderId="11" xfId="0" applyNumberFormat="1" applyFont="1" applyFill="1" applyBorder="1" applyAlignment="1">
      <alignment vertical="center" wrapText="1"/>
    </xf>
    <xf numFmtId="165" fontId="1" fillId="4" borderId="12" xfId="0" applyNumberFormat="1" applyFont="1" applyFill="1" applyBorder="1" applyAlignment="1">
      <alignment vertical="center" wrapText="1"/>
    </xf>
    <xf numFmtId="0" fontId="1" fillId="5" borderId="9" xfId="0" applyFont="1" applyFill="1" applyBorder="1" applyAlignment="1">
      <alignment vertical="center" wrapText="1"/>
    </xf>
    <xf numFmtId="165" fontId="1" fillId="5" borderId="10" xfId="0" applyNumberFormat="1" applyFont="1" applyFill="1" applyBorder="1" applyAlignment="1">
      <alignment vertical="center" wrapText="1"/>
    </xf>
    <xf numFmtId="165" fontId="1" fillId="5" borderId="11" xfId="0" applyNumberFormat="1" applyFont="1" applyFill="1" applyBorder="1" applyAlignment="1">
      <alignment vertical="center" wrapText="1"/>
    </xf>
    <xf numFmtId="165" fontId="3" fillId="5" borderId="11" xfId="0" applyNumberFormat="1" applyFont="1" applyFill="1" applyBorder="1" applyAlignment="1">
      <alignment vertical="center" wrapText="1"/>
    </xf>
    <xf numFmtId="165" fontId="1" fillId="5" borderId="12" xfId="0" applyNumberFormat="1" applyFont="1" applyFill="1" applyBorder="1" applyAlignment="1">
      <alignment vertical="center" wrapText="1"/>
    </xf>
    <xf numFmtId="0" fontId="1" fillId="6" borderId="9" xfId="0" applyFont="1" applyFill="1" applyBorder="1" applyAlignment="1">
      <alignment vertical="center" wrapText="1"/>
    </xf>
    <xf numFmtId="165" fontId="1" fillId="6" borderId="10" xfId="0" applyNumberFormat="1" applyFont="1" applyFill="1" applyBorder="1" applyAlignment="1">
      <alignment vertical="center" wrapText="1"/>
    </xf>
    <xf numFmtId="165" fontId="1" fillId="6" borderId="11" xfId="0" applyNumberFormat="1" applyFont="1" applyFill="1" applyBorder="1" applyAlignment="1">
      <alignment vertical="center" wrapText="1"/>
    </xf>
    <xf numFmtId="165" fontId="3" fillId="6" borderId="11" xfId="0" applyNumberFormat="1" applyFont="1" applyFill="1" applyBorder="1" applyAlignment="1">
      <alignment vertical="center" wrapText="1"/>
    </xf>
    <xf numFmtId="165" fontId="1" fillId="6" borderId="12" xfId="0" applyNumberFormat="1" applyFont="1" applyFill="1" applyBorder="1" applyAlignment="1">
      <alignment vertical="center" wrapText="1"/>
    </xf>
    <xf numFmtId="0" fontId="1" fillId="7" borderId="9" xfId="0" applyFont="1" applyFill="1" applyBorder="1" applyAlignment="1">
      <alignment vertical="center" wrapText="1"/>
    </xf>
    <xf numFmtId="165" fontId="1" fillId="7" borderId="10" xfId="0" applyNumberFormat="1" applyFont="1" applyFill="1" applyBorder="1" applyAlignment="1">
      <alignment vertical="center" wrapText="1"/>
    </xf>
    <xf numFmtId="165" fontId="1" fillId="7" borderId="11" xfId="0" applyNumberFormat="1" applyFont="1" applyFill="1" applyBorder="1" applyAlignment="1">
      <alignment vertical="center" wrapText="1"/>
    </xf>
    <xf numFmtId="165" fontId="3" fillId="7" borderId="11" xfId="0" applyNumberFormat="1" applyFont="1" applyFill="1" applyBorder="1" applyAlignment="1">
      <alignment vertical="center" wrapText="1"/>
    </xf>
    <xf numFmtId="165" fontId="1" fillId="7" borderId="12" xfId="0" applyNumberFormat="1" applyFont="1" applyFill="1" applyBorder="1" applyAlignment="1">
      <alignment vertical="center" wrapText="1"/>
    </xf>
    <xf numFmtId="0" fontId="0" fillId="0" borderId="9" xfId="0" applyFont="1" applyFill="1" applyBorder="1" applyAlignment="1">
      <alignment vertical="center" wrapText="1"/>
    </xf>
    <xf numFmtId="165" fontId="0" fillId="0" borderId="10" xfId="0" applyNumberFormat="1" applyFont="1" applyFill="1" applyBorder="1" applyAlignment="1">
      <alignment vertical="center" wrapText="1"/>
    </xf>
    <xf numFmtId="165" fontId="0" fillId="0" borderId="11" xfId="0" applyNumberFormat="1" applyFont="1" applyFill="1" applyBorder="1" applyAlignment="1">
      <alignment vertical="center" wrapText="1"/>
    </xf>
    <xf numFmtId="165" fontId="4" fillId="0" borderId="11" xfId="0" applyNumberFormat="1" applyFont="1" applyFill="1" applyBorder="1" applyAlignment="1">
      <alignment vertical="center" wrapText="1"/>
    </xf>
    <xf numFmtId="165" fontId="0" fillId="0" borderId="12" xfId="0" applyNumberFormat="1" applyFont="1" applyFill="1" applyBorder="1" applyAlignment="1">
      <alignment vertical="center" wrapText="1"/>
    </xf>
    <xf numFmtId="0" fontId="1" fillId="8" borderId="9" xfId="0" applyFont="1" applyFill="1" applyBorder="1" applyAlignment="1">
      <alignment vertical="center" wrapText="1"/>
    </xf>
    <xf numFmtId="165" fontId="1" fillId="8" borderId="10" xfId="0" applyNumberFormat="1" applyFont="1" applyFill="1" applyBorder="1" applyAlignment="1">
      <alignment vertical="center" wrapText="1"/>
    </xf>
    <xf numFmtId="165" fontId="1" fillId="8" borderId="11" xfId="0" applyNumberFormat="1" applyFont="1" applyFill="1" applyBorder="1" applyAlignment="1">
      <alignment vertical="center" wrapText="1"/>
    </xf>
    <xf numFmtId="165" fontId="3" fillId="8" borderId="11" xfId="0" applyNumberFormat="1" applyFont="1" applyFill="1" applyBorder="1" applyAlignment="1">
      <alignment vertical="center" wrapText="1"/>
    </xf>
    <xf numFmtId="165" fontId="1" fillId="8" borderId="12" xfId="0" applyNumberFormat="1" applyFont="1" applyFill="1" applyBorder="1" applyAlignment="1">
      <alignment vertical="center" wrapText="1"/>
    </xf>
    <xf numFmtId="0" fontId="1" fillId="7" borderId="13" xfId="0" applyFont="1" applyFill="1" applyBorder="1" applyAlignment="1">
      <alignment vertical="center" wrapText="1"/>
    </xf>
    <xf numFmtId="165" fontId="1" fillId="7" borderId="14" xfId="0" applyNumberFormat="1" applyFont="1" applyFill="1" applyBorder="1" applyAlignment="1">
      <alignment vertical="center" wrapText="1"/>
    </xf>
    <xf numFmtId="165" fontId="1" fillId="7" borderId="15" xfId="0" applyNumberFormat="1" applyFont="1" applyFill="1" applyBorder="1" applyAlignment="1">
      <alignment vertical="center" wrapText="1"/>
    </xf>
    <xf numFmtId="165" fontId="3" fillId="7" borderId="15" xfId="0" applyNumberFormat="1" applyFont="1" applyFill="1" applyBorder="1" applyAlignment="1">
      <alignment vertical="center" wrapText="1"/>
    </xf>
    <xf numFmtId="165" fontId="1" fillId="7" borderId="16" xfId="0" applyNumberFormat="1" applyFont="1" applyFill="1" applyBorder="1" applyAlignment="1">
      <alignment vertical="center" wrapText="1"/>
    </xf>
    <xf numFmtId="0" fontId="1" fillId="9" borderId="17" xfId="0" applyFont="1" applyFill="1" applyBorder="1" applyAlignment="1">
      <alignment vertical="center" wrapText="1"/>
    </xf>
    <xf numFmtId="165" fontId="1" fillId="9" borderId="18" xfId="0" applyNumberFormat="1" applyFont="1" applyFill="1" applyBorder="1" applyAlignment="1">
      <alignment vertical="center" wrapText="1"/>
    </xf>
    <xf numFmtId="164" fontId="5" fillId="9" borderId="19" xfId="0" applyNumberFormat="1" applyFont="1" applyFill="1" applyBorder="1" applyAlignment="1">
      <alignment vertical="center" wrapText="1"/>
    </xf>
    <xf numFmtId="165" fontId="1" fillId="9" borderId="17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64" fontId="5" fillId="3" borderId="11" xfId="0" applyNumberFormat="1" applyFont="1" applyFill="1" applyBorder="1" applyAlignment="1">
      <alignment vertical="center" wrapText="1"/>
    </xf>
    <xf numFmtId="164" fontId="5" fillId="4" borderId="11" xfId="0" applyNumberFormat="1" applyFont="1" applyFill="1" applyBorder="1" applyAlignment="1">
      <alignment vertical="center" wrapText="1"/>
    </xf>
    <xf numFmtId="164" fontId="5" fillId="5" borderId="11" xfId="0" applyNumberFormat="1" applyFont="1" applyFill="1" applyBorder="1" applyAlignment="1">
      <alignment vertical="center" wrapText="1"/>
    </xf>
    <xf numFmtId="164" fontId="5" fillId="6" borderId="11" xfId="0" applyNumberFormat="1" applyFont="1" applyFill="1" applyBorder="1" applyAlignment="1">
      <alignment vertical="center" wrapText="1"/>
    </xf>
    <xf numFmtId="164" fontId="5" fillId="7" borderId="11" xfId="0" applyNumberFormat="1" applyFont="1" applyFill="1" applyBorder="1" applyAlignment="1">
      <alignment vertical="center" wrapText="1"/>
    </xf>
    <xf numFmtId="164" fontId="6" fillId="0" borderId="11" xfId="0" applyNumberFormat="1" applyFont="1" applyFill="1" applyBorder="1" applyAlignment="1">
      <alignment vertical="center" wrapText="1"/>
    </xf>
    <xf numFmtId="164" fontId="5" fillId="8" borderId="11" xfId="0" applyNumberFormat="1" applyFont="1" applyFill="1" applyBorder="1" applyAlignment="1">
      <alignment vertical="center" wrapText="1"/>
    </xf>
    <xf numFmtId="164" fontId="5" fillId="7" borderId="15" xfId="0" applyNumberFormat="1" applyFont="1" applyFill="1" applyBorder="1" applyAlignment="1">
      <alignment vertical="center" wrapText="1"/>
    </xf>
    <xf numFmtId="0" fontId="6" fillId="0" borderId="0" xfId="0" applyFont="1"/>
    <xf numFmtId="165" fontId="0" fillId="0" borderId="0" xfId="0" applyNumberFormat="1"/>
    <xf numFmtId="165" fontId="7" fillId="9" borderId="18" xfId="0" applyNumberFormat="1" applyFont="1" applyFill="1" applyBorder="1" applyAlignment="1">
      <alignment vertical="center" wrapText="1"/>
    </xf>
    <xf numFmtId="165" fontId="8" fillId="9" borderId="18" xfId="0" applyNumberFormat="1" applyFont="1" applyFill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3" fontId="1" fillId="3" borderId="10" xfId="0" applyNumberFormat="1" applyFont="1" applyFill="1" applyBorder="1" applyAlignment="1">
      <alignment vertical="center" wrapText="1"/>
    </xf>
    <xf numFmtId="3" fontId="1" fillId="4" borderId="10" xfId="0" applyNumberFormat="1" applyFont="1" applyFill="1" applyBorder="1" applyAlignment="1">
      <alignment vertical="center" wrapText="1"/>
    </xf>
    <xf numFmtId="3" fontId="1" fillId="5" borderId="10" xfId="0" applyNumberFormat="1" applyFont="1" applyFill="1" applyBorder="1" applyAlignment="1">
      <alignment vertical="center" wrapText="1"/>
    </xf>
    <xf numFmtId="3" fontId="1" fillId="6" borderId="10" xfId="0" applyNumberFormat="1" applyFont="1" applyFill="1" applyBorder="1" applyAlignment="1">
      <alignment vertical="center" wrapText="1"/>
    </xf>
    <xf numFmtId="3" fontId="1" fillId="7" borderId="10" xfId="0" applyNumberFormat="1" applyFont="1" applyFill="1" applyBorder="1" applyAlignment="1">
      <alignment vertical="center" wrapText="1"/>
    </xf>
    <xf numFmtId="3" fontId="0" fillId="0" borderId="10" xfId="0" applyNumberFormat="1" applyFont="1" applyFill="1" applyBorder="1" applyAlignment="1">
      <alignment vertical="center" wrapText="1"/>
    </xf>
    <xf numFmtId="3" fontId="1" fillId="8" borderId="10" xfId="0" applyNumberFormat="1" applyFont="1" applyFill="1" applyBorder="1" applyAlignment="1">
      <alignment vertical="center" wrapText="1"/>
    </xf>
    <xf numFmtId="3" fontId="1" fillId="7" borderId="14" xfId="0" applyNumberFormat="1" applyFont="1" applyFill="1" applyBorder="1" applyAlignment="1">
      <alignment vertical="center" wrapText="1"/>
    </xf>
    <xf numFmtId="3" fontId="1" fillId="9" borderId="18" xfId="0" applyNumberFormat="1" applyFont="1" applyFill="1" applyBorder="1" applyAlignment="1">
      <alignment vertical="center" wrapText="1"/>
    </xf>
    <xf numFmtId="3" fontId="0" fillId="0" borderId="0" xfId="0" applyNumberFormat="1"/>
    <xf numFmtId="3" fontId="1" fillId="3" borderId="21" xfId="0" applyNumberFormat="1" applyFont="1" applyFill="1" applyBorder="1" applyAlignment="1">
      <alignment vertical="center" wrapText="1"/>
    </xf>
    <xf numFmtId="3" fontId="1" fillId="4" borderId="21" xfId="0" applyNumberFormat="1" applyFont="1" applyFill="1" applyBorder="1" applyAlignment="1">
      <alignment vertical="center" wrapText="1"/>
    </xf>
    <xf numFmtId="3" fontId="1" fillId="5" borderId="21" xfId="0" applyNumberFormat="1" applyFont="1" applyFill="1" applyBorder="1" applyAlignment="1">
      <alignment vertical="center" wrapText="1"/>
    </xf>
    <xf numFmtId="3" fontId="1" fillId="6" borderId="21" xfId="0" applyNumberFormat="1" applyFont="1" applyFill="1" applyBorder="1" applyAlignment="1">
      <alignment vertical="center" wrapText="1"/>
    </xf>
    <xf numFmtId="3" fontId="1" fillId="7" borderId="21" xfId="0" applyNumberFormat="1" applyFont="1" applyFill="1" applyBorder="1" applyAlignment="1">
      <alignment vertical="center" wrapText="1"/>
    </xf>
    <xf numFmtId="3" fontId="0" fillId="0" borderId="21" xfId="0" applyNumberFormat="1" applyFont="1" applyFill="1" applyBorder="1" applyAlignment="1">
      <alignment vertical="center" wrapText="1"/>
    </xf>
    <xf numFmtId="3" fontId="1" fillId="8" borderId="21" xfId="0" applyNumberFormat="1" applyFont="1" applyFill="1" applyBorder="1" applyAlignment="1">
      <alignment vertical="center" wrapText="1"/>
    </xf>
    <xf numFmtId="3" fontId="1" fillId="7" borderId="22" xfId="0" applyNumberFormat="1" applyFont="1" applyFill="1" applyBorder="1" applyAlignment="1">
      <alignment vertical="center" wrapText="1"/>
    </xf>
    <xf numFmtId="3" fontId="1" fillId="9" borderId="23" xfId="0" applyNumberFormat="1" applyFont="1" applyFill="1" applyBorder="1" applyAlignment="1">
      <alignment vertical="center" wrapText="1"/>
    </xf>
    <xf numFmtId="3" fontId="1" fillId="0" borderId="20" xfId="0" applyNumberFormat="1" applyFont="1" applyBorder="1" applyAlignment="1">
      <alignment horizontal="center" vertical="center" wrapText="1"/>
    </xf>
    <xf numFmtId="0" fontId="9" fillId="0" borderId="9" xfId="0" applyFont="1" applyFill="1" applyBorder="1" applyAlignment="1">
      <alignment vertical="center" wrapText="1"/>
    </xf>
    <xf numFmtId="3" fontId="9" fillId="0" borderId="10" xfId="0" applyNumberFormat="1" applyFont="1" applyFill="1" applyBorder="1" applyAlignment="1">
      <alignment vertical="center" wrapText="1"/>
    </xf>
    <xf numFmtId="165" fontId="9" fillId="0" borderId="10" xfId="0" applyNumberFormat="1" applyFont="1" applyFill="1" applyBorder="1" applyAlignment="1">
      <alignment vertical="center" wrapText="1"/>
    </xf>
    <xf numFmtId="165" fontId="9" fillId="0" borderId="11" xfId="0" applyNumberFormat="1" applyFont="1" applyFill="1" applyBorder="1" applyAlignment="1">
      <alignment vertical="center" wrapText="1"/>
    </xf>
    <xf numFmtId="164" fontId="10" fillId="0" borderId="11" xfId="0" applyNumberFormat="1" applyFont="1" applyFill="1" applyBorder="1" applyAlignment="1">
      <alignment vertical="center" wrapText="1"/>
    </xf>
    <xf numFmtId="165" fontId="11" fillId="0" borderId="11" xfId="0" applyNumberFormat="1" applyFont="1" applyFill="1" applyBorder="1" applyAlignment="1">
      <alignment vertical="center" wrapText="1"/>
    </xf>
    <xf numFmtId="165" fontId="9" fillId="0" borderId="12" xfId="0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Alignment="1">
      <alignment vertical="center" wrapText="1"/>
    </xf>
    <xf numFmtId="3" fontId="9" fillId="0" borderId="21" xfId="0" applyNumberFormat="1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3" fontId="9" fillId="0" borderId="10" xfId="0" applyNumberFormat="1" applyFont="1" applyFill="1" applyBorder="1" applyAlignment="1">
      <alignment vertical="center" wrapText="1"/>
    </xf>
    <xf numFmtId="165" fontId="9" fillId="0" borderId="10" xfId="0" applyNumberFormat="1" applyFont="1" applyFill="1" applyBorder="1" applyAlignment="1">
      <alignment vertical="center" wrapText="1"/>
    </xf>
    <xf numFmtId="165" fontId="9" fillId="0" borderId="11" xfId="0" applyNumberFormat="1" applyFont="1" applyFill="1" applyBorder="1" applyAlignment="1">
      <alignment vertical="center" wrapText="1"/>
    </xf>
    <xf numFmtId="164" fontId="10" fillId="0" borderId="11" xfId="0" applyNumberFormat="1" applyFont="1" applyFill="1" applyBorder="1" applyAlignment="1">
      <alignment vertical="center" wrapText="1"/>
    </xf>
    <xf numFmtId="165" fontId="11" fillId="0" borderId="11" xfId="0" applyNumberFormat="1" applyFont="1" applyFill="1" applyBorder="1" applyAlignment="1">
      <alignment vertical="center" wrapText="1"/>
    </xf>
    <xf numFmtId="165" fontId="9" fillId="0" borderId="12" xfId="0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1" fillId="0" borderId="17" xfId="0" applyFont="1" applyBorder="1"/>
    <xf numFmtId="3" fontId="1" fillId="0" borderId="17" xfId="0" applyNumberFormat="1" applyFont="1" applyBorder="1" applyAlignment="1">
      <alignment horizontal="center"/>
    </xf>
    <xf numFmtId="0" fontId="0" fillId="0" borderId="24" xfId="0" applyBorder="1"/>
    <xf numFmtId="0" fontId="0" fillId="0" borderId="9" xfId="0" applyBorder="1"/>
    <xf numFmtId="0" fontId="0" fillId="0" borderId="25" xfId="0" applyBorder="1"/>
    <xf numFmtId="0" fontId="0" fillId="0" borderId="17" xfId="0" applyBorder="1"/>
    <xf numFmtId="3" fontId="0" fillId="0" borderId="26" xfId="0" applyNumberFormat="1" applyFont="1" applyFill="1" applyBorder="1" applyAlignment="1">
      <alignment vertical="center" wrapText="1"/>
    </xf>
    <xf numFmtId="3" fontId="0" fillId="0" borderId="9" xfId="0" applyNumberFormat="1" applyFont="1" applyFill="1" applyBorder="1" applyAlignment="1">
      <alignment vertical="center" wrapText="1"/>
    </xf>
    <xf numFmtId="3" fontId="0" fillId="0" borderId="25" xfId="0" applyNumberFormat="1" applyFont="1" applyFill="1" applyBorder="1" applyAlignment="1">
      <alignment vertical="center" wrapText="1"/>
    </xf>
    <xf numFmtId="3" fontId="1" fillId="0" borderId="5" xfId="0" applyNumberFormat="1" applyFont="1" applyFill="1" applyBorder="1" applyAlignment="1">
      <alignment vertical="center" wrapText="1"/>
    </xf>
    <xf numFmtId="0" fontId="12" fillId="0" borderId="9" xfId="0" applyFont="1" applyFill="1" applyBorder="1" applyAlignment="1">
      <alignment vertical="center" wrapText="1"/>
    </xf>
    <xf numFmtId="3" fontId="12" fillId="0" borderId="21" xfId="0" applyNumberFormat="1" applyFont="1" applyFill="1" applyBorder="1" applyAlignment="1">
      <alignment vertical="center" wrapText="1"/>
    </xf>
    <xf numFmtId="165" fontId="12" fillId="0" borderId="10" xfId="0" applyNumberFormat="1" applyFont="1" applyFill="1" applyBorder="1" applyAlignment="1">
      <alignment vertical="center" wrapText="1"/>
    </xf>
    <xf numFmtId="165" fontId="12" fillId="0" borderId="11" xfId="0" applyNumberFormat="1" applyFont="1" applyFill="1" applyBorder="1" applyAlignment="1">
      <alignment vertical="center" wrapText="1"/>
    </xf>
    <xf numFmtId="164" fontId="13" fillId="0" borderId="11" xfId="0" applyNumberFormat="1" applyFont="1" applyFill="1" applyBorder="1" applyAlignment="1">
      <alignment vertical="center" wrapText="1"/>
    </xf>
    <xf numFmtId="165" fontId="14" fillId="0" borderId="11" xfId="0" applyNumberFormat="1" applyFont="1" applyFill="1" applyBorder="1" applyAlignment="1">
      <alignment vertical="center" wrapText="1"/>
    </xf>
    <xf numFmtId="165" fontId="12" fillId="0" borderId="12" xfId="0" applyNumberFormat="1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Alignment="1">
      <alignment vertical="center" wrapText="1"/>
    </xf>
    <xf numFmtId="3" fontId="1" fillId="0" borderId="1" xfId="0" applyNumberFormat="1" applyFont="1" applyBorder="1" applyAlignment="1">
      <alignment horizontal="center"/>
    </xf>
    <xf numFmtId="0" fontId="1" fillId="0" borderId="20" xfId="0" applyFont="1" applyBorder="1"/>
    <xf numFmtId="3" fontId="0" fillId="0" borderId="26" xfId="0" applyNumberFormat="1" applyBorder="1"/>
    <xf numFmtId="3" fontId="0" fillId="0" borderId="9" xfId="0" applyNumberFormat="1" applyBorder="1"/>
    <xf numFmtId="3" fontId="0" fillId="0" borderId="25" xfId="0" applyNumberFormat="1" applyBorder="1"/>
    <xf numFmtId="0" fontId="0" fillId="0" borderId="0" xfId="0" applyBorder="1"/>
    <xf numFmtId="3" fontId="0" fillId="0" borderId="0" xfId="0" applyNumberFormat="1" applyBorder="1"/>
    <xf numFmtId="0" fontId="6" fillId="0" borderId="0" xfId="0" applyFont="1" applyBorder="1"/>
    <xf numFmtId="0" fontId="0" fillId="0" borderId="26" xfId="0" applyBorder="1"/>
    <xf numFmtId="0" fontId="0" fillId="0" borderId="23" xfId="0" applyBorder="1"/>
    <xf numFmtId="3" fontId="1" fillId="0" borderId="17" xfId="0" applyNumberFormat="1" applyFont="1" applyBorder="1"/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6"/>
  <sheetViews>
    <sheetView workbookViewId="0">
      <pane ySplit="2" topLeftCell="A102" activePane="bottomLeft" state="frozen"/>
      <selection pane="bottomLeft" activeCell="A22" sqref="A22"/>
    </sheetView>
  </sheetViews>
  <sheetFormatPr defaultRowHeight="15" x14ac:dyDescent="0.25"/>
  <cols>
    <col min="1" max="1" width="60.42578125" bestFit="1" customWidth="1"/>
    <col min="2" max="5" width="12.7109375" customWidth="1"/>
    <col min="6" max="6" width="9.140625" style="65" customWidth="1"/>
    <col min="7" max="7" width="17.85546875" customWidth="1"/>
    <col min="8" max="8" width="15.5703125" customWidth="1"/>
    <col min="9" max="9" width="20.42578125" customWidth="1"/>
    <col min="10" max="10" width="12.7109375" customWidth="1"/>
    <col min="11" max="11" width="14.5703125" customWidth="1"/>
  </cols>
  <sheetData>
    <row r="1" spans="1:12" s="51" customFormat="1" ht="14.45" customHeight="1" x14ac:dyDescent="0.25">
      <c r="A1" s="140" t="s">
        <v>42</v>
      </c>
      <c r="B1" s="142" t="s">
        <v>43</v>
      </c>
      <c r="C1" s="143"/>
      <c r="D1" s="143"/>
      <c r="E1" s="143"/>
      <c r="F1" s="143"/>
      <c r="G1" s="143"/>
      <c r="H1" s="1"/>
      <c r="I1" s="143" t="s">
        <v>44</v>
      </c>
      <c r="J1" s="143"/>
      <c r="K1" s="144"/>
      <c r="L1" s="50"/>
    </row>
    <row r="2" spans="1:12" s="51" customFormat="1" ht="60.75" customHeight="1" thickBot="1" x14ac:dyDescent="0.3">
      <c r="A2" s="141"/>
      <c r="B2" s="2" t="s">
        <v>0</v>
      </c>
      <c r="C2" s="3" t="s">
        <v>1</v>
      </c>
      <c r="D2" s="3" t="s">
        <v>2</v>
      </c>
      <c r="E2" s="3" t="s">
        <v>3</v>
      </c>
      <c r="F2" s="56" t="s">
        <v>4</v>
      </c>
      <c r="G2" s="3" t="s">
        <v>5</v>
      </c>
      <c r="H2" s="3" t="s">
        <v>6</v>
      </c>
      <c r="I2" s="4" t="s">
        <v>7</v>
      </c>
      <c r="J2" s="3" t="s">
        <v>8</v>
      </c>
      <c r="K2" s="5" t="s">
        <v>9</v>
      </c>
      <c r="L2" s="50"/>
    </row>
    <row r="3" spans="1:12" s="53" customFormat="1" ht="30" x14ac:dyDescent="0.25">
      <c r="A3" s="6" t="s">
        <v>10</v>
      </c>
      <c r="B3" s="7">
        <f>SUM(C3:E3)+G3</f>
        <v>20103745.270767</v>
      </c>
      <c r="C3" s="8">
        <v>0</v>
      </c>
      <c r="D3" s="8">
        <v>3965379.1203757506</v>
      </c>
      <c r="E3" s="8">
        <v>360869.65039125003</v>
      </c>
      <c r="F3" s="57">
        <v>4.5</v>
      </c>
      <c r="G3" s="8">
        <v>15777496.5</v>
      </c>
      <c r="H3" s="8">
        <f>SUM(I3:K3)</f>
        <v>20103745.270767003</v>
      </c>
      <c r="I3" s="9">
        <v>20103745.270767003</v>
      </c>
      <c r="J3" s="8">
        <v>0</v>
      </c>
      <c r="K3" s="10">
        <v>0</v>
      </c>
      <c r="L3" s="52"/>
    </row>
    <row r="4" spans="1:12" s="53" customFormat="1" ht="15.95" customHeight="1" x14ac:dyDescent="0.25">
      <c r="A4" s="11" t="s">
        <v>11</v>
      </c>
      <c r="B4" s="12">
        <f t="shared" ref="B4:B7" si="0">SUM(C4:E4)+G4</f>
        <v>5964573.75</v>
      </c>
      <c r="C4" s="13">
        <v>0</v>
      </c>
      <c r="D4" s="13">
        <v>1500000</v>
      </c>
      <c r="E4" s="13">
        <v>1125000</v>
      </c>
      <c r="F4" s="58">
        <v>3</v>
      </c>
      <c r="G4" s="13">
        <v>3339573.75</v>
      </c>
      <c r="H4" s="13">
        <f t="shared" ref="H4:H34" si="1">SUM(I4:K4)</f>
        <v>5964573.75</v>
      </c>
      <c r="I4" s="14">
        <v>5402073.75</v>
      </c>
      <c r="J4" s="13">
        <v>0</v>
      </c>
      <c r="K4" s="15">
        <v>562500</v>
      </c>
      <c r="L4" s="52"/>
    </row>
    <row r="5" spans="1:12" s="53" customFormat="1" ht="15.95" customHeight="1" x14ac:dyDescent="0.25">
      <c r="A5" s="16" t="s">
        <v>12</v>
      </c>
      <c r="B5" s="17">
        <f t="shared" si="0"/>
        <v>10146846</v>
      </c>
      <c r="C5" s="18">
        <v>0</v>
      </c>
      <c r="D5" s="18">
        <v>150000</v>
      </c>
      <c r="E5" s="18">
        <v>225000</v>
      </c>
      <c r="F5" s="59">
        <v>4</v>
      </c>
      <c r="G5" s="18">
        <v>9771846</v>
      </c>
      <c r="H5" s="18">
        <f t="shared" si="1"/>
        <v>10146846</v>
      </c>
      <c r="I5" s="19">
        <v>9396846</v>
      </c>
      <c r="J5" s="18">
        <v>0</v>
      </c>
      <c r="K5" s="20">
        <v>750000</v>
      </c>
      <c r="L5" s="52"/>
    </row>
    <row r="6" spans="1:12" s="53" customFormat="1" ht="15.95" customHeight="1" x14ac:dyDescent="0.25">
      <c r="A6" s="21" t="s">
        <v>13</v>
      </c>
      <c r="B6" s="22">
        <f t="shared" si="0"/>
        <v>9070725</v>
      </c>
      <c r="C6" s="23">
        <v>6025500</v>
      </c>
      <c r="D6" s="23">
        <v>1087500</v>
      </c>
      <c r="E6" s="23">
        <v>0</v>
      </c>
      <c r="F6" s="60">
        <v>0.5</v>
      </c>
      <c r="G6" s="23">
        <v>1957725</v>
      </c>
      <c r="H6" s="23">
        <f t="shared" si="1"/>
        <v>9070725</v>
      </c>
      <c r="I6" s="24">
        <v>9070725</v>
      </c>
      <c r="J6" s="23">
        <v>0</v>
      </c>
      <c r="K6" s="25">
        <v>0</v>
      </c>
      <c r="L6" s="52"/>
    </row>
    <row r="7" spans="1:12" s="53" customFormat="1" ht="15.95" customHeight="1" x14ac:dyDescent="0.25">
      <c r="A7" s="26" t="s">
        <v>14</v>
      </c>
      <c r="B7" s="27">
        <f t="shared" si="0"/>
        <v>6232752.3595117498</v>
      </c>
      <c r="C7" s="28">
        <v>224025</v>
      </c>
      <c r="D7" s="28">
        <v>744597.43699500023</v>
      </c>
      <c r="E7" s="28">
        <v>2868713.1725167502</v>
      </c>
      <c r="F7" s="61">
        <v>1</v>
      </c>
      <c r="G7" s="28">
        <v>2395416.75</v>
      </c>
      <c r="H7" s="28">
        <f t="shared" si="1"/>
        <v>6232752.3595117498</v>
      </c>
      <c r="I7" s="29">
        <v>3607752.3595117503</v>
      </c>
      <c r="J7" s="28">
        <v>0</v>
      </c>
      <c r="K7" s="30">
        <v>2625000</v>
      </c>
      <c r="L7" s="52"/>
    </row>
    <row r="8" spans="1:12" s="53" customFormat="1" ht="15.95" customHeight="1" x14ac:dyDescent="0.25">
      <c r="A8" s="6" t="s">
        <v>15</v>
      </c>
      <c r="B8" s="7">
        <f>SUM(C8:E8)+G8</f>
        <v>22931472.975000001</v>
      </c>
      <c r="C8" s="8">
        <f>SUM(C9:C13)</f>
        <v>2679784.5</v>
      </c>
      <c r="D8" s="8">
        <f t="shared" ref="D8:G8" si="2">SUM(D9:D13)</f>
        <v>2187923.25</v>
      </c>
      <c r="E8" s="8">
        <f t="shared" si="2"/>
        <v>2826230.25</v>
      </c>
      <c r="F8" s="57">
        <f t="shared" si="2"/>
        <v>6.7</v>
      </c>
      <c r="G8" s="8">
        <f t="shared" si="2"/>
        <v>15237534.975000001</v>
      </c>
      <c r="H8" s="8">
        <f t="shared" si="1"/>
        <v>22931472.974999998</v>
      </c>
      <c r="I8" s="9">
        <f t="shared" ref="I8:K8" si="3">SUM(I9:I13)</f>
        <v>22743972.974999998</v>
      </c>
      <c r="J8" s="8">
        <f t="shared" si="3"/>
        <v>0</v>
      </c>
      <c r="K8" s="10">
        <f t="shared" si="3"/>
        <v>187500</v>
      </c>
      <c r="L8" s="52"/>
    </row>
    <row r="9" spans="1:12" s="55" customFormat="1" ht="15.95" customHeight="1" x14ac:dyDescent="0.25">
      <c r="A9" s="31" t="s">
        <v>16</v>
      </c>
      <c r="B9" s="32">
        <f t="shared" ref="B9:B34" si="4">SUM(C9:E9)+G9</f>
        <v>11296485.15</v>
      </c>
      <c r="C9" s="33">
        <v>1834347</v>
      </c>
      <c r="D9" s="33">
        <v>1545248.25</v>
      </c>
      <c r="E9" s="33">
        <v>2021480.25</v>
      </c>
      <c r="F9" s="62">
        <v>2.8</v>
      </c>
      <c r="G9" s="33">
        <v>5895409.6500000004</v>
      </c>
      <c r="H9" s="33">
        <f t="shared" si="1"/>
        <v>11296485.149999999</v>
      </c>
      <c r="I9" s="34">
        <v>11108985.149999999</v>
      </c>
      <c r="J9" s="33">
        <v>0</v>
      </c>
      <c r="K9" s="35">
        <v>187500</v>
      </c>
      <c r="L9" s="54"/>
    </row>
    <row r="10" spans="1:12" s="55" customFormat="1" ht="15.95" customHeight="1" x14ac:dyDescent="0.25">
      <c r="A10" s="31" t="s">
        <v>17</v>
      </c>
      <c r="B10" s="32">
        <f t="shared" si="4"/>
        <v>187500</v>
      </c>
      <c r="C10" s="33">
        <v>112500</v>
      </c>
      <c r="D10" s="33">
        <v>75000</v>
      </c>
      <c r="E10" s="33">
        <v>0</v>
      </c>
      <c r="F10" s="62">
        <v>0</v>
      </c>
      <c r="G10" s="33">
        <v>0</v>
      </c>
      <c r="H10" s="33">
        <f t="shared" si="1"/>
        <v>187500</v>
      </c>
      <c r="I10" s="34">
        <v>187500</v>
      </c>
      <c r="J10" s="33">
        <v>0</v>
      </c>
      <c r="K10" s="35">
        <v>0</v>
      </c>
      <c r="L10" s="54"/>
    </row>
    <row r="11" spans="1:12" s="55" customFormat="1" ht="15.95" customHeight="1" x14ac:dyDescent="0.25">
      <c r="A11" s="31" t="s">
        <v>18</v>
      </c>
      <c r="B11" s="32">
        <f t="shared" si="4"/>
        <v>3759212.625</v>
      </c>
      <c r="C11" s="33">
        <v>57937.5</v>
      </c>
      <c r="D11" s="33">
        <v>108150</v>
      </c>
      <c r="E11" s="33">
        <v>0</v>
      </c>
      <c r="F11" s="62">
        <v>1.5</v>
      </c>
      <c r="G11" s="33">
        <v>3593125.125</v>
      </c>
      <c r="H11" s="33">
        <f t="shared" si="1"/>
        <v>3759212.625</v>
      </c>
      <c r="I11" s="34">
        <v>3759212.625</v>
      </c>
      <c r="J11" s="33">
        <v>0</v>
      </c>
      <c r="K11" s="35">
        <v>0</v>
      </c>
      <c r="L11" s="54"/>
    </row>
    <row r="12" spans="1:12" s="55" customFormat="1" ht="15.95" customHeight="1" x14ac:dyDescent="0.25">
      <c r="A12" s="31" t="s">
        <v>19</v>
      </c>
      <c r="B12" s="32">
        <f t="shared" si="4"/>
        <v>6819650.1750000007</v>
      </c>
      <c r="C12" s="33">
        <v>600000</v>
      </c>
      <c r="D12" s="33">
        <v>422025</v>
      </c>
      <c r="E12" s="33">
        <v>767250</v>
      </c>
      <c r="F12" s="62">
        <v>2.1</v>
      </c>
      <c r="G12" s="33">
        <v>5030375.1750000007</v>
      </c>
      <c r="H12" s="33">
        <f t="shared" si="1"/>
        <v>6819650.1750000007</v>
      </c>
      <c r="I12" s="34">
        <v>6819650.1750000007</v>
      </c>
      <c r="J12" s="33">
        <v>0</v>
      </c>
      <c r="K12" s="35">
        <v>0</v>
      </c>
      <c r="L12" s="54"/>
    </row>
    <row r="13" spans="1:12" s="55" customFormat="1" ht="15.95" customHeight="1" x14ac:dyDescent="0.25">
      <c r="A13" s="31" t="s">
        <v>20</v>
      </c>
      <c r="B13" s="32">
        <f t="shared" si="4"/>
        <v>868625.02499999991</v>
      </c>
      <c r="C13" s="33">
        <v>75000</v>
      </c>
      <c r="D13" s="33">
        <v>37500</v>
      </c>
      <c r="E13" s="33">
        <v>37500</v>
      </c>
      <c r="F13" s="62">
        <v>0.3</v>
      </c>
      <c r="G13" s="33">
        <v>718625.02499999991</v>
      </c>
      <c r="H13" s="33">
        <f t="shared" si="1"/>
        <v>868625.02499999991</v>
      </c>
      <c r="I13" s="34">
        <v>868625.02499999991</v>
      </c>
      <c r="J13" s="33">
        <v>0</v>
      </c>
      <c r="K13" s="35">
        <v>0</v>
      </c>
      <c r="L13" s="54"/>
    </row>
    <row r="14" spans="1:12" s="53" customFormat="1" ht="15.95" customHeight="1" x14ac:dyDescent="0.25">
      <c r="A14" s="26" t="s">
        <v>21</v>
      </c>
      <c r="B14" s="27">
        <f t="shared" si="4"/>
        <v>7190003.7540000007</v>
      </c>
      <c r="C14" s="28">
        <v>248258.74215000001</v>
      </c>
      <c r="D14" s="28">
        <v>1846949.1918000001</v>
      </c>
      <c r="E14" s="28">
        <v>1238776.19505</v>
      </c>
      <c r="F14" s="61">
        <v>1.5</v>
      </c>
      <c r="G14" s="28">
        <v>3856019.625</v>
      </c>
      <c r="H14" s="28">
        <f t="shared" si="1"/>
        <v>7190003.7540000007</v>
      </c>
      <c r="I14" s="29">
        <v>7167503.7540000007</v>
      </c>
      <c r="J14" s="28">
        <v>0</v>
      </c>
      <c r="K14" s="30">
        <v>22500</v>
      </c>
      <c r="L14" s="52"/>
    </row>
    <row r="15" spans="1:12" s="53" customFormat="1" ht="15.95" customHeight="1" x14ac:dyDescent="0.25">
      <c r="A15" s="36" t="s">
        <v>22</v>
      </c>
      <c r="B15" s="37">
        <f t="shared" si="4"/>
        <v>1274958</v>
      </c>
      <c r="C15" s="38">
        <v>0</v>
      </c>
      <c r="D15" s="38">
        <v>38625</v>
      </c>
      <c r="E15" s="38">
        <v>38625</v>
      </c>
      <c r="F15" s="63">
        <v>1</v>
      </c>
      <c r="G15" s="38">
        <v>1197708</v>
      </c>
      <c r="H15" s="38">
        <f t="shared" si="1"/>
        <v>1274958</v>
      </c>
      <c r="I15" s="39">
        <v>1162458</v>
      </c>
      <c r="J15" s="38">
        <v>0</v>
      </c>
      <c r="K15" s="40">
        <v>112500</v>
      </c>
      <c r="L15" s="52"/>
    </row>
    <row r="16" spans="1:12" s="53" customFormat="1" ht="30" x14ac:dyDescent="0.25">
      <c r="A16" s="21" t="s">
        <v>23</v>
      </c>
      <c r="B16" s="22">
        <f t="shared" si="4"/>
        <v>92945359.664749995</v>
      </c>
      <c r="C16" s="23">
        <f>SUM(C17:C33)</f>
        <v>51592744.870999999</v>
      </c>
      <c r="D16" s="23">
        <f t="shared" ref="D16:G16" si="5">SUM(D17:D33)</f>
        <v>7486821.9279999994</v>
      </c>
      <c r="E16" s="23">
        <f t="shared" si="5"/>
        <v>6045956.4657499995</v>
      </c>
      <c r="F16" s="60">
        <f t="shared" si="5"/>
        <v>12.799999999999999</v>
      </c>
      <c r="G16" s="23">
        <f t="shared" si="5"/>
        <v>27819836.400000002</v>
      </c>
      <c r="H16" s="23">
        <f t="shared" si="1"/>
        <v>92945359.61500001</v>
      </c>
      <c r="I16" s="24">
        <f t="shared" ref="I16:K16" si="6">SUM(I17:I33)</f>
        <v>32344922.55123375</v>
      </c>
      <c r="J16" s="23">
        <f t="shared" si="6"/>
        <v>40847895.390450001</v>
      </c>
      <c r="K16" s="25">
        <f t="shared" si="6"/>
        <v>19752541.673316248</v>
      </c>
      <c r="L16" s="52"/>
    </row>
    <row r="17" spans="1:12" s="55" customFormat="1" ht="15.95" customHeight="1" x14ac:dyDescent="0.25">
      <c r="A17" s="31" t="s">
        <v>24</v>
      </c>
      <c r="B17" s="32">
        <f t="shared" si="4"/>
        <v>3254147.0887500001</v>
      </c>
      <c r="C17" s="33">
        <v>1177959.1200000001</v>
      </c>
      <c r="D17" s="33">
        <v>219390</v>
      </c>
      <c r="E17" s="33">
        <v>46146.75</v>
      </c>
      <c r="F17" s="62">
        <v>0.82499999999999996</v>
      </c>
      <c r="G17" s="33">
        <v>1810651.21875</v>
      </c>
      <c r="H17" s="33">
        <f t="shared" si="1"/>
        <v>3254147.25</v>
      </c>
      <c r="I17" s="34">
        <v>3254147.25</v>
      </c>
      <c r="J17" s="33">
        <v>0</v>
      </c>
      <c r="K17" s="35">
        <v>0</v>
      </c>
      <c r="L17" s="54"/>
    </row>
    <row r="18" spans="1:12" s="55" customFormat="1" ht="15.95" customHeight="1" x14ac:dyDescent="0.25">
      <c r="A18" s="31" t="s">
        <v>25</v>
      </c>
      <c r="B18" s="32">
        <f t="shared" si="4"/>
        <v>10002851.1</v>
      </c>
      <c r="C18" s="33">
        <v>5082153.9000000004</v>
      </c>
      <c r="D18" s="33">
        <v>388567.5</v>
      </c>
      <c r="E18" s="33">
        <v>568575</v>
      </c>
      <c r="F18" s="62">
        <v>1.6</v>
      </c>
      <c r="G18" s="33">
        <v>3963554.6999999997</v>
      </c>
      <c r="H18" s="33">
        <f t="shared" si="1"/>
        <v>10002851.25</v>
      </c>
      <c r="I18" s="34">
        <v>10002851.25</v>
      </c>
      <c r="J18" s="33">
        <v>0</v>
      </c>
      <c r="K18" s="35">
        <v>0</v>
      </c>
      <c r="L18" s="54"/>
    </row>
    <row r="19" spans="1:12" s="55" customFormat="1" ht="15.95" customHeight="1" x14ac:dyDescent="0.25">
      <c r="A19" s="31" t="s">
        <v>26</v>
      </c>
      <c r="B19" s="32">
        <f t="shared" si="4"/>
        <v>25053481.367750004</v>
      </c>
      <c r="C19" s="33">
        <v>20045892.947750002</v>
      </c>
      <c r="D19" s="33">
        <v>2164121.67</v>
      </c>
      <c r="E19" s="33">
        <v>448050</v>
      </c>
      <c r="F19" s="62">
        <v>1</v>
      </c>
      <c r="G19" s="33">
        <v>2395416.75</v>
      </c>
      <c r="H19" s="33">
        <f t="shared" si="1"/>
        <v>25053481.5</v>
      </c>
      <c r="I19" s="34">
        <v>0</v>
      </c>
      <c r="J19" s="33">
        <v>25053481.5</v>
      </c>
      <c r="K19" s="35">
        <v>0</v>
      </c>
      <c r="L19" s="54"/>
    </row>
    <row r="20" spans="1:12" s="55" customFormat="1" ht="15.95" customHeight="1" x14ac:dyDescent="0.25">
      <c r="A20" s="31" t="s">
        <v>27</v>
      </c>
      <c r="B20" s="32">
        <f t="shared" si="4"/>
        <v>6483366.3262499999</v>
      </c>
      <c r="C20" s="33">
        <v>3584400</v>
      </c>
      <c r="D20" s="33">
        <v>371263.5</v>
      </c>
      <c r="E20" s="33">
        <v>431713.17000000004</v>
      </c>
      <c r="F20" s="62">
        <v>0.875</v>
      </c>
      <c r="G20" s="33">
        <v>2095989.65625</v>
      </c>
      <c r="H20" s="33">
        <f t="shared" si="1"/>
        <v>6483366</v>
      </c>
      <c r="I20" s="34">
        <v>0</v>
      </c>
      <c r="J20" s="33">
        <v>6483366</v>
      </c>
      <c r="K20" s="35">
        <v>0</v>
      </c>
      <c r="L20" s="54"/>
    </row>
    <row r="21" spans="1:12" s="55" customFormat="1" ht="15.95" customHeight="1" x14ac:dyDescent="0.25">
      <c r="A21" s="31" t="s">
        <v>28</v>
      </c>
      <c r="B21" s="32">
        <f t="shared" si="4"/>
        <v>1616697.675</v>
      </c>
      <c r="C21" s="33">
        <v>225000</v>
      </c>
      <c r="D21" s="33">
        <v>235155.75</v>
      </c>
      <c r="E21" s="33">
        <v>307029</v>
      </c>
      <c r="F21" s="62">
        <v>0.30000000000000004</v>
      </c>
      <c r="G21" s="33">
        <v>849512.92500000005</v>
      </c>
      <c r="H21" s="33">
        <f t="shared" si="1"/>
        <v>1616697.6750000003</v>
      </c>
      <c r="I21" s="34">
        <v>1616697.6750000003</v>
      </c>
      <c r="J21" s="33">
        <v>0</v>
      </c>
      <c r="K21" s="35">
        <v>0</v>
      </c>
      <c r="L21" s="54"/>
    </row>
    <row r="22" spans="1:12" s="55" customFormat="1" ht="15.95" customHeight="1" x14ac:dyDescent="0.25">
      <c r="A22" s="31" t="s">
        <v>65</v>
      </c>
      <c r="B22" s="32">
        <f t="shared" si="4"/>
        <v>7444611.2700000005</v>
      </c>
      <c r="C22" s="33">
        <v>4091079.66</v>
      </c>
      <c r="D22" s="33">
        <v>555130.86</v>
      </c>
      <c r="E22" s="33">
        <v>45000</v>
      </c>
      <c r="F22" s="62">
        <v>1</v>
      </c>
      <c r="G22" s="33">
        <v>2753400.75</v>
      </c>
      <c r="H22" s="33">
        <f t="shared" si="1"/>
        <v>7444611.2699999996</v>
      </c>
      <c r="I22" s="34">
        <v>7219611.2699999996</v>
      </c>
      <c r="J22" s="33">
        <v>0</v>
      </c>
      <c r="K22" s="35">
        <v>225000</v>
      </c>
      <c r="L22" s="54"/>
    </row>
    <row r="23" spans="1:12" s="55" customFormat="1" ht="15.95" customHeight="1" x14ac:dyDescent="0.25">
      <c r="A23" s="31" t="s">
        <v>29</v>
      </c>
      <c r="B23" s="32">
        <f t="shared" si="4"/>
        <v>2659085.2650000001</v>
      </c>
      <c r="C23" s="33">
        <v>1392353.04</v>
      </c>
      <c r="D23" s="33">
        <v>320479.34999999998</v>
      </c>
      <c r="E23" s="33">
        <v>45000</v>
      </c>
      <c r="F23" s="62">
        <v>0.5</v>
      </c>
      <c r="G23" s="33">
        <v>901252.875</v>
      </c>
      <c r="H23" s="33">
        <f t="shared" si="1"/>
        <v>2659085.2650000001</v>
      </c>
      <c r="I23" s="34">
        <v>2659085.2650000001</v>
      </c>
      <c r="J23" s="33">
        <v>0</v>
      </c>
      <c r="K23" s="35">
        <v>0</v>
      </c>
      <c r="L23" s="54"/>
    </row>
    <row r="24" spans="1:12" s="55" customFormat="1" ht="15.95" customHeight="1" x14ac:dyDescent="0.25">
      <c r="A24" s="31" t="s">
        <v>30</v>
      </c>
      <c r="B24" s="32">
        <f t="shared" si="4"/>
        <v>14556480.385</v>
      </c>
      <c r="C24" s="33">
        <v>7500000</v>
      </c>
      <c r="D24" s="33">
        <v>1157684.98</v>
      </c>
      <c r="E24" s="33">
        <v>1096075.53</v>
      </c>
      <c r="F24" s="62">
        <v>2.5</v>
      </c>
      <c r="G24" s="33">
        <v>4802719.875</v>
      </c>
      <c r="H24" s="33">
        <f t="shared" si="1"/>
        <v>14556480.384999998</v>
      </c>
      <c r="I24" s="34">
        <v>0</v>
      </c>
      <c r="J24" s="33">
        <v>0</v>
      </c>
      <c r="K24" s="35">
        <v>14556480.384999998</v>
      </c>
      <c r="L24" s="54"/>
    </row>
    <row r="25" spans="1:12" s="55" customFormat="1" ht="15.95" customHeight="1" x14ac:dyDescent="0.25">
      <c r="A25" s="31" t="s">
        <v>31</v>
      </c>
      <c r="B25" s="32">
        <f t="shared" si="4"/>
        <v>2035326.95</v>
      </c>
      <c r="C25" s="33">
        <v>0</v>
      </c>
      <c r="D25" s="33">
        <v>45358.11</v>
      </c>
      <c r="E25" s="33">
        <v>187463.09000000003</v>
      </c>
      <c r="F25" s="62">
        <v>1</v>
      </c>
      <c r="G25" s="33">
        <v>1802505.75</v>
      </c>
      <c r="H25" s="33">
        <f t="shared" si="1"/>
        <v>2035326.75</v>
      </c>
      <c r="I25" s="34">
        <v>0</v>
      </c>
      <c r="J25" s="33">
        <v>0</v>
      </c>
      <c r="K25" s="35">
        <v>2035326.75</v>
      </c>
      <c r="L25" s="54"/>
    </row>
    <row r="26" spans="1:12" s="55" customFormat="1" ht="15.95" customHeight="1" x14ac:dyDescent="0.25">
      <c r="A26" s="31" t="s">
        <v>32</v>
      </c>
      <c r="B26" s="32">
        <f t="shared" si="4"/>
        <v>3102667.5975000001</v>
      </c>
      <c r="C26" s="33">
        <v>1409867.3474999999</v>
      </c>
      <c r="D26" s="33">
        <v>181576.125</v>
      </c>
      <c r="E26" s="33">
        <v>0</v>
      </c>
      <c r="F26" s="62">
        <v>0.7</v>
      </c>
      <c r="G26" s="33">
        <v>1511224.125</v>
      </c>
      <c r="H26" s="33">
        <f t="shared" si="1"/>
        <v>3102667.5975000001</v>
      </c>
      <c r="I26" s="34">
        <v>2931438.0975000001</v>
      </c>
      <c r="J26" s="33">
        <v>0</v>
      </c>
      <c r="K26" s="35">
        <v>171229.5</v>
      </c>
      <c r="L26" s="54"/>
    </row>
    <row r="27" spans="1:12" s="55" customFormat="1" ht="15.95" customHeight="1" x14ac:dyDescent="0.25">
      <c r="A27" s="31" t="s">
        <v>33</v>
      </c>
      <c r="B27" s="32">
        <f t="shared" si="4"/>
        <v>1180994.5275000001</v>
      </c>
      <c r="C27" s="33">
        <v>446407.66499999998</v>
      </c>
      <c r="D27" s="33">
        <v>44418.75</v>
      </c>
      <c r="E27" s="33">
        <v>0</v>
      </c>
      <c r="F27" s="62">
        <v>0.35</v>
      </c>
      <c r="G27" s="33">
        <v>690168.11250000005</v>
      </c>
      <c r="H27" s="33">
        <f t="shared" si="1"/>
        <v>1180994.5275000001</v>
      </c>
      <c r="I27" s="34">
        <v>1091086.8166837501</v>
      </c>
      <c r="J27" s="33">
        <v>0</v>
      </c>
      <c r="K27" s="35">
        <v>89907.710816249994</v>
      </c>
      <c r="L27" s="54"/>
    </row>
    <row r="28" spans="1:12" s="55" customFormat="1" ht="15.95" customHeight="1" x14ac:dyDescent="0.25">
      <c r="A28" s="31" t="s">
        <v>34</v>
      </c>
      <c r="B28" s="32">
        <f t="shared" si="4"/>
        <v>717940.95750000002</v>
      </c>
      <c r="C28" s="33">
        <v>189542.14500000002</v>
      </c>
      <c r="D28" s="33">
        <v>55272.375</v>
      </c>
      <c r="E28" s="33">
        <v>22500</v>
      </c>
      <c r="F28" s="62">
        <v>0.25</v>
      </c>
      <c r="G28" s="33">
        <v>450626.4375</v>
      </c>
      <c r="H28" s="33">
        <f t="shared" si="1"/>
        <v>717940.95750000002</v>
      </c>
      <c r="I28" s="34">
        <v>717940.95750000002</v>
      </c>
      <c r="J28" s="33">
        <v>0</v>
      </c>
      <c r="K28" s="35">
        <v>0</v>
      </c>
      <c r="L28" s="54"/>
    </row>
    <row r="29" spans="1:12" s="55" customFormat="1" ht="15.95" customHeight="1" x14ac:dyDescent="0.25">
      <c r="A29" s="31" t="s">
        <v>35</v>
      </c>
      <c r="B29" s="32">
        <f t="shared" si="4"/>
        <v>3469816.2300000004</v>
      </c>
      <c r="C29" s="33">
        <v>1581826.62</v>
      </c>
      <c r="D29" s="33">
        <v>137223.81</v>
      </c>
      <c r="E29" s="33">
        <v>0</v>
      </c>
      <c r="F29" s="62">
        <v>0.8</v>
      </c>
      <c r="G29" s="33">
        <v>1750765.8000000003</v>
      </c>
      <c r="H29" s="33">
        <f t="shared" si="1"/>
        <v>3469816.2300000004</v>
      </c>
      <c r="I29" s="34">
        <v>1336313.96955</v>
      </c>
      <c r="J29" s="33">
        <v>2133502.2604500004</v>
      </c>
      <c r="K29" s="35">
        <v>0</v>
      </c>
      <c r="L29" s="54"/>
    </row>
    <row r="30" spans="1:12" s="55" customFormat="1" ht="15.95" customHeight="1" x14ac:dyDescent="0.25">
      <c r="A30" s="31" t="s">
        <v>36</v>
      </c>
      <c r="B30" s="32">
        <f t="shared" si="4"/>
        <v>3690621.7919999999</v>
      </c>
      <c r="C30" s="33">
        <v>2569500</v>
      </c>
      <c r="D30" s="33">
        <v>96056.667000000001</v>
      </c>
      <c r="E30" s="33">
        <v>123812.25</v>
      </c>
      <c r="F30" s="62">
        <v>0.5</v>
      </c>
      <c r="G30" s="33">
        <v>901252.875</v>
      </c>
      <c r="H30" s="33">
        <f t="shared" si="1"/>
        <v>3690621.75</v>
      </c>
      <c r="I30" s="34">
        <v>750000</v>
      </c>
      <c r="J30" s="33">
        <v>2940621.75</v>
      </c>
      <c r="K30" s="35">
        <v>0</v>
      </c>
      <c r="L30" s="54"/>
    </row>
    <row r="31" spans="1:12" s="55" customFormat="1" ht="15.95" customHeight="1" x14ac:dyDescent="0.25">
      <c r="A31" s="31" t="s">
        <v>41</v>
      </c>
      <c r="B31" s="32">
        <f t="shared" si="4"/>
        <v>4236923.88</v>
      </c>
      <c r="C31" s="33">
        <v>1674383.25</v>
      </c>
      <c r="D31" s="33">
        <v>676283.58000000007</v>
      </c>
      <c r="E31" s="33">
        <v>745462.5</v>
      </c>
      <c r="F31" s="62">
        <v>0.6</v>
      </c>
      <c r="G31" s="33">
        <v>1140794.5499999998</v>
      </c>
      <c r="H31" s="33">
        <f t="shared" si="1"/>
        <v>4236923.88</v>
      </c>
      <c r="I31" s="34">
        <v>0</v>
      </c>
      <c r="J31" s="33">
        <v>4236923.88</v>
      </c>
      <c r="K31" s="35">
        <v>0</v>
      </c>
      <c r="L31" s="54"/>
    </row>
    <row r="32" spans="1:12" s="55" customFormat="1" ht="15.95" customHeight="1" x14ac:dyDescent="0.25">
      <c r="A32" s="31" t="s">
        <v>37</v>
      </c>
      <c r="B32" s="32">
        <f t="shared" si="4"/>
        <v>765750</v>
      </c>
      <c r="C32" s="33">
        <v>225000</v>
      </c>
      <c r="D32" s="33">
        <v>309000</v>
      </c>
      <c r="E32" s="33">
        <v>231750</v>
      </c>
      <c r="F32" s="62">
        <v>0</v>
      </c>
      <c r="G32" s="33">
        <v>0</v>
      </c>
      <c r="H32" s="33">
        <f t="shared" si="1"/>
        <v>765750</v>
      </c>
      <c r="I32" s="34">
        <v>765750</v>
      </c>
      <c r="J32" s="33">
        <v>0</v>
      </c>
      <c r="K32" s="35">
        <v>0</v>
      </c>
      <c r="L32" s="54"/>
    </row>
    <row r="33" spans="1:12" s="55" customFormat="1" ht="15.95" customHeight="1" x14ac:dyDescent="0.25">
      <c r="A33" s="31" t="s">
        <v>38</v>
      </c>
      <c r="B33" s="32">
        <f t="shared" si="4"/>
        <v>2674597.2524999999</v>
      </c>
      <c r="C33" s="33">
        <v>397379.17574999994</v>
      </c>
      <c r="D33" s="33">
        <v>529838.90100000007</v>
      </c>
      <c r="E33" s="33">
        <v>1747379.1757499999</v>
      </c>
      <c r="F33" s="62">
        <v>0</v>
      </c>
      <c r="G33" s="33">
        <v>0</v>
      </c>
      <c r="H33" s="33">
        <f t="shared" si="1"/>
        <v>2674597.3275000001</v>
      </c>
      <c r="I33" s="34">
        <v>0</v>
      </c>
      <c r="J33" s="33">
        <v>0</v>
      </c>
      <c r="K33" s="35">
        <v>2674597.3275000001</v>
      </c>
      <c r="L33" s="54"/>
    </row>
    <row r="34" spans="1:12" s="53" customFormat="1" ht="15.95" customHeight="1" thickBot="1" x14ac:dyDescent="0.3">
      <c r="A34" s="41" t="s">
        <v>39</v>
      </c>
      <c r="B34" s="42">
        <f t="shared" si="4"/>
        <v>0</v>
      </c>
      <c r="C34" s="43">
        <v>0</v>
      </c>
      <c r="D34" s="43">
        <v>0</v>
      </c>
      <c r="E34" s="43">
        <v>0</v>
      </c>
      <c r="F34" s="64">
        <v>0</v>
      </c>
      <c r="G34" s="43">
        <v>0</v>
      </c>
      <c r="H34" s="43">
        <f t="shared" si="1"/>
        <v>0</v>
      </c>
      <c r="I34" s="44">
        <v>0</v>
      </c>
      <c r="J34" s="43">
        <v>0</v>
      </c>
      <c r="K34" s="45">
        <v>0</v>
      </c>
      <c r="L34" s="52"/>
    </row>
    <row r="35" spans="1:12" s="53" customFormat="1" ht="24" customHeight="1" thickBot="1" x14ac:dyDescent="0.3">
      <c r="A35" s="46" t="s">
        <v>40</v>
      </c>
      <c r="B35" s="47">
        <f>SUM(C35:E35)+G35</f>
        <v>175860436.77402875</v>
      </c>
      <c r="C35" s="47">
        <f>SUM(C3:C8)+SUM(C14:C16)+C34</f>
        <v>60770313.113150001</v>
      </c>
      <c r="D35" s="47">
        <f>SUM(D3:D8)+SUM(D14:D16)+D34</f>
        <v>19007795.927170753</v>
      </c>
      <c r="E35" s="47">
        <f>SUM(E3:E8)+SUM(E14:E16)+E34</f>
        <v>14729170.733708</v>
      </c>
      <c r="F35" s="48">
        <f>SUM(F3:F8)+SUM(F14:F16)+F34</f>
        <v>35</v>
      </c>
      <c r="G35" s="47">
        <f>SUM(G3:G8)+SUM(G14:G16)+G34</f>
        <v>81353157</v>
      </c>
      <c r="H35" s="47">
        <f>SUM(I35:K35)</f>
        <v>175860436.72427875</v>
      </c>
      <c r="I35" s="47">
        <f>SUM(I3:I8)+SUM(I14:I16)+I34</f>
        <v>110999999.66051249</v>
      </c>
      <c r="J35" s="47">
        <f>SUM(J3:J8)+SUM(J14:J16)+J34</f>
        <v>40847895.390450001</v>
      </c>
      <c r="K35" s="49">
        <f>SUM(K3:K8)+SUM(K14:K16)+K34</f>
        <v>24012541.673316248</v>
      </c>
      <c r="L35" s="52"/>
    </row>
    <row r="39" spans="1:12" ht="15.75" thickBot="1" x14ac:dyDescent="0.3"/>
    <row r="40" spans="1:12" s="51" customFormat="1" ht="14.45" customHeight="1" x14ac:dyDescent="0.25">
      <c r="A40" s="140" t="s">
        <v>45</v>
      </c>
      <c r="B40" s="142" t="s">
        <v>46</v>
      </c>
      <c r="C40" s="143"/>
      <c r="D40" s="143"/>
      <c r="E40" s="143"/>
      <c r="F40" s="143"/>
      <c r="G40" s="143"/>
      <c r="H40" s="1"/>
      <c r="I40" s="143" t="s">
        <v>47</v>
      </c>
      <c r="J40" s="143"/>
      <c r="K40" s="144"/>
      <c r="L40" s="50"/>
    </row>
    <row r="41" spans="1:12" s="51" customFormat="1" ht="60.75" customHeight="1" thickBot="1" x14ac:dyDescent="0.3">
      <c r="A41" s="141"/>
      <c r="B41" s="2" t="s">
        <v>0</v>
      </c>
      <c r="C41" s="3" t="s">
        <v>1</v>
      </c>
      <c r="D41" s="3" t="s">
        <v>2</v>
      </c>
      <c r="E41" s="3" t="s">
        <v>3</v>
      </c>
      <c r="F41" s="56" t="s">
        <v>4</v>
      </c>
      <c r="G41" s="3" t="s">
        <v>5</v>
      </c>
      <c r="H41" s="3" t="s">
        <v>6</v>
      </c>
      <c r="I41" s="4" t="s">
        <v>7</v>
      </c>
      <c r="J41" s="3" t="s">
        <v>8</v>
      </c>
      <c r="K41" s="5" t="s">
        <v>9</v>
      </c>
      <c r="L41" s="50"/>
    </row>
    <row r="42" spans="1:12" s="53" customFormat="1" ht="30" x14ac:dyDescent="0.25">
      <c r="A42" s="6" t="s">
        <v>10</v>
      </c>
      <c r="B42" s="7">
        <f>SUM(C42:E42)+G42</f>
        <v>24078272</v>
      </c>
      <c r="C42" s="8">
        <v>0</v>
      </c>
      <c r="D42" s="8">
        <v>5979212</v>
      </c>
      <c r="E42" s="8">
        <v>370836</v>
      </c>
      <c r="F42" s="57">
        <v>4.5</v>
      </c>
      <c r="G42" s="8">
        <v>17728224</v>
      </c>
      <c r="H42" s="8">
        <f>SUM(I42:K42)</f>
        <v>20465474</v>
      </c>
      <c r="I42" s="9">
        <v>20103741</v>
      </c>
      <c r="J42" s="8">
        <v>0</v>
      </c>
      <c r="K42" s="10">
        <v>361733</v>
      </c>
      <c r="L42" s="52"/>
    </row>
    <row r="43" spans="1:12" s="53" customFormat="1" ht="15.95" customHeight="1" x14ac:dyDescent="0.25">
      <c r="A43" s="11" t="s">
        <v>11</v>
      </c>
      <c r="B43" s="12">
        <f t="shared" ref="B43:B46" si="7">SUM(C43:E43)+G43</f>
        <v>6984840</v>
      </c>
      <c r="C43" s="13">
        <v>0</v>
      </c>
      <c r="D43" s="13">
        <v>683289</v>
      </c>
      <c r="E43" s="13">
        <v>788284</v>
      </c>
      <c r="F43" s="58">
        <v>2.25</v>
      </c>
      <c r="G43" s="13">
        <v>5513267</v>
      </c>
      <c r="H43" s="13">
        <f t="shared" ref="H43:H73" si="8">SUM(I43:K43)</f>
        <v>6094205</v>
      </c>
      <c r="I43" s="14">
        <v>5402074</v>
      </c>
      <c r="J43" s="13">
        <v>0</v>
      </c>
      <c r="K43" s="15">
        <v>692131</v>
      </c>
      <c r="L43" s="52"/>
    </row>
    <row r="44" spans="1:12" s="53" customFormat="1" ht="15.95" customHeight="1" x14ac:dyDescent="0.25">
      <c r="A44" s="16" t="s">
        <v>12</v>
      </c>
      <c r="B44" s="17">
        <f t="shared" si="7"/>
        <v>25306756</v>
      </c>
      <c r="C44" s="18">
        <v>2641178</v>
      </c>
      <c r="D44" s="18">
        <v>5200324</v>
      </c>
      <c r="E44" s="18">
        <v>7122950</v>
      </c>
      <c r="F44" s="59">
        <v>5</v>
      </c>
      <c r="G44" s="18">
        <v>10342304</v>
      </c>
      <c r="H44" s="18">
        <f t="shared" si="8"/>
        <v>21295453</v>
      </c>
      <c r="I44" s="19">
        <v>9396846</v>
      </c>
      <c r="J44" s="18">
        <v>0</v>
      </c>
      <c r="K44" s="20">
        <v>11898607</v>
      </c>
      <c r="L44" s="52"/>
    </row>
    <row r="45" spans="1:12" s="53" customFormat="1" ht="15.95" customHeight="1" x14ac:dyDescent="0.25">
      <c r="A45" s="21" t="s">
        <v>13</v>
      </c>
      <c r="B45" s="22">
        <f t="shared" si="7"/>
        <v>11844813</v>
      </c>
      <c r="C45" s="23">
        <v>9504498</v>
      </c>
      <c r="D45" s="23">
        <v>1157028</v>
      </c>
      <c r="E45" s="23">
        <v>73234</v>
      </c>
      <c r="F45" s="60">
        <v>0.5</v>
      </c>
      <c r="G45" s="23">
        <v>1110053</v>
      </c>
      <c r="H45" s="23">
        <f t="shared" si="8"/>
        <v>9070725</v>
      </c>
      <c r="I45" s="24">
        <v>9070725</v>
      </c>
      <c r="J45" s="23">
        <v>0</v>
      </c>
      <c r="K45" s="25">
        <v>0</v>
      </c>
      <c r="L45" s="52"/>
    </row>
    <row r="46" spans="1:12" s="53" customFormat="1" ht="15.95" customHeight="1" x14ac:dyDescent="0.25">
      <c r="A46" s="26" t="s">
        <v>14</v>
      </c>
      <c r="B46" s="27">
        <f t="shared" si="7"/>
        <v>3134264</v>
      </c>
      <c r="C46" s="28">
        <v>309192</v>
      </c>
      <c r="D46" s="28">
        <v>374692</v>
      </c>
      <c r="E46" s="28">
        <v>230274</v>
      </c>
      <c r="F46" s="61">
        <v>1</v>
      </c>
      <c r="G46" s="28">
        <v>2220106</v>
      </c>
      <c r="H46" s="28">
        <f t="shared" si="8"/>
        <v>5993843</v>
      </c>
      <c r="I46" s="29">
        <v>3607752</v>
      </c>
      <c r="J46" s="28">
        <v>0</v>
      </c>
      <c r="K46" s="30">
        <v>2386091</v>
      </c>
      <c r="L46" s="52"/>
    </row>
    <row r="47" spans="1:12" s="53" customFormat="1" ht="15.95" customHeight="1" x14ac:dyDescent="0.25">
      <c r="A47" s="6" t="s">
        <v>15</v>
      </c>
      <c r="B47" s="7">
        <f>SUM(C47:E47)+G47</f>
        <v>22090962</v>
      </c>
      <c r="C47" s="8">
        <f>SUM(C48:C52)</f>
        <v>1669494</v>
      </c>
      <c r="D47" s="8">
        <f t="shared" ref="D47:G47" si="9">SUM(D48:D52)</f>
        <v>1194582</v>
      </c>
      <c r="E47" s="8">
        <f t="shared" si="9"/>
        <v>2853330</v>
      </c>
      <c r="F47" s="57">
        <f t="shared" si="9"/>
        <v>7.7880000000000003</v>
      </c>
      <c r="G47" s="8">
        <f t="shared" si="9"/>
        <v>16373556</v>
      </c>
      <c r="H47" s="8">
        <f t="shared" si="8"/>
        <v>22867363</v>
      </c>
      <c r="I47" s="9">
        <f t="shared" ref="I47:K47" si="10">SUM(I48:I52)</f>
        <v>22743973</v>
      </c>
      <c r="J47" s="8">
        <f t="shared" si="10"/>
        <v>0</v>
      </c>
      <c r="K47" s="10">
        <f t="shared" si="10"/>
        <v>123390</v>
      </c>
      <c r="L47" s="52"/>
    </row>
    <row r="48" spans="1:12" s="55" customFormat="1" ht="15.95" customHeight="1" x14ac:dyDescent="0.25">
      <c r="A48" s="31" t="s">
        <v>16</v>
      </c>
      <c r="B48" s="32">
        <f t="shared" ref="B48:B73" si="11">SUM(C48:E48)+G48</f>
        <v>11823168</v>
      </c>
      <c r="C48" s="33">
        <v>1583327</v>
      </c>
      <c r="D48" s="33">
        <v>922849</v>
      </c>
      <c r="E48" s="33">
        <v>2678103</v>
      </c>
      <c r="F48" s="62">
        <v>3.3250000000000002</v>
      </c>
      <c r="G48" s="33">
        <v>6638889</v>
      </c>
      <c r="H48" s="33">
        <f t="shared" si="8"/>
        <v>11232375</v>
      </c>
      <c r="I48" s="34">
        <v>11108985</v>
      </c>
      <c r="J48" s="33">
        <v>0</v>
      </c>
      <c r="K48" s="35">
        <v>123390</v>
      </c>
      <c r="L48" s="54"/>
    </row>
    <row r="49" spans="1:12" s="55" customFormat="1" ht="15.95" customHeight="1" x14ac:dyDescent="0.25">
      <c r="A49" s="31" t="s">
        <v>17</v>
      </c>
      <c r="B49" s="32">
        <f t="shared" si="11"/>
        <v>686863</v>
      </c>
      <c r="C49" s="33">
        <v>81046</v>
      </c>
      <c r="D49" s="33">
        <v>7620</v>
      </c>
      <c r="E49" s="33">
        <v>34730</v>
      </c>
      <c r="F49" s="62">
        <v>0.25</v>
      </c>
      <c r="G49" s="33">
        <v>563467</v>
      </c>
      <c r="H49" s="33">
        <f t="shared" si="8"/>
        <v>187500</v>
      </c>
      <c r="I49" s="34">
        <v>187500</v>
      </c>
      <c r="J49" s="33">
        <v>0</v>
      </c>
      <c r="K49" s="35">
        <v>0</v>
      </c>
      <c r="L49" s="54"/>
    </row>
    <row r="50" spans="1:12" s="55" customFormat="1" ht="15.95" customHeight="1" x14ac:dyDescent="0.25">
      <c r="A50" s="31" t="s">
        <v>18</v>
      </c>
      <c r="B50" s="32">
        <f t="shared" si="11"/>
        <v>3253529</v>
      </c>
      <c r="C50" s="33">
        <v>5121</v>
      </c>
      <c r="D50" s="33">
        <v>113003</v>
      </c>
      <c r="E50" s="33">
        <v>6480</v>
      </c>
      <c r="F50" s="62">
        <v>1.5</v>
      </c>
      <c r="G50" s="33">
        <v>3128925</v>
      </c>
      <c r="H50" s="33">
        <f t="shared" si="8"/>
        <v>3759213</v>
      </c>
      <c r="I50" s="34">
        <v>3759213</v>
      </c>
      <c r="J50" s="33">
        <v>0</v>
      </c>
      <c r="K50" s="35">
        <v>0</v>
      </c>
      <c r="L50" s="54"/>
    </row>
    <row r="51" spans="1:12" s="55" customFormat="1" ht="15.95" customHeight="1" x14ac:dyDescent="0.25">
      <c r="A51" s="31" t="s">
        <v>19</v>
      </c>
      <c r="B51" s="32">
        <f t="shared" si="11"/>
        <v>5264815</v>
      </c>
      <c r="C51" s="33">
        <v>0</v>
      </c>
      <c r="D51" s="33">
        <v>151110</v>
      </c>
      <c r="E51" s="33">
        <v>110026</v>
      </c>
      <c r="F51" s="62">
        <v>2.25</v>
      </c>
      <c r="G51" s="33">
        <v>5003679</v>
      </c>
      <c r="H51" s="33">
        <f t="shared" si="8"/>
        <v>6819650</v>
      </c>
      <c r="I51" s="34">
        <v>6819650</v>
      </c>
      <c r="J51" s="33">
        <v>0</v>
      </c>
      <c r="K51" s="35">
        <v>0</v>
      </c>
      <c r="L51" s="54"/>
    </row>
    <row r="52" spans="1:12" s="55" customFormat="1" ht="15.95" customHeight="1" x14ac:dyDescent="0.25">
      <c r="A52" s="31" t="s">
        <v>20</v>
      </c>
      <c r="B52" s="32">
        <f t="shared" si="11"/>
        <v>1062587</v>
      </c>
      <c r="C52" s="33">
        <v>0</v>
      </c>
      <c r="D52" s="33">
        <v>0</v>
      </c>
      <c r="E52" s="33">
        <v>23991</v>
      </c>
      <c r="F52" s="62">
        <v>0.46300000000000002</v>
      </c>
      <c r="G52" s="33">
        <v>1038596</v>
      </c>
      <c r="H52" s="33">
        <f t="shared" si="8"/>
        <v>868625</v>
      </c>
      <c r="I52" s="34">
        <v>868625</v>
      </c>
      <c r="J52" s="33">
        <v>0</v>
      </c>
      <c r="K52" s="35">
        <v>0</v>
      </c>
      <c r="L52" s="54"/>
    </row>
    <row r="53" spans="1:12" s="53" customFormat="1" ht="15.95" customHeight="1" x14ac:dyDescent="0.25">
      <c r="A53" s="26" t="s">
        <v>21</v>
      </c>
      <c r="B53" s="27">
        <f t="shared" si="11"/>
        <v>2240556</v>
      </c>
      <c r="C53" s="28">
        <v>190185</v>
      </c>
      <c r="D53" s="28">
        <v>1129960</v>
      </c>
      <c r="E53" s="28">
        <v>11592</v>
      </c>
      <c r="F53" s="61">
        <v>0.25</v>
      </c>
      <c r="G53" s="28">
        <v>908819</v>
      </c>
      <c r="H53" s="28">
        <f t="shared" si="8"/>
        <v>7167504</v>
      </c>
      <c r="I53" s="29">
        <v>7167504</v>
      </c>
      <c r="J53" s="28">
        <v>0</v>
      </c>
      <c r="K53" s="30">
        <v>0</v>
      </c>
      <c r="L53" s="52"/>
    </row>
    <row r="54" spans="1:12" s="53" customFormat="1" ht="15.95" customHeight="1" x14ac:dyDescent="0.25">
      <c r="A54" s="36" t="s">
        <v>22</v>
      </c>
      <c r="B54" s="37">
        <f t="shared" si="11"/>
        <v>1671767</v>
      </c>
      <c r="C54" s="38">
        <v>0</v>
      </c>
      <c r="D54" s="38">
        <v>15128</v>
      </c>
      <c r="E54" s="38">
        <v>0</v>
      </c>
      <c r="F54" s="63">
        <v>0.75</v>
      </c>
      <c r="G54" s="38">
        <v>1656639</v>
      </c>
      <c r="H54" s="38">
        <f t="shared" si="8"/>
        <v>1215217</v>
      </c>
      <c r="I54" s="39">
        <v>1162458</v>
      </c>
      <c r="J54" s="38">
        <v>0</v>
      </c>
      <c r="K54" s="40">
        <v>52759</v>
      </c>
      <c r="L54" s="52"/>
    </row>
    <row r="55" spans="1:12" s="53" customFormat="1" ht="30" x14ac:dyDescent="0.25">
      <c r="A55" s="21" t="s">
        <v>23</v>
      </c>
      <c r="B55" s="22">
        <f t="shared" si="11"/>
        <v>68820645</v>
      </c>
      <c r="C55" s="23">
        <f>SUM(C56:C72)</f>
        <v>28271889</v>
      </c>
      <c r="D55" s="23">
        <f t="shared" ref="D55:G55" si="12">SUM(D56:D72)</f>
        <v>8463511</v>
      </c>
      <c r="E55" s="23">
        <f t="shared" si="12"/>
        <v>3221219</v>
      </c>
      <c r="F55" s="60">
        <f t="shared" si="12"/>
        <v>12.962000000000002</v>
      </c>
      <c r="G55" s="23">
        <f t="shared" si="12"/>
        <v>28864026</v>
      </c>
      <c r="H55" s="23">
        <f>SUM(H56:H72)</f>
        <v>73763614</v>
      </c>
      <c r="I55" s="24">
        <f t="shared" ref="I55:K55" si="13">SUM(I56:I72)</f>
        <v>32344922</v>
      </c>
      <c r="J55" s="23">
        <f t="shared" si="13"/>
        <v>24898702</v>
      </c>
      <c r="K55" s="25">
        <f t="shared" si="13"/>
        <v>16519990</v>
      </c>
      <c r="L55" s="52"/>
    </row>
    <row r="56" spans="1:12" s="55" customFormat="1" ht="15.95" customHeight="1" x14ac:dyDescent="0.25">
      <c r="A56" s="31" t="s">
        <v>24</v>
      </c>
      <c r="B56" s="32">
        <f t="shared" si="11"/>
        <v>4310645</v>
      </c>
      <c r="C56" s="33">
        <v>1529813</v>
      </c>
      <c r="D56" s="33">
        <v>430347</v>
      </c>
      <c r="E56" s="33">
        <v>327995</v>
      </c>
      <c r="F56" s="62">
        <v>0.91200000000000003</v>
      </c>
      <c r="G56" s="33">
        <v>2022490</v>
      </c>
      <c r="H56" s="33">
        <f t="shared" si="8"/>
        <v>3254147</v>
      </c>
      <c r="I56" s="34">
        <v>3254147</v>
      </c>
      <c r="J56" s="33">
        <v>0</v>
      </c>
      <c r="K56" s="35">
        <v>0</v>
      </c>
      <c r="L56" s="54"/>
    </row>
    <row r="57" spans="1:12" s="55" customFormat="1" ht="15.95" customHeight="1" x14ac:dyDescent="0.25">
      <c r="A57" s="31" t="s">
        <v>25</v>
      </c>
      <c r="B57" s="32">
        <f t="shared" si="11"/>
        <v>10069273</v>
      </c>
      <c r="C57" s="33">
        <v>4702253</v>
      </c>
      <c r="D57" s="33">
        <v>1704315</v>
      </c>
      <c r="E57" s="33">
        <v>223749</v>
      </c>
      <c r="F57" s="62">
        <v>1.45</v>
      </c>
      <c r="G57" s="33">
        <v>3438956</v>
      </c>
      <c r="H57" s="33">
        <f t="shared" si="8"/>
        <v>10002851</v>
      </c>
      <c r="I57" s="34">
        <v>10002851</v>
      </c>
      <c r="J57" s="33">
        <v>0</v>
      </c>
      <c r="K57" s="35">
        <v>0</v>
      </c>
      <c r="L57" s="54"/>
    </row>
    <row r="58" spans="1:12" s="55" customFormat="1" ht="15.95" customHeight="1" x14ac:dyDescent="0.25">
      <c r="A58" s="31" t="s">
        <v>26</v>
      </c>
      <c r="B58" s="32">
        <f t="shared" si="11"/>
        <v>10983492</v>
      </c>
      <c r="C58" s="33">
        <v>8213672</v>
      </c>
      <c r="D58" s="33">
        <v>951363</v>
      </c>
      <c r="E58" s="33">
        <v>105477</v>
      </c>
      <c r="F58" s="62">
        <v>1</v>
      </c>
      <c r="G58" s="33">
        <v>1712980</v>
      </c>
      <c r="H58" s="33">
        <f t="shared" si="8"/>
        <v>14180079</v>
      </c>
      <c r="I58" s="34">
        <v>0</v>
      </c>
      <c r="J58" s="33">
        <v>14180079</v>
      </c>
      <c r="K58" s="35">
        <v>0</v>
      </c>
      <c r="L58" s="54"/>
    </row>
    <row r="59" spans="1:12" s="55" customFormat="1" ht="15.95" customHeight="1" x14ac:dyDescent="0.25">
      <c r="A59" s="31" t="s">
        <v>27</v>
      </c>
      <c r="B59" s="32">
        <f t="shared" si="11"/>
        <v>3832679</v>
      </c>
      <c r="C59" s="33">
        <v>1754358</v>
      </c>
      <c r="D59" s="33">
        <v>135728</v>
      </c>
      <c r="E59" s="33">
        <v>0</v>
      </c>
      <c r="F59" s="62">
        <v>0.875</v>
      </c>
      <c r="G59" s="33">
        <v>1942593</v>
      </c>
      <c r="H59" s="33">
        <f t="shared" si="8"/>
        <v>3730559</v>
      </c>
      <c r="I59" s="34">
        <v>0</v>
      </c>
      <c r="J59" s="33">
        <v>3730559</v>
      </c>
      <c r="K59" s="35">
        <v>0</v>
      </c>
      <c r="L59" s="54"/>
    </row>
    <row r="60" spans="1:12" s="55" customFormat="1" ht="15.95" customHeight="1" x14ac:dyDescent="0.25">
      <c r="A60" s="31" t="s">
        <v>28</v>
      </c>
      <c r="B60" s="32">
        <f t="shared" si="11"/>
        <v>2771442</v>
      </c>
      <c r="C60" s="33">
        <v>716684</v>
      </c>
      <c r="D60" s="33">
        <v>869718</v>
      </c>
      <c r="E60" s="33">
        <v>519008</v>
      </c>
      <c r="F60" s="62">
        <v>0.30000000000000004</v>
      </c>
      <c r="G60" s="33">
        <v>666032</v>
      </c>
      <c r="H60" s="33">
        <f t="shared" si="8"/>
        <v>1695438</v>
      </c>
      <c r="I60" s="34">
        <v>1616698</v>
      </c>
      <c r="J60" s="33">
        <v>0</v>
      </c>
      <c r="K60" s="35">
        <v>78740</v>
      </c>
      <c r="L60" s="54"/>
    </row>
    <row r="61" spans="1:12" s="55" customFormat="1" ht="15.95" customHeight="1" x14ac:dyDescent="0.25">
      <c r="A61" s="31" t="s">
        <v>65</v>
      </c>
      <c r="B61" s="32">
        <f t="shared" si="11"/>
        <v>7694720</v>
      </c>
      <c r="C61" s="33">
        <v>3006888</v>
      </c>
      <c r="D61" s="33">
        <v>885057</v>
      </c>
      <c r="E61" s="33">
        <v>656969</v>
      </c>
      <c r="F61" s="62">
        <v>1.25</v>
      </c>
      <c r="G61" s="33">
        <v>3145806</v>
      </c>
      <c r="H61" s="33">
        <f t="shared" si="8"/>
        <v>7439580</v>
      </c>
      <c r="I61" s="34">
        <v>7219611</v>
      </c>
      <c r="J61" s="33">
        <v>0</v>
      </c>
      <c r="K61" s="35">
        <v>219969</v>
      </c>
      <c r="L61" s="54"/>
    </row>
    <row r="62" spans="1:12" s="55" customFormat="1" ht="15.95" customHeight="1" x14ac:dyDescent="0.25">
      <c r="A62" s="31" t="s">
        <v>29</v>
      </c>
      <c r="B62" s="32">
        <f t="shared" si="11"/>
        <v>3443934</v>
      </c>
      <c r="C62" s="33">
        <v>1037544</v>
      </c>
      <c r="D62" s="33">
        <v>701300</v>
      </c>
      <c r="E62" s="33">
        <v>425997</v>
      </c>
      <c r="F62" s="62">
        <v>0.57499999999999996</v>
      </c>
      <c r="G62" s="33">
        <v>1279093</v>
      </c>
      <c r="H62" s="33">
        <f t="shared" si="8"/>
        <v>2659085</v>
      </c>
      <c r="I62" s="34">
        <v>2659085</v>
      </c>
      <c r="J62" s="33">
        <v>0</v>
      </c>
      <c r="K62" s="35">
        <v>0</v>
      </c>
      <c r="L62" s="54"/>
    </row>
    <row r="63" spans="1:12" s="55" customFormat="1" ht="15.95" customHeight="1" x14ac:dyDescent="0.25">
      <c r="A63" s="31" t="s">
        <v>30</v>
      </c>
      <c r="B63" s="32">
        <f t="shared" si="11"/>
        <v>10783854</v>
      </c>
      <c r="C63" s="33">
        <v>3536171</v>
      </c>
      <c r="D63" s="33">
        <v>1442949</v>
      </c>
      <c r="E63" s="33">
        <v>254469</v>
      </c>
      <c r="F63" s="62">
        <v>2.5</v>
      </c>
      <c r="G63" s="33">
        <v>5550265</v>
      </c>
      <c r="H63" s="33">
        <f t="shared" si="8"/>
        <v>11309110</v>
      </c>
      <c r="I63" s="34">
        <v>0</v>
      </c>
      <c r="J63" s="33">
        <v>0</v>
      </c>
      <c r="K63" s="35">
        <v>11309110</v>
      </c>
      <c r="L63" s="54"/>
    </row>
    <row r="64" spans="1:12" s="55" customFormat="1" ht="15.95" customHeight="1" x14ac:dyDescent="0.25">
      <c r="A64" s="31" t="s">
        <v>31</v>
      </c>
      <c r="B64" s="32">
        <f t="shared" si="11"/>
        <v>2338633</v>
      </c>
      <c r="C64" s="33">
        <v>0</v>
      </c>
      <c r="D64" s="33">
        <v>99650</v>
      </c>
      <c r="E64" s="33">
        <v>18877</v>
      </c>
      <c r="F64" s="62">
        <v>1</v>
      </c>
      <c r="G64" s="33">
        <v>2220106</v>
      </c>
      <c r="H64" s="33">
        <f t="shared" si="8"/>
        <v>763913</v>
      </c>
      <c r="I64" s="34">
        <v>0</v>
      </c>
      <c r="J64" s="33">
        <v>0</v>
      </c>
      <c r="K64" s="35">
        <v>763913</v>
      </c>
      <c r="L64" s="54"/>
    </row>
    <row r="65" spans="1:12" s="55" customFormat="1" ht="15.95" customHeight="1" x14ac:dyDescent="0.25">
      <c r="A65" s="31" t="s">
        <v>32</v>
      </c>
      <c r="B65" s="32">
        <f t="shared" si="11"/>
        <v>1920635</v>
      </c>
      <c r="C65" s="33">
        <v>746194</v>
      </c>
      <c r="D65" s="33">
        <v>187640</v>
      </c>
      <c r="E65" s="33">
        <v>88631</v>
      </c>
      <c r="F65" s="62">
        <v>0.4</v>
      </c>
      <c r="G65" s="33">
        <v>898170</v>
      </c>
      <c r="H65" s="33">
        <f t="shared" si="8"/>
        <v>3136858</v>
      </c>
      <c r="I65" s="34">
        <v>2931438</v>
      </c>
      <c r="J65" s="33">
        <v>0</v>
      </c>
      <c r="K65" s="35">
        <v>205420</v>
      </c>
      <c r="L65" s="54"/>
    </row>
    <row r="66" spans="1:12" s="55" customFormat="1" ht="15.95" customHeight="1" x14ac:dyDescent="0.25">
      <c r="A66" s="31" t="s">
        <v>33</v>
      </c>
      <c r="B66" s="32">
        <f t="shared" si="11"/>
        <v>1137388</v>
      </c>
      <c r="C66" s="33">
        <v>353022</v>
      </c>
      <c r="D66" s="33">
        <v>58355</v>
      </c>
      <c r="E66" s="33">
        <v>58291</v>
      </c>
      <c r="F66" s="62">
        <v>0.3</v>
      </c>
      <c r="G66" s="33">
        <v>667720</v>
      </c>
      <c r="H66" s="33">
        <f t="shared" si="8"/>
        <v>1417747</v>
      </c>
      <c r="I66" s="34">
        <v>1091087</v>
      </c>
      <c r="J66" s="33">
        <v>0</v>
      </c>
      <c r="K66" s="35">
        <v>326660</v>
      </c>
      <c r="L66" s="54"/>
    </row>
    <row r="67" spans="1:12" s="55" customFormat="1" ht="15.95" customHeight="1" x14ac:dyDescent="0.25">
      <c r="A67" s="31" t="s">
        <v>34</v>
      </c>
      <c r="B67" s="32">
        <f t="shared" si="11"/>
        <v>1073018</v>
      </c>
      <c r="C67" s="33">
        <v>280443</v>
      </c>
      <c r="D67" s="33">
        <v>188360</v>
      </c>
      <c r="E67" s="33">
        <v>49188</v>
      </c>
      <c r="F67" s="62">
        <v>0.25</v>
      </c>
      <c r="G67" s="33">
        <v>555027</v>
      </c>
      <c r="H67" s="33">
        <f t="shared" si="8"/>
        <v>717941</v>
      </c>
      <c r="I67" s="34">
        <v>717941</v>
      </c>
      <c r="J67" s="33">
        <v>0</v>
      </c>
      <c r="K67" s="35">
        <v>0</v>
      </c>
      <c r="L67" s="54"/>
    </row>
    <row r="68" spans="1:12" s="55" customFormat="1" ht="15.95" customHeight="1" x14ac:dyDescent="0.25">
      <c r="A68" s="31" t="s">
        <v>35</v>
      </c>
      <c r="B68" s="32">
        <f t="shared" si="11"/>
        <v>2373381</v>
      </c>
      <c r="C68" s="33">
        <v>466047</v>
      </c>
      <c r="D68" s="33">
        <v>0</v>
      </c>
      <c r="E68" s="33">
        <v>131249</v>
      </c>
      <c r="F68" s="62">
        <v>0.8</v>
      </c>
      <c r="G68" s="33">
        <v>1776085</v>
      </c>
      <c r="H68" s="33">
        <f t="shared" si="8"/>
        <v>3109480</v>
      </c>
      <c r="I68" s="34">
        <v>1336314</v>
      </c>
      <c r="J68" s="33">
        <v>1773166</v>
      </c>
      <c r="K68" s="35">
        <v>0</v>
      </c>
      <c r="L68" s="54"/>
    </row>
    <row r="69" spans="1:12" s="55" customFormat="1" ht="15.95" customHeight="1" x14ac:dyDescent="0.25">
      <c r="A69" s="31" t="s">
        <v>36</v>
      </c>
      <c r="B69" s="32">
        <f t="shared" si="11"/>
        <v>1114754</v>
      </c>
      <c r="C69" s="33">
        <v>0</v>
      </c>
      <c r="D69" s="33">
        <v>0</v>
      </c>
      <c r="E69" s="33">
        <v>4701</v>
      </c>
      <c r="F69" s="62">
        <v>0.5</v>
      </c>
      <c r="G69" s="33">
        <v>1110053</v>
      </c>
      <c r="H69" s="33">
        <f t="shared" si="8"/>
        <v>750000</v>
      </c>
      <c r="I69" s="34">
        <v>750000</v>
      </c>
      <c r="J69" s="33">
        <v>0</v>
      </c>
      <c r="K69" s="35">
        <v>0</v>
      </c>
      <c r="L69" s="54"/>
    </row>
    <row r="70" spans="1:12" s="55" customFormat="1" ht="15.95" customHeight="1" x14ac:dyDescent="0.25">
      <c r="A70" s="31" t="s">
        <v>41</v>
      </c>
      <c r="B70" s="32">
        <f t="shared" si="11"/>
        <v>3577924</v>
      </c>
      <c r="C70" s="33">
        <v>1094937</v>
      </c>
      <c r="D70" s="33">
        <v>794305</v>
      </c>
      <c r="E70" s="33">
        <v>356618</v>
      </c>
      <c r="F70" s="62">
        <v>0.6</v>
      </c>
      <c r="G70" s="33">
        <v>1332064</v>
      </c>
      <c r="H70" s="33">
        <f t="shared" si="8"/>
        <v>5214898</v>
      </c>
      <c r="I70" s="34">
        <v>0</v>
      </c>
      <c r="J70" s="33">
        <v>5214898</v>
      </c>
      <c r="K70" s="35">
        <v>0</v>
      </c>
      <c r="L70" s="54"/>
    </row>
    <row r="71" spans="1:12" s="55" customFormat="1" ht="15.95" customHeight="1" x14ac:dyDescent="0.25">
      <c r="A71" s="31" t="s">
        <v>37</v>
      </c>
      <c r="B71" s="32">
        <f t="shared" si="11"/>
        <v>548422</v>
      </c>
      <c r="C71" s="33">
        <v>1836</v>
      </c>
      <c r="D71" s="33">
        <v>0</v>
      </c>
      <c r="E71" s="33">
        <v>0</v>
      </c>
      <c r="F71" s="62">
        <v>0.25</v>
      </c>
      <c r="G71" s="33">
        <v>546586</v>
      </c>
      <c r="H71" s="33">
        <f t="shared" si="8"/>
        <v>765750</v>
      </c>
      <c r="I71" s="34">
        <v>765750</v>
      </c>
      <c r="J71" s="33">
        <v>0</v>
      </c>
      <c r="K71" s="35">
        <v>0</v>
      </c>
      <c r="L71" s="54"/>
    </row>
    <row r="72" spans="1:12" s="55" customFormat="1" ht="15.95" customHeight="1" x14ac:dyDescent="0.25">
      <c r="A72" s="31" t="s">
        <v>38</v>
      </c>
      <c r="B72" s="32">
        <f t="shared" si="11"/>
        <v>846451</v>
      </c>
      <c r="C72" s="33">
        <v>832027</v>
      </c>
      <c r="D72" s="33">
        <v>14424</v>
      </c>
      <c r="E72" s="33">
        <v>0</v>
      </c>
      <c r="F72" s="62">
        <v>0</v>
      </c>
      <c r="G72" s="33">
        <v>0</v>
      </c>
      <c r="H72" s="33">
        <f t="shared" si="8"/>
        <v>3616178</v>
      </c>
      <c r="I72" s="34">
        <v>0</v>
      </c>
      <c r="J72" s="33">
        <v>0</v>
      </c>
      <c r="K72" s="35">
        <v>3616178</v>
      </c>
      <c r="L72" s="54"/>
    </row>
    <row r="73" spans="1:12" s="53" customFormat="1" ht="15.95" customHeight="1" thickBot="1" x14ac:dyDescent="0.3">
      <c r="A73" s="41" t="s">
        <v>39</v>
      </c>
      <c r="B73" s="42">
        <f t="shared" si="11"/>
        <v>0</v>
      </c>
      <c r="C73" s="43">
        <v>0</v>
      </c>
      <c r="D73" s="43">
        <v>0</v>
      </c>
      <c r="E73" s="43">
        <v>0</v>
      </c>
      <c r="F73" s="64">
        <v>0</v>
      </c>
      <c r="G73" s="43">
        <v>0</v>
      </c>
      <c r="H73" s="43">
        <f t="shared" si="8"/>
        <v>0</v>
      </c>
      <c r="I73" s="44">
        <v>0</v>
      </c>
      <c r="J73" s="43">
        <v>0</v>
      </c>
      <c r="K73" s="45">
        <v>0</v>
      </c>
      <c r="L73" s="52"/>
    </row>
    <row r="74" spans="1:12" s="53" customFormat="1" ht="24" customHeight="1" thickBot="1" x14ac:dyDescent="0.3">
      <c r="A74" s="46" t="s">
        <v>40</v>
      </c>
      <c r="B74" s="47">
        <f>SUM(C74:E74)+G74</f>
        <v>166172875</v>
      </c>
      <c r="C74" s="47">
        <f>SUM(C42:C47)+SUM(C53:C55)+C73</f>
        <v>42586436</v>
      </c>
      <c r="D74" s="68">
        <f>SUM(D42:D47)+SUM(D53:D55)+D73</f>
        <v>24197726</v>
      </c>
      <c r="E74" s="47">
        <f>SUM(E42:E47)+SUM(E53:E55)+E73</f>
        <v>14671719</v>
      </c>
      <c r="F74" s="48">
        <f>SUM(F42:F47)+SUM(F53:F55)+F73</f>
        <v>35</v>
      </c>
      <c r="G74" s="47">
        <f>SUM(G42:G47)+SUM(G53:G55)+G73</f>
        <v>84716994</v>
      </c>
      <c r="H74" s="47">
        <f>SUM(I74:K74)</f>
        <v>167933398</v>
      </c>
      <c r="I74" s="47">
        <f>SUM(I42:I47)+SUM(I53:I55)+I73</f>
        <v>110999995</v>
      </c>
      <c r="J74" s="47">
        <f>SUM(J42:J47)+SUM(J53:J55)+J73</f>
        <v>24898702</v>
      </c>
      <c r="K74" s="49">
        <f>SUM(K42:K47)+SUM(K53:K55)+K73</f>
        <v>32034701</v>
      </c>
      <c r="L74" s="52"/>
    </row>
    <row r="76" spans="1:12" x14ac:dyDescent="0.25">
      <c r="B76" s="66"/>
      <c r="G76" s="66"/>
      <c r="H76" s="66"/>
    </row>
    <row r="77" spans="1:12" x14ac:dyDescent="0.25">
      <c r="B77" s="66"/>
      <c r="C77" s="66"/>
      <c r="G77" s="66"/>
      <c r="H77" s="66"/>
    </row>
    <row r="78" spans="1:12" ht="15.75" thickBot="1" x14ac:dyDescent="0.3">
      <c r="H78" s="66"/>
    </row>
    <row r="79" spans="1:12" s="51" customFormat="1" ht="14.45" customHeight="1" x14ac:dyDescent="0.25">
      <c r="A79" s="140" t="s">
        <v>56</v>
      </c>
      <c r="B79" s="142" t="s">
        <v>54</v>
      </c>
      <c r="C79" s="143"/>
      <c r="D79" s="143"/>
      <c r="E79" s="143"/>
      <c r="F79" s="143"/>
      <c r="G79" s="143"/>
      <c r="H79" s="1"/>
      <c r="I79" s="143" t="s">
        <v>55</v>
      </c>
      <c r="J79" s="143"/>
      <c r="K79" s="144"/>
      <c r="L79" s="50"/>
    </row>
    <row r="80" spans="1:12" s="51" customFormat="1" ht="60.75" customHeight="1" thickBot="1" x14ac:dyDescent="0.3">
      <c r="A80" s="141"/>
      <c r="B80" s="2" t="s">
        <v>0</v>
      </c>
      <c r="C80" s="3" t="s">
        <v>1</v>
      </c>
      <c r="D80" s="3" t="s">
        <v>2</v>
      </c>
      <c r="E80" s="3" t="s">
        <v>3</v>
      </c>
      <c r="F80" s="56" t="s">
        <v>4</v>
      </c>
      <c r="G80" s="3" t="s">
        <v>5</v>
      </c>
      <c r="H80" s="3" t="s">
        <v>6</v>
      </c>
      <c r="I80" s="4" t="s">
        <v>7</v>
      </c>
      <c r="J80" s="3" t="s">
        <v>8</v>
      </c>
      <c r="K80" s="5" t="s">
        <v>9</v>
      </c>
      <c r="L80" s="50"/>
    </row>
    <row r="81" spans="1:12" s="53" customFormat="1" ht="30" x14ac:dyDescent="0.25">
      <c r="A81" s="6" t="s">
        <v>10</v>
      </c>
      <c r="B81" s="7">
        <f>SUM(C81:E81)+G81</f>
        <v>-3974526.7292329995</v>
      </c>
      <c r="C81" s="8">
        <f t="shared" ref="C81:F85" si="14">+C3-C42</f>
        <v>0</v>
      </c>
      <c r="D81" s="8">
        <f t="shared" si="14"/>
        <v>-2013832.8796242494</v>
      </c>
      <c r="E81" s="8">
        <f t="shared" si="14"/>
        <v>-9966.3496087499661</v>
      </c>
      <c r="F81" s="57">
        <f>+F3-F42</f>
        <v>0</v>
      </c>
      <c r="G81" s="8">
        <f>+G3-G42</f>
        <v>-1950727.5</v>
      </c>
      <c r="H81" s="8">
        <f>SUM(I81:K81)</f>
        <v>-361728.7292329967</v>
      </c>
      <c r="I81" s="9">
        <f t="shared" ref="I81:K85" si="15">+I3-I42</f>
        <v>4.2707670032978058</v>
      </c>
      <c r="J81" s="8">
        <f t="shared" si="15"/>
        <v>0</v>
      </c>
      <c r="K81" s="10">
        <f t="shared" si="15"/>
        <v>-361733</v>
      </c>
      <c r="L81" s="52"/>
    </row>
    <row r="82" spans="1:12" s="53" customFormat="1" ht="15.95" customHeight="1" x14ac:dyDescent="0.25">
      <c r="A82" s="11" t="s">
        <v>11</v>
      </c>
      <c r="B82" s="12">
        <f t="shared" ref="B82:B85" si="16">SUM(C82:E82)+G82</f>
        <v>-1020266.25</v>
      </c>
      <c r="C82" s="13">
        <f t="shared" si="14"/>
        <v>0</v>
      </c>
      <c r="D82" s="13">
        <f t="shared" si="14"/>
        <v>816711</v>
      </c>
      <c r="E82" s="13">
        <f t="shared" si="14"/>
        <v>336716</v>
      </c>
      <c r="F82" s="58">
        <f t="shared" si="14"/>
        <v>0.75</v>
      </c>
      <c r="G82" s="13">
        <f>+G4-G43</f>
        <v>-2173693.25</v>
      </c>
      <c r="H82" s="13">
        <f t="shared" ref="H82:H112" si="17">SUM(I82:K82)</f>
        <v>-129631.25</v>
      </c>
      <c r="I82" s="14">
        <f t="shared" si="15"/>
        <v>-0.25</v>
      </c>
      <c r="J82" s="13">
        <f t="shared" si="15"/>
        <v>0</v>
      </c>
      <c r="K82" s="15">
        <f t="shared" si="15"/>
        <v>-129631</v>
      </c>
      <c r="L82" s="52"/>
    </row>
    <row r="83" spans="1:12" s="53" customFormat="1" ht="15.95" customHeight="1" x14ac:dyDescent="0.25">
      <c r="A83" s="16" t="s">
        <v>12</v>
      </c>
      <c r="B83" s="17">
        <f t="shared" si="16"/>
        <v>-15159910</v>
      </c>
      <c r="C83" s="18">
        <f t="shared" si="14"/>
        <v>-2641178</v>
      </c>
      <c r="D83" s="18">
        <f t="shared" si="14"/>
        <v>-5050324</v>
      </c>
      <c r="E83" s="18">
        <f t="shared" si="14"/>
        <v>-6897950</v>
      </c>
      <c r="F83" s="59">
        <f t="shared" si="14"/>
        <v>-1</v>
      </c>
      <c r="G83" s="18">
        <f>+G5-G44</f>
        <v>-570458</v>
      </c>
      <c r="H83" s="18">
        <f t="shared" si="17"/>
        <v>-11148607</v>
      </c>
      <c r="I83" s="19">
        <f t="shared" si="15"/>
        <v>0</v>
      </c>
      <c r="J83" s="18">
        <f t="shared" si="15"/>
        <v>0</v>
      </c>
      <c r="K83" s="20">
        <f t="shared" si="15"/>
        <v>-11148607</v>
      </c>
      <c r="L83" s="52"/>
    </row>
    <row r="84" spans="1:12" s="53" customFormat="1" ht="15.95" customHeight="1" x14ac:dyDescent="0.25">
      <c r="A84" s="21" t="s">
        <v>13</v>
      </c>
      <c r="B84" s="22">
        <f t="shared" si="16"/>
        <v>-2774088</v>
      </c>
      <c r="C84" s="23">
        <f t="shared" si="14"/>
        <v>-3478998</v>
      </c>
      <c r="D84" s="23">
        <f t="shared" si="14"/>
        <v>-69528</v>
      </c>
      <c r="E84" s="23">
        <f t="shared" si="14"/>
        <v>-73234</v>
      </c>
      <c r="F84" s="60">
        <f t="shared" si="14"/>
        <v>0</v>
      </c>
      <c r="G84" s="23">
        <f>+G6-G45</f>
        <v>847672</v>
      </c>
      <c r="H84" s="23">
        <f t="shared" si="17"/>
        <v>0</v>
      </c>
      <c r="I84" s="24">
        <f t="shared" si="15"/>
        <v>0</v>
      </c>
      <c r="J84" s="23">
        <f t="shared" si="15"/>
        <v>0</v>
      </c>
      <c r="K84" s="25">
        <f t="shared" si="15"/>
        <v>0</v>
      </c>
      <c r="L84" s="52"/>
    </row>
    <row r="85" spans="1:12" s="53" customFormat="1" ht="15.95" customHeight="1" x14ac:dyDescent="0.25">
      <c r="A85" s="26" t="s">
        <v>14</v>
      </c>
      <c r="B85" s="27">
        <f t="shared" si="16"/>
        <v>3098488.3595117503</v>
      </c>
      <c r="C85" s="28">
        <f t="shared" si="14"/>
        <v>-85167</v>
      </c>
      <c r="D85" s="28">
        <f t="shared" si="14"/>
        <v>369905.43699500023</v>
      </c>
      <c r="E85" s="28">
        <f t="shared" si="14"/>
        <v>2638439.1725167502</v>
      </c>
      <c r="F85" s="61">
        <f t="shared" si="14"/>
        <v>0</v>
      </c>
      <c r="G85" s="28">
        <f>+G7-G46</f>
        <v>175310.75</v>
      </c>
      <c r="H85" s="28">
        <f t="shared" si="17"/>
        <v>238909.35951175028</v>
      </c>
      <c r="I85" s="29">
        <f t="shared" si="15"/>
        <v>0.35951175028458238</v>
      </c>
      <c r="J85" s="28">
        <f t="shared" si="15"/>
        <v>0</v>
      </c>
      <c r="K85" s="30">
        <f t="shared" si="15"/>
        <v>238909</v>
      </c>
      <c r="L85" s="52"/>
    </row>
    <row r="86" spans="1:12" s="53" customFormat="1" ht="15.95" customHeight="1" x14ac:dyDescent="0.25">
      <c r="A86" s="6" t="s">
        <v>15</v>
      </c>
      <c r="B86" s="7">
        <f>SUM(C86:E86)+G86</f>
        <v>840510.97500000102</v>
      </c>
      <c r="C86" s="8">
        <f>SUM(C87:C91)</f>
        <v>1010290.5</v>
      </c>
      <c r="D86" s="8">
        <f t="shared" ref="D86:G86" si="18">SUM(D87:D91)</f>
        <v>993341.25</v>
      </c>
      <c r="E86" s="8">
        <f t="shared" si="18"/>
        <v>-27099.75</v>
      </c>
      <c r="F86" s="57">
        <f t="shared" si="18"/>
        <v>-1.0880000000000003</v>
      </c>
      <c r="G86" s="8">
        <f t="shared" si="18"/>
        <v>-1136021.024999999</v>
      </c>
      <c r="H86" s="8">
        <f t="shared" si="17"/>
        <v>64109.974999999162</v>
      </c>
      <c r="I86" s="9">
        <f t="shared" ref="I86:K86" si="19">SUM(I87:I91)</f>
        <v>-2.5000000838190317E-2</v>
      </c>
      <c r="J86" s="8">
        <f t="shared" si="19"/>
        <v>0</v>
      </c>
      <c r="K86" s="10">
        <f t="shared" si="19"/>
        <v>64110</v>
      </c>
      <c r="L86" s="52"/>
    </row>
    <row r="87" spans="1:12" s="55" customFormat="1" ht="15.95" customHeight="1" x14ac:dyDescent="0.25">
      <c r="A87" s="31" t="s">
        <v>16</v>
      </c>
      <c r="B87" s="32">
        <f t="shared" ref="B87:B112" si="20">SUM(C87:E87)+G87</f>
        <v>-526682.84999999963</v>
      </c>
      <c r="C87" s="33">
        <f t="shared" ref="C87:F93" si="21">+C9-C48</f>
        <v>251020</v>
      </c>
      <c r="D87" s="33">
        <f t="shared" si="21"/>
        <v>622399.25</v>
      </c>
      <c r="E87" s="33">
        <f t="shared" si="21"/>
        <v>-656622.75</v>
      </c>
      <c r="F87" s="62">
        <f t="shared" si="21"/>
        <v>-0.52500000000000036</v>
      </c>
      <c r="G87" s="33">
        <f t="shared" ref="G87:G93" si="22">+G9-G48</f>
        <v>-743479.34999999963</v>
      </c>
      <c r="H87" s="33">
        <f t="shared" si="17"/>
        <v>64110.14999999851</v>
      </c>
      <c r="I87" s="34">
        <f t="shared" ref="I87:K93" si="23">+I9-I48</f>
        <v>0.14999999850988388</v>
      </c>
      <c r="J87" s="33">
        <f t="shared" si="23"/>
        <v>0</v>
      </c>
      <c r="K87" s="35">
        <f t="shared" si="23"/>
        <v>64110</v>
      </c>
      <c r="L87" s="54"/>
    </row>
    <row r="88" spans="1:12" s="55" customFormat="1" ht="15.95" customHeight="1" x14ac:dyDescent="0.25">
      <c r="A88" s="31" t="s">
        <v>17</v>
      </c>
      <c r="B88" s="32">
        <f t="shared" si="20"/>
        <v>-499363</v>
      </c>
      <c r="C88" s="33">
        <f t="shared" si="21"/>
        <v>31454</v>
      </c>
      <c r="D88" s="33">
        <f t="shared" si="21"/>
        <v>67380</v>
      </c>
      <c r="E88" s="33">
        <f t="shared" si="21"/>
        <v>-34730</v>
      </c>
      <c r="F88" s="62">
        <f t="shared" si="21"/>
        <v>-0.25</v>
      </c>
      <c r="G88" s="33">
        <f t="shared" si="22"/>
        <v>-563467</v>
      </c>
      <c r="H88" s="33">
        <f t="shared" si="17"/>
        <v>0</v>
      </c>
      <c r="I88" s="34">
        <f t="shared" si="23"/>
        <v>0</v>
      </c>
      <c r="J88" s="33">
        <f t="shared" si="23"/>
        <v>0</v>
      </c>
      <c r="K88" s="35">
        <f t="shared" si="23"/>
        <v>0</v>
      </c>
      <c r="L88" s="54"/>
    </row>
    <row r="89" spans="1:12" s="55" customFormat="1" ht="15.95" customHeight="1" x14ac:dyDescent="0.25">
      <c r="A89" s="31" t="s">
        <v>18</v>
      </c>
      <c r="B89" s="32">
        <f t="shared" si="20"/>
        <v>505683.625</v>
      </c>
      <c r="C89" s="33">
        <f t="shared" si="21"/>
        <v>52816.5</v>
      </c>
      <c r="D89" s="33">
        <f t="shared" si="21"/>
        <v>-4853</v>
      </c>
      <c r="E89" s="33">
        <f t="shared" si="21"/>
        <v>-6480</v>
      </c>
      <c r="F89" s="62">
        <f t="shared" si="21"/>
        <v>0</v>
      </c>
      <c r="G89" s="33">
        <f t="shared" si="22"/>
        <v>464200.125</v>
      </c>
      <c r="H89" s="33">
        <f t="shared" si="17"/>
        <v>-0.375</v>
      </c>
      <c r="I89" s="34">
        <f t="shared" si="23"/>
        <v>-0.375</v>
      </c>
      <c r="J89" s="33">
        <f t="shared" si="23"/>
        <v>0</v>
      </c>
      <c r="K89" s="35">
        <f t="shared" si="23"/>
        <v>0</v>
      </c>
      <c r="L89" s="54"/>
    </row>
    <row r="90" spans="1:12" s="55" customFormat="1" ht="15.95" customHeight="1" x14ac:dyDescent="0.25">
      <c r="A90" s="31" t="s">
        <v>19</v>
      </c>
      <c r="B90" s="32">
        <f t="shared" si="20"/>
        <v>1554835.1750000007</v>
      </c>
      <c r="C90" s="33">
        <f t="shared" si="21"/>
        <v>600000</v>
      </c>
      <c r="D90" s="33">
        <f t="shared" si="21"/>
        <v>270915</v>
      </c>
      <c r="E90" s="33">
        <f t="shared" si="21"/>
        <v>657224</v>
      </c>
      <c r="F90" s="62">
        <f t="shared" si="21"/>
        <v>-0.14999999999999991</v>
      </c>
      <c r="G90" s="33">
        <f t="shared" si="22"/>
        <v>26696.175000000745</v>
      </c>
      <c r="H90" s="33">
        <f t="shared" si="17"/>
        <v>0.17500000074505806</v>
      </c>
      <c r="I90" s="34">
        <f t="shared" si="23"/>
        <v>0.17500000074505806</v>
      </c>
      <c r="J90" s="33">
        <f t="shared" si="23"/>
        <v>0</v>
      </c>
      <c r="K90" s="35">
        <f t="shared" si="23"/>
        <v>0</v>
      </c>
      <c r="L90" s="54"/>
    </row>
    <row r="91" spans="1:12" s="55" customFormat="1" ht="15.95" customHeight="1" x14ac:dyDescent="0.25">
      <c r="A91" s="31" t="s">
        <v>20</v>
      </c>
      <c r="B91" s="32">
        <f t="shared" si="20"/>
        <v>-193961.97500000009</v>
      </c>
      <c r="C91" s="33">
        <f t="shared" si="21"/>
        <v>75000</v>
      </c>
      <c r="D91" s="33">
        <f t="shared" si="21"/>
        <v>37500</v>
      </c>
      <c r="E91" s="33">
        <f t="shared" si="21"/>
        <v>13509</v>
      </c>
      <c r="F91" s="62">
        <f t="shared" si="21"/>
        <v>-0.16300000000000003</v>
      </c>
      <c r="G91" s="33">
        <f t="shared" si="22"/>
        <v>-319970.97500000009</v>
      </c>
      <c r="H91" s="33">
        <f t="shared" si="17"/>
        <v>2.4999999906867743E-2</v>
      </c>
      <c r="I91" s="34">
        <f t="shared" si="23"/>
        <v>2.4999999906867743E-2</v>
      </c>
      <c r="J91" s="33">
        <f t="shared" si="23"/>
        <v>0</v>
      </c>
      <c r="K91" s="35">
        <f t="shared" si="23"/>
        <v>0</v>
      </c>
      <c r="L91" s="54"/>
    </row>
    <row r="92" spans="1:12" s="53" customFormat="1" ht="15.95" customHeight="1" x14ac:dyDescent="0.25">
      <c r="A92" s="26" t="s">
        <v>21</v>
      </c>
      <c r="B92" s="27">
        <f t="shared" si="20"/>
        <v>4949447.7540000007</v>
      </c>
      <c r="C92" s="28">
        <f t="shared" si="21"/>
        <v>58073.742150000005</v>
      </c>
      <c r="D92" s="28">
        <f t="shared" si="21"/>
        <v>716989.19180000015</v>
      </c>
      <c r="E92" s="28">
        <f t="shared" si="21"/>
        <v>1227184.19505</v>
      </c>
      <c r="F92" s="61">
        <f t="shared" si="21"/>
        <v>1.25</v>
      </c>
      <c r="G92" s="28">
        <f t="shared" si="22"/>
        <v>2947200.625</v>
      </c>
      <c r="H92" s="28">
        <f t="shared" si="17"/>
        <v>22499.754000000656</v>
      </c>
      <c r="I92" s="29">
        <f t="shared" si="23"/>
        <v>-0.24599999934434891</v>
      </c>
      <c r="J92" s="28">
        <f t="shared" si="23"/>
        <v>0</v>
      </c>
      <c r="K92" s="30">
        <f t="shared" si="23"/>
        <v>22500</v>
      </c>
      <c r="L92" s="52"/>
    </row>
    <row r="93" spans="1:12" s="53" customFormat="1" ht="15.95" customHeight="1" x14ac:dyDescent="0.25">
      <c r="A93" s="36" t="s">
        <v>22</v>
      </c>
      <c r="B93" s="37">
        <f t="shared" si="20"/>
        <v>-396809</v>
      </c>
      <c r="C93" s="38">
        <f t="shared" si="21"/>
        <v>0</v>
      </c>
      <c r="D93" s="38">
        <f t="shared" si="21"/>
        <v>23497</v>
      </c>
      <c r="E93" s="38">
        <f t="shared" si="21"/>
        <v>38625</v>
      </c>
      <c r="F93" s="63">
        <f t="shared" si="21"/>
        <v>0.25</v>
      </c>
      <c r="G93" s="38">
        <f t="shared" si="22"/>
        <v>-458931</v>
      </c>
      <c r="H93" s="38">
        <f t="shared" si="17"/>
        <v>59741</v>
      </c>
      <c r="I93" s="39">
        <f t="shared" si="23"/>
        <v>0</v>
      </c>
      <c r="J93" s="38">
        <f t="shared" si="23"/>
        <v>0</v>
      </c>
      <c r="K93" s="40">
        <f t="shared" si="23"/>
        <v>59741</v>
      </c>
      <c r="L93" s="52"/>
    </row>
    <row r="94" spans="1:12" s="53" customFormat="1" ht="30" x14ac:dyDescent="0.25">
      <c r="A94" s="21" t="s">
        <v>23</v>
      </c>
      <c r="B94" s="22">
        <f t="shared" si="20"/>
        <v>24124714.664749999</v>
      </c>
      <c r="C94" s="23">
        <f>SUM(C95:C111)</f>
        <v>23320855.870999999</v>
      </c>
      <c r="D94" s="23">
        <f t="shared" ref="D94:G94" si="24">SUM(D95:D111)</f>
        <v>-976689.07199999993</v>
      </c>
      <c r="E94" s="23">
        <f t="shared" si="24"/>
        <v>2824737.46575</v>
      </c>
      <c r="F94" s="60">
        <f t="shared" si="24"/>
        <v>-0.16199999999999998</v>
      </c>
      <c r="G94" s="23">
        <f t="shared" si="24"/>
        <v>-1044189.6000000001</v>
      </c>
      <c r="H94" s="23">
        <f t="shared" si="17"/>
        <v>19181745.614999995</v>
      </c>
      <c r="I94" s="24">
        <f t="shared" ref="I94:K94" si="25">SUM(I95:I111)</f>
        <v>0.55123375030234456</v>
      </c>
      <c r="J94" s="23">
        <f t="shared" si="25"/>
        <v>15949193.390449997</v>
      </c>
      <c r="K94" s="25">
        <f t="shared" si="25"/>
        <v>3232551.6733162482</v>
      </c>
      <c r="L94" s="52"/>
    </row>
    <row r="95" spans="1:12" s="55" customFormat="1" ht="15.95" customHeight="1" x14ac:dyDescent="0.25">
      <c r="A95" s="31" t="s">
        <v>24</v>
      </c>
      <c r="B95" s="32">
        <f t="shared" si="20"/>
        <v>-1056497.9112499999</v>
      </c>
      <c r="C95" s="33">
        <f t="shared" ref="C95:F112" si="26">+C17-C56</f>
        <v>-351853.87999999989</v>
      </c>
      <c r="D95" s="33">
        <f t="shared" si="26"/>
        <v>-210957</v>
      </c>
      <c r="E95" s="33">
        <f t="shared" si="26"/>
        <v>-281848.25</v>
      </c>
      <c r="F95" s="62">
        <f t="shared" si="26"/>
        <v>-8.7000000000000077E-2</v>
      </c>
      <c r="G95" s="33">
        <f t="shared" ref="G95:G112" si="27">+G17-G56</f>
        <v>-211838.78125</v>
      </c>
      <c r="H95" s="33">
        <f t="shared" si="17"/>
        <v>0.25</v>
      </c>
      <c r="I95" s="34">
        <f t="shared" ref="I95:K112" si="28">+I17-I56</f>
        <v>0.25</v>
      </c>
      <c r="J95" s="33">
        <f t="shared" si="28"/>
        <v>0</v>
      </c>
      <c r="K95" s="35">
        <f t="shared" si="28"/>
        <v>0</v>
      </c>
      <c r="L95" s="54"/>
    </row>
    <row r="96" spans="1:12" s="55" customFormat="1" ht="15.95" customHeight="1" x14ac:dyDescent="0.25">
      <c r="A96" s="31" t="s">
        <v>25</v>
      </c>
      <c r="B96" s="32">
        <f t="shared" si="20"/>
        <v>-66421.899999999907</v>
      </c>
      <c r="C96" s="33">
        <f t="shared" si="26"/>
        <v>379900.90000000037</v>
      </c>
      <c r="D96" s="33">
        <f t="shared" si="26"/>
        <v>-1315747.5</v>
      </c>
      <c r="E96" s="33">
        <f t="shared" si="26"/>
        <v>344826</v>
      </c>
      <c r="F96" s="62">
        <f t="shared" si="26"/>
        <v>0.15000000000000013</v>
      </c>
      <c r="G96" s="33">
        <f t="shared" si="27"/>
        <v>524598.69999999972</v>
      </c>
      <c r="H96" s="33">
        <f t="shared" si="17"/>
        <v>0.25</v>
      </c>
      <c r="I96" s="34">
        <f t="shared" si="28"/>
        <v>0.25</v>
      </c>
      <c r="J96" s="33">
        <f t="shared" si="28"/>
        <v>0</v>
      </c>
      <c r="K96" s="35">
        <f t="shared" si="28"/>
        <v>0</v>
      </c>
      <c r="L96" s="54"/>
    </row>
    <row r="97" spans="1:12" s="55" customFormat="1" ht="15.95" customHeight="1" x14ac:dyDescent="0.25">
      <c r="A97" s="31" t="s">
        <v>26</v>
      </c>
      <c r="B97" s="32">
        <f t="shared" si="20"/>
        <v>14069989.367750002</v>
      </c>
      <c r="C97" s="33">
        <f t="shared" si="26"/>
        <v>11832220.947750002</v>
      </c>
      <c r="D97" s="33">
        <f t="shared" si="26"/>
        <v>1212758.67</v>
      </c>
      <c r="E97" s="33">
        <f t="shared" si="26"/>
        <v>342573</v>
      </c>
      <c r="F97" s="62">
        <f t="shared" si="26"/>
        <v>0</v>
      </c>
      <c r="G97" s="33">
        <f t="shared" si="27"/>
        <v>682436.75</v>
      </c>
      <c r="H97" s="33">
        <f t="shared" si="17"/>
        <v>10873402.5</v>
      </c>
      <c r="I97" s="34">
        <f t="shared" si="28"/>
        <v>0</v>
      </c>
      <c r="J97" s="33">
        <f t="shared" si="28"/>
        <v>10873402.5</v>
      </c>
      <c r="K97" s="35">
        <f t="shared" si="28"/>
        <v>0</v>
      </c>
      <c r="L97" s="54"/>
    </row>
    <row r="98" spans="1:12" s="55" customFormat="1" ht="15.95" customHeight="1" x14ac:dyDescent="0.25">
      <c r="A98" s="31" t="s">
        <v>27</v>
      </c>
      <c r="B98" s="32">
        <f t="shared" si="20"/>
        <v>2650687.3262499999</v>
      </c>
      <c r="C98" s="33">
        <f t="shared" si="26"/>
        <v>1830042</v>
      </c>
      <c r="D98" s="33">
        <f t="shared" si="26"/>
        <v>235535.5</v>
      </c>
      <c r="E98" s="33">
        <f t="shared" si="26"/>
        <v>431713.17000000004</v>
      </c>
      <c r="F98" s="62">
        <f t="shared" si="26"/>
        <v>0</v>
      </c>
      <c r="G98" s="33">
        <f t="shared" si="27"/>
        <v>153396.65625</v>
      </c>
      <c r="H98" s="33">
        <f t="shared" si="17"/>
        <v>2752807</v>
      </c>
      <c r="I98" s="34">
        <f t="shared" si="28"/>
        <v>0</v>
      </c>
      <c r="J98" s="33">
        <f t="shared" si="28"/>
        <v>2752807</v>
      </c>
      <c r="K98" s="35">
        <f t="shared" si="28"/>
        <v>0</v>
      </c>
      <c r="L98" s="54"/>
    </row>
    <row r="99" spans="1:12" s="55" customFormat="1" ht="15.95" customHeight="1" x14ac:dyDescent="0.25">
      <c r="A99" s="31" t="s">
        <v>28</v>
      </c>
      <c r="B99" s="32">
        <f t="shared" si="20"/>
        <v>-1154744.325</v>
      </c>
      <c r="C99" s="33">
        <f t="shared" si="26"/>
        <v>-491684</v>
      </c>
      <c r="D99" s="33">
        <f t="shared" si="26"/>
        <v>-634562.25</v>
      </c>
      <c r="E99" s="33">
        <f t="shared" si="26"/>
        <v>-211979</v>
      </c>
      <c r="F99" s="62">
        <f t="shared" si="26"/>
        <v>0</v>
      </c>
      <c r="G99" s="33">
        <f t="shared" si="27"/>
        <v>183480.92500000005</v>
      </c>
      <c r="H99" s="33">
        <f t="shared" si="17"/>
        <v>-78740.324999999721</v>
      </c>
      <c r="I99" s="34">
        <f t="shared" si="28"/>
        <v>-0.32499999972060323</v>
      </c>
      <c r="J99" s="33">
        <f t="shared" si="28"/>
        <v>0</v>
      </c>
      <c r="K99" s="35">
        <f t="shared" si="28"/>
        <v>-78740</v>
      </c>
      <c r="L99" s="54"/>
    </row>
    <row r="100" spans="1:12" s="55" customFormat="1" ht="15.95" customHeight="1" x14ac:dyDescent="0.25">
      <c r="A100" s="31" t="s">
        <v>65</v>
      </c>
      <c r="B100" s="32">
        <f t="shared" si="20"/>
        <v>-250108.72999999986</v>
      </c>
      <c r="C100" s="33">
        <f t="shared" si="26"/>
        <v>1084191.6600000001</v>
      </c>
      <c r="D100" s="33">
        <f t="shared" si="26"/>
        <v>-329926.14</v>
      </c>
      <c r="E100" s="33">
        <f t="shared" si="26"/>
        <v>-611969</v>
      </c>
      <c r="F100" s="62">
        <f t="shared" si="26"/>
        <v>-0.25</v>
      </c>
      <c r="G100" s="33">
        <f t="shared" si="27"/>
        <v>-392405.25</v>
      </c>
      <c r="H100" s="33">
        <f t="shared" si="17"/>
        <v>5031.269999999553</v>
      </c>
      <c r="I100" s="34">
        <f t="shared" si="28"/>
        <v>0.26999999955296516</v>
      </c>
      <c r="J100" s="33">
        <f t="shared" si="28"/>
        <v>0</v>
      </c>
      <c r="K100" s="35">
        <f t="shared" si="28"/>
        <v>5031</v>
      </c>
      <c r="L100" s="54"/>
    </row>
    <row r="101" spans="1:12" s="55" customFormat="1" ht="15.95" customHeight="1" x14ac:dyDescent="0.25">
      <c r="A101" s="31" t="s">
        <v>29</v>
      </c>
      <c r="B101" s="32">
        <f t="shared" si="20"/>
        <v>-784848.73499999999</v>
      </c>
      <c r="C101" s="33">
        <f t="shared" si="26"/>
        <v>354809.04000000004</v>
      </c>
      <c r="D101" s="33">
        <f t="shared" si="26"/>
        <v>-380820.65</v>
      </c>
      <c r="E101" s="33">
        <f t="shared" si="26"/>
        <v>-380997</v>
      </c>
      <c r="F101" s="62">
        <f t="shared" si="26"/>
        <v>-7.4999999999999956E-2</v>
      </c>
      <c r="G101" s="33">
        <f t="shared" si="27"/>
        <v>-377840.125</v>
      </c>
      <c r="H101" s="33">
        <f t="shared" si="17"/>
        <v>0.26500000013038516</v>
      </c>
      <c r="I101" s="34">
        <f t="shared" si="28"/>
        <v>0.26500000013038516</v>
      </c>
      <c r="J101" s="33">
        <f t="shared" si="28"/>
        <v>0</v>
      </c>
      <c r="K101" s="35">
        <f t="shared" si="28"/>
        <v>0</v>
      </c>
      <c r="L101" s="54"/>
    </row>
    <row r="102" spans="1:12" s="55" customFormat="1" ht="15.95" customHeight="1" x14ac:dyDescent="0.25">
      <c r="A102" s="31" t="s">
        <v>30</v>
      </c>
      <c r="B102" s="32">
        <f t="shared" si="20"/>
        <v>3772626.3849999998</v>
      </c>
      <c r="C102" s="33">
        <f t="shared" si="26"/>
        <v>3963829</v>
      </c>
      <c r="D102" s="33">
        <f t="shared" si="26"/>
        <v>-285264.02</v>
      </c>
      <c r="E102" s="33">
        <f t="shared" si="26"/>
        <v>841606.53</v>
      </c>
      <c r="F102" s="62">
        <f t="shared" si="26"/>
        <v>0</v>
      </c>
      <c r="G102" s="33">
        <f t="shared" si="27"/>
        <v>-747545.125</v>
      </c>
      <c r="H102" s="33">
        <f t="shared" si="17"/>
        <v>3247370.3849999979</v>
      </c>
      <c r="I102" s="34">
        <f t="shared" si="28"/>
        <v>0</v>
      </c>
      <c r="J102" s="33">
        <f t="shared" si="28"/>
        <v>0</v>
      </c>
      <c r="K102" s="35">
        <f t="shared" si="28"/>
        <v>3247370.3849999979</v>
      </c>
      <c r="L102" s="54"/>
    </row>
    <row r="103" spans="1:12" s="55" customFormat="1" ht="15.95" customHeight="1" x14ac:dyDescent="0.25">
      <c r="A103" s="31" t="s">
        <v>31</v>
      </c>
      <c r="B103" s="32">
        <f t="shared" si="20"/>
        <v>-303306.05</v>
      </c>
      <c r="C103" s="33">
        <f t="shared" si="26"/>
        <v>0</v>
      </c>
      <c r="D103" s="33">
        <f t="shared" si="26"/>
        <v>-54291.89</v>
      </c>
      <c r="E103" s="33">
        <f t="shared" si="26"/>
        <v>168586.09000000003</v>
      </c>
      <c r="F103" s="62">
        <f t="shared" si="26"/>
        <v>0</v>
      </c>
      <c r="G103" s="33">
        <f t="shared" si="27"/>
        <v>-417600.25</v>
      </c>
      <c r="H103" s="33">
        <f t="shared" si="17"/>
        <v>1271413.75</v>
      </c>
      <c r="I103" s="34">
        <f t="shared" si="28"/>
        <v>0</v>
      </c>
      <c r="J103" s="33">
        <f t="shared" si="28"/>
        <v>0</v>
      </c>
      <c r="K103" s="35">
        <f t="shared" si="28"/>
        <v>1271413.75</v>
      </c>
      <c r="L103" s="54"/>
    </row>
    <row r="104" spans="1:12" s="55" customFormat="1" ht="15.95" customHeight="1" x14ac:dyDescent="0.25">
      <c r="A104" s="31" t="s">
        <v>32</v>
      </c>
      <c r="B104" s="32">
        <f t="shared" si="20"/>
        <v>1182032.5974999999</v>
      </c>
      <c r="C104" s="33">
        <f t="shared" si="26"/>
        <v>663673.34749999992</v>
      </c>
      <c r="D104" s="33">
        <f t="shared" si="26"/>
        <v>-6063.875</v>
      </c>
      <c r="E104" s="33">
        <f t="shared" si="26"/>
        <v>-88631</v>
      </c>
      <c r="F104" s="62">
        <f t="shared" si="26"/>
        <v>0.29999999999999993</v>
      </c>
      <c r="G104" s="33">
        <f t="shared" si="27"/>
        <v>613054.125</v>
      </c>
      <c r="H104" s="33">
        <f t="shared" si="17"/>
        <v>-34190.402499999851</v>
      </c>
      <c r="I104" s="34">
        <f t="shared" si="28"/>
        <v>9.7500000149011612E-2</v>
      </c>
      <c r="J104" s="33">
        <f t="shared" si="28"/>
        <v>0</v>
      </c>
      <c r="K104" s="35">
        <f t="shared" si="28"/>
        <v>-34190.5</v>
      </c>
      <c r="L104" s="54"/>
    </row>
    <row r="105" spans="1:12" s="55" customFormat="1" ht="15.95" customHeight="1" x14ac:dyDescent="0.25">
      <c r="A105" s="31" t="s">
        <v>33</v>
      </c>
      <c r="B105" s="32">
        <f t="shared" si="20"/>
        <v>43606.527500000026</v>
      </c>
      <c r="C105" s="33">
        <f t="shared" si="26"/>
        <v>93385.664999999979</v>
      </c>
      <c r="D105" s="33">
        <f t="shared" si="26"/>
        <v>-13936.25</v>
      </c>
      <c r="E105" s="33">
        <f t="shared" si="26"/>
        <v>-58291</v>
      </c>
      <c r="F105" s="62">
        <f t="shared" si="26"/>
        <v>4.9999999999999989E-2</v>
      </c>
      <c r="G105" s="33">
        <f t="shared" si="27"/>
        <v>22448.112500000047</v>
      </c>
      <c r="H105" s="33">
        <f t="shared" si="17"/>
        <v>-236752.47249999986</v>
      </c>
      <c r="I105" s="34">
        <f t="shared" si="28"/>
        <v>-0.18331624986603856</v>
      </c>
      <c r="J105" s="33">
        <f t="shared" si="28"/>
        <v>0</v>
      </c>
      <c r="K105" s="35">
        <f t="shared" si="28"/>
        <v>-236752.28918374999</v>
      </c>
      <c r="L105" s="54"/>
    </row>
    <row r="106" spans="1:12" s="55" customFormat="1" ht="15.95" customHeight="1" x14ac:dyDescent="0.25">
      <c r="A106" s="31" t="s">
        <v>34</v>
      </c>
      <c r="B106" s="32">
        <f t="shared" si="20"/>
        <v>-355077.04249999998</v>
      </c>
      <c r="C106" s="33">
        <f t="shared" si="26"/>
        <v>-90900.854999999981</v>
      </c>
      <c r="D106" s="33">
        <f t="shared" si="26"/>
        <v>-133087.625</v>
      </c>
      <c r="E106" s="33">
        <f t="shared" si="26"/>
        <v>-26688</v>
      </c>
      <c r="F106" s="62">
        <f t="shared" si="26"/>
        <v>0</v>
      </c>
      <c r="G106" s="33">
        <f t="shared" si="27"/>
        <v>-104400.5625</v>
      </c>
      <c r="H106" s="33">
        <f t="shared" si="17"/>
        <v>-4.2499999981373549E-2</v>
      </c>
      <c r="I106" s="34">
        <f t="shared" si="28"/>
        <v>-4.2499999981373549E-2</v>
      </c>
      <c r="J106" s="33">
        <f t="shared" si="28"/>
        <v>0</v>
      </c>
      <c r="K106" s="35">
        <f t="shared" si="28"/>
        <v>0</v>
      </c>
      <c r="L106" s="54"/>
    </row>
    <row r="107" spans="1:12" s="55" customFormat="1" ht="15.95" customHeight="1" x14ac:dyDescent="0.25">
      <c r="A107" s="31" t="s">
        <v>35</v>
      </c>
      <c r="B107" s="32">
        <f t="shared" si="20"/>
        <v>1096435.2300000004</v>
      </c>
      <c r="C107" s="33">
        <f t="shared" si="26"/>
        <v>1115779.6200000001</v>
      </c>
      <c r="D107" s="33">
        <f t="shared" si="26"/>
        <v>137223.81</v>
      </c>
      <c r="E107" s="33">
        <f t="shared" si="26"/>
        <v>-131249</v>
      </c>
      <c r="F107" s="62">
        <f t="shared" si="26"/>
        <v>0</v>
      </c>
      <c r="G107" s="33">
        <f t="shared" si="27"/>
        <v>-25319.199999999721</v>
      </c>
      <c r="H107" s="33">
        <f t="shared" si="17"/>
        <v>360336.23000000045</v>
      </c>
      <c r="I107" s="34">
        <f t="shared" si="28"/>
        <v>-3.0449999962002039E-2</v>
      </c>
      <c r="J107" s="33">
        <f t="shared" si="28"/>
        <v>360336.26045000041</v>
      </c>
      <c r="K107" s="35">
        <f t="shared" si="28"/>
        <v>0</v>
      </c>
      <c r="L107" s="54"/>
    </row>
    <row r="108" spans="1:12" s="55" customFormat="1" ht="15.95" customHeight="1" x14ac:dyDescent="0.25">
      <c r="A108" s="31" t="s">
        <v>36</v>
      </c>
      <c r="B108" s="32">
        <f t="shared" si="20"/>
        <v>2575867.7919999999</v>
      </c>
      <c r="C108" s="33">
        <f t="shared" si="26"/>
        <v>2569500</v>
      </c>
      <c r="D108" s="33">
        <f t="shared" si="26"/>
        <v>96056.667000000001</v>
      </c>
      <c r="E108" s="33">
        <f t="shared" si="26"/>
        <v>119111.25</v>
      </c>
      <c r="F108" s="62">
        <f t="shared" si="26"/>
        <v>0</v>
      </c>
      <c r="G108" s="33">
        <f t="shared" si="27"/>
        <v>-208800.125</v>
      </c>
      <c r="H108" s="33">
        <f t="shared" si="17"/>
        <v>2940621.75</v>
      </c>
      <c r="I108" s="34">
        <f t="shared" si="28"/>
        <v>0</v>
      </c>
      <c r="J108" s="33">
        <f t="shared" si="28"/>
        <v>2940621.75</v>
      </c>
      <c r="K108" s="35">
        <f t="shared" si="28"/>
        <v>0</v>
      </c>
      <c r="L108" s="54"/>
    </row>
    <row r="109" spans="1:12" s="55" customFormat="1" ht="15.95" customHeight="1" x14ac:dyDescent="0.25">
      <c r="A109" s="31" t="s">
        <v>41</v>
      </c>
      <c r="B109" s="32">
        <f t="shared" si="20"/>
        <v>658999.87999999989</v>
      </c>
      <c r="C109" s="33">
        <f t="shared" si="26"/>
        <v>579446.25</v>
      </c>
      <c r="D109" s="33">
        <f t="shared" si="26"/>
        <v>-118021.41999999993</v>
      </c>
      <c r="E109" s="33">
        <f t="shared" si="26"/>
        <v>388844.5</v>
      </c>
      <c r="F109" s="62">
        <f t="shared" si="26"/>
        <v>0</v>
      </c>
      <c r="G109" s="33">
        <f t="shared" si="27"/>
        <v>-191269.45000000019</v>
      </c>
      <c r="H109" s="33">
        <f t="shared" si="17"/>
        <v>-977974.12000000011</v>
      </c>
      <c r="I109" s="34">
        <f t="shared" si="28"/>
        <v>0</v>
      </c>
      <c r="J109" s="33">
        <f t="shared" si="28"/>
        <v>-977974.12000000011</v>
      </c>
      <c r="K109" s="35">
        <f t="shared" si="28"/>
        <v>0</v>
      </c>
      <c r="L109" s="54"/>
    </row>
    <row r="110" spans="1:12" s="55" customFormat="1" ht="15.95" customHeight="1" x14ac:dyDescent="0.25">
      <c r="A110" s="31" t="s">
        <v>37</v>
      </c>
      <c r="B110" s="32">
        <f t="shared" si="20"/>
        <v>217328</v>
      </c>
      <c r="C110" s="33">
        <f t="shared" si="26"/>
        <v>223164</v>
      </c>
      <c r="D110" s="33">
        <f t="shared" si="26"/>
        <v>309000</v>
      </c>
      <c r="E110" s="33">
        <f t="shared" si="26"/>
        <v>231750</v>
      </c>
      <c r="F110" s="62">
        <f t="shared" si="26"/>
        <v>-0.25</v>
      </c>
      <c r="G110" s="33">
        <f t="shared" si="27"/>
        <v>-546586</v>
      </c>
      <c r="H110" s="33">
        <f t="shared" si="17"/>
        <v>0</v>
      </c>
      <c r="I110" s="34">
        <f t="shared" si="28"/>
        <v>0</v>
      </c>
      <c r="J110" s="33">
        <f t="shared" si="28"/>
        <v>0</v>
      </c>
      <c r="K110" s="35">
        <f t="shared" si="28"/>
        <v>0</v>
      </c>
      <c r="L110" s="54"/>
    </row>
    <row r="111" spans="1:12" s="55" customFormat="1" ht="15.95" customHeight="1" x14ac:dyDescent="0.25">
      <c r="A111" s="31" t="s">
        <v>38</v>
      </c>
      <c r="B111" s="32">
        <f t="shared" si="20"/>
        <v>1828146.2524999999</v>
      </c>
      <c r="C111" s="33">
        <f t="shared" si="26"/>
        <v>-434647.82425000006</v>
      </c>
      <c r="D111" s="33">
        <f t="shared" si="26"/>
        <v>515414.90100000007</v>
      </c>
      <c r="E111" s="33">
        <f t="shared" si="26"/>
        <v>1747379.1757499999</v>
      </c>
      <c r="F111" s="62">
        <f t="shared" si="26"/>
        <v>0</v>
      </c>
      <c r="G111" s="33">
        <f t="shared" si="27"/>
        <v>0</v>
      </c>
      <c r="H111" s="33">
        <f t="shared" si="17"/>
        <v>-941580.67249999987</v>
      </c>
      <c r="I111" s="34">
        <f t="shared" si="28"/>
        <v>0</v>
      </c>
      <c r="J111" s="33">
        <f t="shared" si="28"/>
        <v>0</v>
      </c>
      <c r="K111" s="35">
        <f t="shared" si="28"/>
        <v>-941580.67249999987</v>
      </c>
      <c r="L111" s="54"/>
    </row>
    <row r="112" spans="1:12" s="53" customFormat="1" ht="15.95" customHeight="1" thickBot="1" x14ac:dyDescent="0.3">
      <c r="A112" s="41" t="s">
        <v>39</v>
      </c>
      <c r="B112" s="42">
        <f t="shared" si="20"/>
        <v>0</v>
      </c>
      <c r="C112" s="43">
        <f t="shared" si="26"/>
        <v>0</v>
      </c>
      <c r="D112" s="43">
        <f t="shared" si="26"/>
        <v>0</v>
      </c>
      <c r="E112" s="43">
        <f t="shared" si="26"/>
        <v>0</v>
      </c>
      <c r="F112" s="64">
        <v>0</v>
      </c>
      <c r="G112" s="43">
        <f t="shared" si="27"/>
        <v>0</v>
      </c>
      <c r="H112" s="43">
        <f t="shared" si="17"/>
        <v>0</v>
      </c>
      <c r="I112" s="44">
        <f t="shared" si="28"/>
        <v>0</v>
      </c>
      <c r="J112" s="43">
        <f t="shared" si="28"/>
        <v>0</v>
      </c>
      <c r="K112" s="45">
        <f t="shared" si="28"/>
        <v>0</v>
      </c>
      <c r="L112" s="52"/>
    </row>
    <row r="113" spans="1:12" s="53" customFormat="1" ht="24" customHeight="1" thickBot="1" x14ac:dyDescent="0.3">
      <c r="A113" s="46" t="s">
        <v>40</v>
      </c>
      <c r="B113" s="67">
        <f>SUM(C113:E113)+G113</f>
        <v>9687561.7740287539</v>
      </c>
      <c r="C113" s="47">
        <f>SUM(C81:C86)+SUM(C92:C94)+C112</f>
        <v>18183877.113150001</v>
      </c>
      <c r="D113" s="47">
        <f>SUM(D81:D86)+SUM(D92:D94)+D112</f>
        <v>-5189930.0728292484</v>
      </c>
      <c r="E113" s="47">
        <f>SUM(E81:E86)+SUM(E92:E94)+E112</f>
        <v>57451.733707999811</v>
      </c>
      <c r="F113" s="48">
        <f>SUM(F81:F86)+SUM(F92:F94)+F112</f>
        <v>-2.2204460492503131E-16</v>
      </c>
      <c r="G113" s="47">
        <f>SUM(G81:G86)+SUM(G92:G94)+G112</f>
        <v>-3363836.9999999986</v>
      </c>
      <c r="H113" s="67">
        <f>SUM(I113:K113)</f>
        <v>7927038.724278748</v>
      </c>
      <c r="I113" s="47">
        <f>SUM(I81:I86)+SUM(I92:I94)+I112</f>
        <v>4.6605125037021935</v>
      </c>
      <c r="J113" s="47">
        <f>SUM(J81:J86)+SUM(J92:J94)+J112</f>
        <v>15949193.390449997</v>
      </c>
      <c r="K113" s="49">
        <f>SUM(K81:K86)+SUM(K92:K94)+K112</f>
        <v>-8022159.3266837522</v>
      </c>
      <c r="L113" s="52"/>
    </row>
    <row r="115" spans="1:12" x14ac:dyDescent="0.25">
      <c r="B115" s="66"/>
      <c r="H115" s="66"/>
    </row>
    <row r="116" spans="1:12" x14ac:dyDescent="0.25">
      <c r="H116" s="66"/>
    </row>
  </sheetData>
  <mergeCells count="9">
    <mergeCell ref="A79:A80"/>
    <mergeCell ref="B79:G79"/>
    <mergeCell ref="I79:K79"/>
    <mergeCell ref="A1:A2"/>
    <mergeCell ref="B1:G1"/>
    <mergeCell ref="I1:K1"/>
    <mergeCell ref="A40:A41"/>
    <mergeCell ref="B40:G40"/>
    <mergeCell ref="I40:K40"/>
  </mergeCells>
  <pageMargins left="0.70866141732283472" right="0.70866141732283472" top="0.74803149606299213" bottom="0.74803149606299213" header="0.31496062992125984" footer="0.31496062992125984"/>
  <pageSetup paperSize="8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6"/>
  <sheetViews>
    <sheetView workbookViewId="0">
      <pane ySplit="2" topLeftCell="A96" activePane="bottomLeft" state="frozen"/>
      <selection pane="bottomLeft" activeCell="A22" sqref="A22"/>
    </sheetView>
  </sheetViews>
  <sheetFormatPr defaultRowHeight="15" x14ac:dyDescent="0.25"/>
  <cols>
    <col min="1" max="1" width="60.42578125" bestFit="1" customWidth="1"/>
    <col min="2" max="2" width="20.5703125" style="80" customWidth="1"/>
    <col min="3" max="6" width="12.7109375" customWidth="1"/>
    <col min="7" max="7" width="9.140625" style="65" customWidth="1"/>
    <col min="8" max="8" width="17.85546875" customWidth="1"/>
    <col min="9" max="9" width="15.5703125" customWidth="1"/>
    <col min="10" max="10" width="20.42578125" customWidth="1"/>
    <col min="11" max="11" width="12.7109375" customWidth="1"/>
    <col min="12" max="12" width="14.5703125" customWidth="1"/>
  </cols>
  <sheetData>
    <row r="1" spans="1:13" s="51" customFormat="1" ht="29.25" customHeight="1" x14ac:dyDescent="0.25">
      <c r="A1" s="140" t="s">
        <v>42</v>
      </c>
      <c r="B1" s="90" t="s">
        <v>48</v>
      </c>
      <c r="C1" s="142" t="s">
        <v>43</v>
      </c>
      <c r="D1" s="143"/>
      <c r="E1" s="143"/>
      <c r="F1" s="143"/>
      <c r="G1" s="143"/>
      <c r="H1" s="143"/>
      <c r="I1" s="69"/>
      <c r="J1" s="143" t="s">
        <v>44</v>
      </c>
      <c r="K1" s="143"/>
      <c r="L1" s="144"/>
      <c r="M1" s="50"/>
    </row>
    <row r="2" spans="1:13" s="51" customFormat="1" ht="60.75" customHeight="1" thickBot="1" x14ac:dyDescent="0.3">
      <c r="A2" s="141"/>
      <c r="B2" s="70" t="s">
        <v>51</v>
      </c>
      <c r="C2" s="2" t="s">
        <v>0</v>
      </c>
      <c r="D2" s="3" t="s">
        <v>1</v>
      </c>
      <c r="E2" s="3" t="s">
        <v>2</v>
      </c>
      <c r="F2" s="3" t="s">
        <v>3</v>
      </c>
      <c r="G2" s="56" t="s">
        <v>4</v>
      </c>
      <c r="H2" s="3" t="s">
        <v>5</v>
      </c>
      <c r="I2" s="3" t="s">
        <v>6</v>
      </c>
      <c r="J2" s="4" t="s">
        <v>7</v>
      </c>
      <c r="K2" s="3" t="s">
        <v>8</v>
      </c>
      <c r="L2" s="5" t="s">
        <v>9</v>
      </c>
      <c r="M2" s="50"/>
    </row>
    <row r="3" spans="1:13" s="53" customFormat="1" ht="30" x14ac:dyDescent="0.25">
      <c r="A3" s="6" t="s">
        <v>10</v>
      </c>
      <c r="B3" s="71">
        <f>+I3-C3</f>
        <v>0</v>
      </c>
      <c r="C3" s="7">
        <f>SUM(D3:F3)+H3</f>
        <v>20103745.270767</v>
      </c>
      <c r="D3" s="8">
        <v>0</v>
      </c>
      <c r="E3" s="8">
        <v>3965379.1203757506</v>
      </c>
      <c r="F3" s="8">
        <v>360869.65039125003</v>
      </c>
      <c r="G3" s="57">
        <v>4.5</v>
      </c>
      <c r="H3" s="8">
        <v>15777496.5</v>
      </c>
      <c r="I3" s="8">
        <f>SUM(J3:L3)</f>
        <v>20103745.270767003</v>
      </c>
      <c r="J3" s="9">
        <v>20103745.270767003</v>
      </c>
      <c r="K3" s="8">
        <v>0</v>
      </c>
      <c r="L3" s="10">
        <v>0</v>
      </c>
      <c r="M3" s="52"/>
    </row>
    <row r="4" spans="1:13" s="53" customFormat="1" ht="15.95" customHeight="1" x14ac:dyDescent="0.25">
      <c r="A4" s="11" t="s">
        <v>11</v>
      </c>
      <c r="B4" s="72">
        <f t="shared" ref="B4:B7" si="0">+I4-C4</f>
        <v>0</v>
      </c>
      <c r="C4" s="12">
        <f t="shared" ref="C4:C7" si="1">SUM(D4:F4)+H4</f>
        <v>5964573.75</v>
      </c>
      <c r="D4" s="13">
        <v>0</v>
      </c>
      <c r="E4" s="13">
        <v>1500000</v>
      </c>
      <c r="F4" s="13">
        <v>1125000</v>
      </c>
      <c r="G4" s="58">
        <v>3</v>
      </c>
      <c r="H4" s="13">
        <v>3339573.75</v>
      </c>
      <c r="I4" s="13">
        <f t="shared" ref="I4:I34" si="2">SUM(J4:L4)</f>
        <v>5964573.75</v>
      </c>
      <c r="J4" s="14">
        <v>5402073.75</v>
      </c>
      <c r="K4" s="13">
        <v>0</v>
      </c>
      <c r="L4" s="15">
        <v>562500</v>
      </c>
      <c r="M4" s="52"/>
    </row>
    <row r="5" spans="1:13" s="53" customFormat="1" ht="15.95" customHeight="1" x14ac:dyDescent="0.25">
      <c r="A5" s="16" t="s">
        <v>12</v>
      </c>
      <c r="B5" s="73">
        <f t="shared" si="0"/>
        <v>0</v>
      </c>
      <c r="C5" s="17">
        <f t="shared" si="1"/>
        <v>10146846</v>
      </c>
      <c r="D5" s="18">
        <v>0</v>
      </c>
      <c r="E5" s="18">
        <v>150000</v>
      </c>
      <c r="F5" s="18">
        <v>225000</v>
      </c>
      <c r="G5" s="59">
        <v>4</v>
      </c>
      <c r="H5" s="18">
        <v>9771846</v>
      </c>
      <c r="I5" s="18">
        <f t="shared" si="2"/>
        <v>10146846</v>
      </c>
      <c r="J5" s="19">
        <v>9396846</v>
      </c>
      <c r="K5" s="18">
        <v>0</v>
      </c>
      <c r="L5" s="20">
        <v>750000</v>
      </c>
      <c r="M5" s="52"/>
    </row>
    <row r="6" spans="1:13" s="53" customFormat="1" ht="15.95" customHeight="1" x14ac:dyDescent="0.25">
      <c r="A6" s="21" t="s">
        <v>13</v>
      </c>
      <c r="B6" s="74">
        <f t="shared" si="0"/>
        <v>0</v>
      </c>
      <c r="C6" s="22">
        <f t="shared" si="1"/>
        <v>9070725</v>
      </c>
      <c r="D6" s="23">
        <v>6025500</v>
      </c>
      <c r="E6" s="23">
        <v>1087500</v>
      </c>
      <c r="F6" s="23">
        <v>0</v>
      </c>
      <c r="G6" s="60">
        <v>0.5</v>
      </c>
      <c r="H6" s="23">
        <v>1957725</v>
      </c>
      <c r="I6" s="23">
        <f t="shared" si="2"/>
        <v>9070725</v>
      </c>
      <c r="J6" s="24">
        <v>9070725</v>
      </c>
      <c r="K6" s="23">
        <v>0</v>
      </c>
      <c r="L6" s="25">
        <v>0</v>
      </c>
      <c r="M6" s="52"/>
    </row>
    <row r="7" spans="1:13" s="53" customFormat="1" ht="15.95" customHeight="1" x14ac:dyDescent="0.25">
      <c r="A7" s="26" t="s">
        <v>14</v>
      </c>
      <c r="B7" s="75">
        <f t="shared" si="0"/>
        <v>0</v>
      </c>
      <c r="C7" s="27">
        <f t="shared" si="1"/>
        <v>6232752.3595117498</v>
      </c>
      <c r="D7" s="28">
        <v>224025</v>
      </c>
      <c r="E7" s="28">
        <v>744597.43699500023</v>
      </c>
      <c r="F7" s="28">
        <v>2868713.1725167502</v>
      </c>
      <c r="G7" s="61">
        <v>1</v>
      </c>
      <c r="H7" s="28">
        <v>2395416.75</v>
      </c>
      <c r="I7" s="28">
        <f t="shared" si="2"/>
        <v>6232752.3595117498</v>
      </c>
      <c r="J7" s="29">
        <v>3607752.3595117503</v>
      </c>
      <c r="K7" s="28">
        <v>0</v>
      </c>
      <c r="L7" s="30">
        <v>2625000</v>
      </c>
      <c r="M7" s="52"/>
    </row>
    <row r="8" spans="1:13" s="53" customFormat="1" ht="15.95" customHeight="1" x14ac:dyDescent="0.25">
      <c r="A8" s="6" t="s">
        <v>15</v>
      </c>
      <c r="B8" s="71">
        <f>SUM(B9:B13)</f>
        <v>0</v>
      </c>
      <c r="C8" s="7">
        <f>SUM(D8:F8)+H8</f>
        <v>22931472.975000001</v>
      </c>
      <c r="D8" s="8">
        <f>SUM(D9:D13)</f>
        <v>2679784.5</v>
      </c>
      <c r="E8" s="8">
        <f t="shared" ref="E8:H8" si="3">SUM(E9:E13)</f>
        <v>2187923.25</v>
      </c>
      <c r="F8" s="8">
        <f t="shared" si="3"/>
        <v>2826230.25</v>
      </c>
      <c r="G8" s="57">
        <f t="shared" si="3"/>
        <v>6.7</v>
      </c>
      <c r="H8" s="8">
        <f t="shared" si="3"/>
        <v>15237534.975000001</v>
      </c>
      <c r="I8" s="8">
        <f t="shared" si="2"/>
        <v>22931472.974999998</v>
      </c>
      <c r="J8" s="9">
        <f t="shared" ref="J8:L8" si="4">SUM(J9:J13)</f>
        <v>22743972.974999998</v>
      </c>
      <c r="K8" s="8">
        <f t="shared" si="4"/>
        <v>0</v>
      </c>
      <c r="L8" s="10">
        <f t="shared" si="4"/>
        <v>187500</v>
      </c>
      <c r="M8" s="52"/>
    </row>
    <row r="9" spans="1:13" s="55" customFormat="1" ht="15.95" customHeight="1" x14ac:dyDescent="0.25">
      <c r="A9" s="31" t="s">
        <v>16</v>
      </c>
      <c r="B9" s="76">
        <f t="shared" ref="B9:B15" si="5">+I9-C9</f>
        <v>0</v>
      </c>
      <c r="C9" s="32">
        <f t="shared" ref="C9:C34" si="6">SUM(D9:F9)+H9</f>
        <v>11296485.15</v>
      </c>
      <c r="D9" s="33">
        <v>1834347</v>
      </c>
      <c r="E9" s="33">
        <v>1545248.25</v>
      </c>
      <c r="F9" s="33">
        <v>2021480.25</v>
      </c>
      <c r="G9" s="62">
        <v>2.8</v>
      </c>
      <c r="H9" s="33">
        <v>5895409.6500000004</v>
      </c>
      <c r="I9" s="33">
        <f t="shared" si="2"/>
        <v>11296485.149999999</v>
      </c>
      <c r="J9" s="34">
        <v>11108985.149999999</v>
      </c>
      <c r="K9" s="33">
        <v>0</v>
      </c>
      <c r="L9" s="35">
        <v>187500</v>
      </c>
      <c r="M9" s="54"/>
    </row>
    <row r="10" spans="1:13" s="55" customFormat="1" ht="15.95" customHeight="1" x14ac:dyDescent="0.25">
      <c r="A10" s="31" t="s">
        <v>17</v>
      </c>
      <c r="B10" s="76">
        <f t="shared" si="5"/>
        <v>0</v>
      </c>
      <c r="C10" s="32">
        <f t="shared" si="6"/>
        <v>187500</v>
      </c>
      <c r="D10" s="33">
        <v>112500</v>
      </c>
      <c r="E10" s="33">
        <v>75000</v>
      </c>
      <c r="F10" s="33">
        <v>0</v>
      </c>
      <c r="G10" s="62">
        <v>0</v>
      </c>
      <c r="H10" s="33">
        <v>0</v>
      </c>
      <c r="I10" s="33">
        <f t="shared" si="2"/>
        <v>187500</v>
      </c>
      <c r="J10" s="34">
        <v>187500</v>
      </c>
      <c r="K10" s="33">
        <v>0</v>
      </c>
      <c r="L10" s="35">
        <v>0</v>
      </c>
      <c r="M10" s="54"/>
    </row>
    <row r="11" spans="1:13" s="55" customFormat="1" ht="15.95" customHeight="1" x14ac:dyDescent="0.25">
      <c r="A11" s="31" t="s">
        <v>18</v>
      </c>
      <c r="B11" s="76">
        <f t="shared" si="5"/>
        <v>0</v>
      </c>
      <c r="C11" s="32">
        <f t="shared" si="6"/>
        <v>3759212.625</v>
      </c>
      <c r="D11" s="33">
        <v>57937.5</v>
      </c>
      <c r="E11" s="33">
        <v>108150</v>
      </c>
      <c r="F11" s="33">
        <v>0</v>
      </c>
      <c r="G11" s="62">
        <v>1.5</v>
      </c>
      <c r="H11" s="33">
        <v>3593125.125</v>
      </c>
      <c r="I11" s="33">
        <f t="shared" si="2"/>
        <v>3759212.625</v>
      </c>
      <c r="J11" s="34">
        <v>3759212.625</v>
      </c>
      <c r="K11" s="33">
        <v>0</v>
      </c>
      <c r="L11" s="35">
        <v>0</v>
      </c>
      <c r="M11" s="54"/>
    </row>
    <row r="12" spans="1:13" s="55" customFormat="1" ht="15.95" customHeight="1" x14ac:dyDescent="0.25">
      <c r="A12" s="31" t="s">
        <v>19</v>
      </c>
      <c r="B12" s="76">
        <f t="shared" si="5"/>
        <v>0</v>
      </c>
      <c r="C12" s="32">
        <f t="shared" si="6"/>
        <v>6819650.1750000007</v>
      </c>
      <c r="D12" s="33">
        <v>600000</v>
      </c>
      <c r="E12" s="33">
        <v>422025</v>
      </c>
      <c r="F12" s="33">
        <v>767250</v>
      </c>
      <c r="G12" s="62">
        <v>2.1</v>
      </c>
      <c r="H12" s="33">
        <v>5030375.1750000007</v>
      </c>
      <c r="I12" s="33">
        <f t="shared" si="2"/>
        <v>6819650.1750000007</v>
      </c>
      <c r="J12" s="34">
        <v>6819650.1750000007</v>
      </c>
      <c r="K12" s="33">
        <v>0</v>
      </c>
      <c r="L12" s="35">
        <v>0</v>
      </c>
      <c r="M12" s="54"/>
    </row>
    <row r="13" spans="1:13" s="55" customFormat="1" ht="15.95" customHeight="1" x14ac:dyDescent="0.25">
      <c r="A13" s="31" t="s">
        <v>20</v>
      </c>
      <c r="B13" s="76">
        <f t="shared" si="5"/>
        <v>0</v>
      </c>
      <c r="C13" s="32">
        <f t="shared" si="6"/>
        <v>868625.02499999991</v>
      </c>
      <c r="D13" s="33">
        <v>75000</v>
      </c>
      <c r="E13" s="33">
        <v>37500</v>
      </c>
      <c r="F13" s="33">
        <v>37500</v>
      </c>
      <c r="G13" s="62">
        <v>0.3</v>
      </c>
      <c r="H13" s="33">
        <v>718625.02499999991</v>
      </c>
      <c r="I13" s="33">
        <f t="shared" si="2"/>
        <v>868625.02499999991</v>
      </c>
      <c r="J13" s="34">
        <v>868625.02499999991</v>
      </c>
      <c r="K13" s="33">
        <v>0</v>
      </c>
      <c r="L13" s="35">
        <v>0</v>
      </c>
      <c r="M13" s="54"/>
    </row>
    <row r="14" spans="1:13" s="53" customFormat="1" ht="15.95" customHeight="1" x14ac:dyDescent="0.25">
      <c r="A14" s="26" t="s">
        <v>21</v>
      </c>
      <c r="B14" s="75">
        <f t="shared" si="5"/>
        <v>0</v>
      </c>
      <c r="C14" s="27">
        <f t="shared" si="6"/>
        <v>7190003.7540000007</v>
      </c>
      <c r="D14" s="28">
        <v>248258.74215000001</v>
      </c>
      <c r="E14" s="28">
        <v>1846949.1918000001</v>
      </c>
      <c r="F14" s="28">
        <v>1238776.19505</v>
      </c>
      <c r="G14" s="61">
        <v>1.5</v>
      </c>
      <c r="H14" s="28">
        <v>3856019.625</v>
      </c>
      <c r="I14" s="28">
        <f t="shared" si="2"/>
        <v>7190003.7540000007</v>
      </c>
      <c r="J14" s="29">
        <v>7167503.7540000007</v>
      </c>
      <c r="K14" s="28">
        <v>0</v>
      </c>
      <c r="L14" s="30">
        <v>22500</v>
      </c>
      <c r="M14" s="52"/>
    </row>
    <row r="15" spans="1:13" s="53" customFormat="1" ht="15.95" customHeight="1" x14ac:dyDescent="0.25">
      <c r="A15" s="36" t="s">
        <v>22</v>
      </c>
      <c r="B15" s="77">
        <f t="shared" si="5"/>
        <v>0</v>
      </c>
      <c r="C15" s="37">
        <f t="shared" si="6"/>
        <v>1274958</v>
      </c>
      <c r="D15" s="38">
        <v>0</v>
      </c>
      <c r="E15" s="38">
        <v>38625</v>
      </c>
      <c r="F15" s="38">
        <v>38625</v>
      </c>
      <c r="G15" s="63">
        <v>1</v>
      </c>
      <c r="H15" s="38">
        <v>1197708</v>
      </c>
      <c r="I15" s="38">
        <f t="shared" si="2"/>
        <v>1274958</v>
      </c>
      <c r="J15" s="39">
        <v>1162458</v>
      </c>
      <c r="K15" s="38">
        <v>0</v>
      </c>
      <c r="L15" s="40">
        <v>112500</v>
      </c>
      <c r="M15" s="52"/>
    </row>
    <row r="16" spans="1:13" s="53" customFormat="1" ht="30" x14ac:dyDescent="0.25">
      <c r="A16" s="21" t="s">
        <v>23</v>
      </c>
      <c r="B16" s="74">
        <f>SUM(B17:B33)</f>
        <v>-4.9750003265216947E-2</v>
      </c>
      <c r="C16" s="22">
        <f t="shared" si="6"/>
        <v>92945359.664749995</v>
      </c>
      <c r="D16" s="23">
        <f>SUM(D17:D33)</f>
        <v>51592744.870999999</v>
      </c>
      <c r="E16" s="23">
        <f t="shared" ref="E16:H16" si="7">SUM(E17:E33)</f>
        <v>7486821.9279999994</v>
      </c>
      <c r="F16" s="23">
        <f t="shared" si="7"/>
        <v>6045956.4657499995</v>
      </c>
      <c r="G16" s="60">
        <f t="shared" si="7"/>
        <v>12.799999999999999</v>
      </c>
      <c r="H16" s="23">
        <f t="shared" si="7"/>
        <v>27819836.400000002</v>
      </c>
      <c r="I16" s="23">
        <f t="shared" si="2"/>
        <v>92945359.61500001</v>
      </c>
      <c r="J16" s="24">
        <f t="shared" ref="J16:L16" si="8">SUM(J17:J33)</f>
        <v>32344922.55123375</v>
      </c>
      <c r="K16" s="23">
        <f t="shared" si="8"/>
        <v>40847895.390450001</v>
      </c>
      <c r="L16" s="25">
        <f t="shared" si="8"/>
        <v>19752541.673316248</v>
      </c>
      <c r="M16" s="52"/>
    </row>
    <row r="17" spans="1:13" s="55" customFormat="1" ht="15.95" customHeight="1" x14ac:dyDescent="0.25">
      <c r="A17" s="31" t="s">
        <v>24</v>
      </c>
      <c r="B17" s="76">
        <f t="shared" ref="B17:B34" si="9">+I17-C17</f>
        <v>0.16124999988824129</v>
      </c>
      <c r="C17" s="32">
        <f t="shared" si="6"/>
        <v>3254147.0887500001</v>
      </c>
      <c r="D17" s="33">
        <v>1177959.1200000001</v>
      </c>
      <c r="E17" s="33">
        <v>219390</v>
      </c>
      <c r="F17" s="33">
        <v>46146.75</v>
      </c>
      <c r="G17" s="62">
        <v>0.82499999999999996</v>
      </c>
      <c r="H17" s="33">
        <v>1810651.21875</v>
      </c>
      <c r="I17" s="33">
        <f t="shared" si="2"/>
        <v>3254147.25</v>
      </c>
      <c r="J17" s="34">
        <v>3254147.25</v>
      </c>
      <c r="K17" s="33">
        <v>0</v>
      </c>
      <c r="L17" s="35">
        <v>0</v>
      </c>
      <c r="M17" s="54"/>
    </row>
    <row r="18" spans="1:13" s="55" customFormat="1" ht="15.95" customHeight="1" x14ac:dyDescent="0.25">
      <c r="A18" s="31" t="s">
        <v>25</v>
      </c>
      <c r="B18" s="76">
        <f t="shared" si="9"/>
        <v>0.15000000037252903</v>
      </c>
      <c r="C18" s="32">
        <f t="shared" si="6"/>
        <v>10002851.1</v>
      </c>
      <c r="D18" s="33">
        <v>5082153.9000000004</v>
      </c>
      <c r="E18" s="33">
        <v>388567.5</v>
      </c>
      <c r="F18" s="33">
        <v>568575</v>
      </c>
      <c r="G18" s="62">
        <v>1.6</v>
      </c>
      <c r="H18" s="33">
        <v>3963554.6999999997</v>
      </c>
      <c r="I18" s="33">
        <f t="shared" si="2"/>
        <v>10002851.25</v>
      </c>
      <c r="J18" s="34">
        <v>10002851.25</v>
      </c>
      <c r="K18" s="33">
        <v>0</v>
      </c>
      <c r="L18" s="35">
        <v>0</v>
      </c>
      <c r="M18" s="54"/>
    </row>
    <row r="19" spans="1:13" s="55" customFormat="1" ht="15.95" customHeight="1" x14ac:dyDescent="0.25">
      <c r="A19" s="31" t="s">
        <v>26</v>
      </c>
      <c r="B19" s="76">
        <f t="shared" si="9"/>
        <v>0.13224999606609344</v>
      </c>
      <c r="C19" s="32">
        <f t="shared" si="6"/>
        <v>25053481.367750004</v>
      </c>
      <c r="D19" s="33">
        <v>20045892.947750002</v>
      </c>
      <c r="E19" s="33">
        <v>2164121.67</v>
      </c>
      <c r="F19" s="33">
        <v>448050</v>
      </c>
      <c r="G19" s="62">
        <v>1</v>
      </c>
      <c r="H19" s="33">
        <v>2395416.75</v>
      </c>
      <c r="I19" s="33">
        <f t="shared" si="2"/>
        <v>25053481.5</v>
      </c>
      <c r="J19" s="34">
        <v>0</v>
      </c>
      <c r="K19" s="33">
        <v>25053481.5</v>
      </c>
      <c r="L19" s="35">
        <v>0</v>
      </c>
      <c r="M19" s="54"/>
    </row>
    <row r="20" spans="1:13" s="55" customFormat="1" ht="15.95" customHeight="1" x14ac:dyDescent="0.25">
      <c r="A20" s="31" t="s">
        <v>27</v>
      </c>
      <c r="B20" s="76">
        <f t="shared" si="9"/>
        <v>-0.32624999992549419</v>
      </c>
      <c r="C20" s="32">
        <f t="shared" si="6"/>
        <v>6483366.3262499999</v>
      </c>
      <c r="D20" s="33">
        <v>3584400</v>
      </c>
      <c r="E20" s="33">
        <v>371263.5</v>
      </c>
      <c r="F20" s="33">
        <v>431713.17000000004</v>
      </c>
      <c r="G20" s="62">
        <v>0.875</v>
      </c>
      <c r="H20" s="33">
        <v>2095989.65625</v>
      </c>
      <c r="I20" s="33">
        <f t="shared" si="2"/>
        <v>6483366</v>
      </c>
      <c r="J20" s="34">
        <v>0</v>
      </c>
      <c r="K20" s="33">
        <v>6483366</v>
      </c>
      <c r="L20" s="35">
        <v>0</v>
      </c>
      <c r="M20" s="54"/>
    </row>
    <row r="21" spans="1:13" s="55" customFormat="1" ht="15.95" customHeight="1" x14ac:dyDescent="0.25">
      <c r="A21" s="31" t="s">
        <v>28</v>
      </c>
      <c r="B21" s="76">
        <f t="shared" si="9"/>
        <v>0</v>
      </c>
      <c r="C21" s="32">
        <f t="shared" si="6"/>
        <v>1616697.675</v>
      </c>
      <c r="D21" s="33">
        <v>225000</v>
      </c>
      <c r="E21" s="33">
        <v>235155.75</v>
      </c>
      <c r="F21" s="33">
        <v>307029</v>
      </c>
      <c r="G21" s="62">
        <v>0.30000000000000004</v>
      </c>
      <c r="H21" s="33">
        <v>849512.92500000005</v>
      </c>
      <c r="I21" s="33">
        <f t="shared" si="2"/>
        <v>1616697.6750000003</v>
      </c>
      <c r="J21" s="34">
        <v>1616697.6750000003</v>
      </c>
      <c r="K21" s="33">
        <v>0</v>
      </c>
      <c r="L21" s="35">
        <v>0</v>
      </c>
      <c r="M21" s="54"/>
    </row>
    <row r="22" spans="1:13" s="55" customFormat="1" ht="15.95" customHeight="1" x14ac:dyDescent="0.25">
      <c r="A22" s="31" t="s">
        <v>65</v>
      </c>
      <c r="B22" s="76">
        <f t="shared" si="9"/>
        <v>0</v>
      </c>
      <c r="C22" s="32">
        <f t="shared" si="6"/>
        <v>7444611.2700000005</v>
      </c>
      <c r="D22" s="33">
        <v>4091079.66</v>
      </c>
      <c r="E22" s="33">
        <v>555130.86</v>
      </c>
      <c r="F22" s="33">
        <v>45000</v>
      </c>
      <c r="G22" s="62">
        <v>1</v>
      </c>
      <c r="H22" s="33">
        <v>2753400.75</v>
      </c>
      <c r="I22" s="33">
        <f t="shared" si="2"/>
        <v>7444611.2699999996</v>
      </c>
      <c r="J22" s="34">
        <v>7219611.2699999996</v>
      </c>
      <c r="K22" s="33">
        <v>0</v>
      </c>
      <c r="L22" s="35">
        <v>225000</v>
      </c>
      <c r="M22" s="54"/>
    </row>
    <row r="23" spans="1:13" s="55" customFormat="1" ht="15.95" customHeight="1" x14ac:dyDescent="0.25">
      <c r="A23" s="31" t="s">
        <v>29</v>
      </c>
      <c r="B23" s="76">
        <f t="shared" si="9"/>
        <v>0</v>
      </c>
      <c r="C23" s="32">
        <f t="shared" si="6"/>
        <v>2659085.2650000001</v>
      </c>
      <c r="D23" s="33">
        <v>1392353.04</v>
      </c>
      <c r="E23" s="33">
        <v>320479.34999999998</v>
      </c>
      <c r="F23" s="33">
        <v>45000</v>
      </c>
      <c r="G23" s="62">
        <v>0.5</v>
      </c>
      <c r="H23" s="33">
        <v>901252.875</v>
      </c>
      <c r="I23" s="33">
        <f t="shared" si="2"/>
        <v>2659085.2650000001</v>
      </c>
      <c r="J23" s="34">
        <v>2659085.2650000001</v>
      </c>
      <c r="K23" s="33">
        <v>0</v>
      </c>
      <c r="L23" s="35">
        <v>0</v>
      </c>
      <c r="M23" s="54"/>
    </row>
    <row r="24" spans="1:13" s="55" customFormat="1" ht="15.95" customHeight="1" x14ac:dyDescent="0.25">
      <c r="A24" s="31" t="s">
        <v>30</v>
      </c>
      <c r="B24" s="76">
        <f t="shared" si="9"/>
        <v>0</v>
      </c>
      <c r="C24" s="32">
        <f t="shared" si="6"/>
        <v>14556480.385</v>
      </c>
      <c r="D24" s="33">
        <v>7500000</v>
      </c>
      <c r="E24" s="33">
        <v>1157684.98</v>
      </c>
      <c r="F24" s="33">
        <v>1096075.53</v>
      </c>
      <c r="G24" s="62">
        <v>2.5</v>
      </c>
      <c r="H24" s="33">
        <v>4802719.875</v>
      </c>
      <c r="I24" s="33">
        <f t="shared" si="2"/>
        <v>14556480.384999998</v>
      </c>
      <c r="J24" s="34">
        <v>0</v>
      </c>
      <c r="K24" s="33">
        <v>0</v>
      </c>
      <c r="L24" s="35">
        <v>14556480.384999998</v>
      </c>
      <c r="M24" s="54"/>
    </row>
    <row r="25" spans="1:13" s="55" customFormat="1" ht="15.95" customHeight="1" x14ac:dyDescent="0.25">
      <c r="A25" s="31" t="s">
        <v>31</v>
      </c>
      <c r="B25" s="76">
        <f t="shared" si="9"/>
        <v>-0.19999999995343387</v>
      </c>
      <c r="C25" s="32">
        <f t="shared" si="6"/>
        <v>2035326.95</v>
      </c>
      <c r="D25" s="33">
        <v>0</v>
      </c>
      <c r="E25" s="33">
        <v>45358.11</v>
      </c>
      <c r="F25" s="33">
        <v>187463.09000000003</v>
      </c>
      <c r="G25" s="62">
        <v>1</v>
      </c>
      <c r="H25" s="33">
        <v>1802505.75</v>
      </c>
      <c r="I25" s="33">
        <f t="shared" si="2"/>
        <v>2035326.75</v>
      </c>
      <c r="J25" s="34">
        <v>0</v>
      </c>
      <c r="K25" s="33">
        <v>0</v>
      </c>
      <c r="L25" s="35">
        <v>2035326.75</v>
      </c>
      <c r="M25" s="54"/>
    </row>
    <row r="26" spans="1:13" s="55" customFormat="1" ht="15.95" customHeight="1" x14ac:dyDescent="0.25">
      <c r="A26" s="31" t="s">
        <v>32</v>
      </c>
      <c r="B26" s="76">
        <f t="shared" si="9"/>
        <v>0</v>
      </c>
      <c r="C26" s="32">
        <f t="shared" si="6"/>
        <v>3102667.5975000001</v>
      </c>
      <c r="D26" s="33">
        <v>1409867.3474999999</v>
      </c>
      <c r="E26" s="33">
        <v>181576.125</v>
      </c>
      <c r="F26" s="33">
        <v>0</v>
      </c>
      <c r="G26" s="62">
        <v>0.7</v>
      </c>
      <c r="H26" s="33">
        <v>1511224.125</v>
      </c>
      <c r="I26" s="33">
        <f t="shared" si="2"/>
        <v>3102667.5975000001</v>
      </c>
      <c r="J26" s="34">
        <v>2931438.0975000001</v>
      </c>
      <c r="K26" s="33">
        <v>0</v>
      </c>
      <c r="L26" s="35">
        <v>171229.5</v>
      </c>
      <c r="M26" s="54"/>
    </row>
    <row r="27" spans="1:13" s="55" customFormat="1" ht="15.95" customHeight="1" x14ac:dyDescent="0.25">
      <c r="A27" s="31" t="s">
        <v>33</v>
      </c>
      <c r="B27" s="76">
        <f t="shared" si="9"/>
        <v>0</v>
      </c>
      <c r="C27" s="32">
        <f t="shared" si="6"/>
        <v>1180994.5275000001</v>
      </c>
      <c r="D27" s="33">
        <v>446407.66499999998</v>
      </c>
      <c r="E27" s="33">
        <v>44418.75</v>
      </c>
      <c r="F27" s="33">
        <v>0</v>
      </c>
      <c r="G27" s="62">
        <v>0.35</v>
      </c>
      <c r="H27" s="33">
        <v>690168.11250000005</v>
      </c>
      <c r="I27" s="33">
        <f t="shared" si="2"/>
        <v>1180994.5275000001</v>
      </c>
      <c r="J27" s="34">
        <v>1091086.8166837501</v>
      </c>
      <c r="K27" s="33">
        <v>0</v>
      </c>
      <c r="L27" s="35">
        <v>89907.710816249994</v>
      </c>
      <c r="M27" s="54"/>
    </row>
    <row r="28" spans="1:13" s="55" customFormat="1" ht="15.95" customHeight="1" x14ac:dyDescent="0.25">
      <c r="A28" s="31" t="s">
        <v>34</v>
      </c>
      <c r="B28" s="76">
        <f t="shared" si="9"/>
        <v>0</v>
      </c>
      <c r="C28" s="32">
        <f t="shared" si="6"/>
        <v>717940.95750000002</v>
      </c>
      <c r="D28" s="33">
        <v>189542.14500000002</v>
      </c>
      <c r="E28" s="33">
        <v>55272.375</v>
      </c>
      <c r="F28" s="33">
        <v>22500</v>
      </c>
      <c r="G28" s="62">
        <v>0.25</v>
      </c>
      <c r="H28" s="33">
        <v>450626.4375</v>
      </c>
      <c r="I28" s="33">
        <f t="shared" si="2"/>
        <v>717940.95750000002</v>
      </c>
      <c r="J28" s="34">
        <v>717940.95750000002</v>
      </c>
      <c r="K28" s="33">
        <v>0</v>
      </c>
      <c r="L28" s="35">
        <v>0</v>
      </c>
      <c r="M28" s="54"/>
    </row>
    <row r="29" spans="1:13" s="55" customFormat="1" ht="15.95" customHeight="1" x14ac:dyDescent="0.25">
      <c r="A29" s="31" t="s">
        <v>35</v>
      </c>
      <c r="B29" s="76">
        <f t="shared" si="9"/>
        <v>0</v>
      </c>
      <c r="C29" s="32">
        <f t="shared" si="6"/>
        <v>3469816.2300000004</v>
      </c>
      <c r="D29" s="33">
        <v>1581826.62</v>
      </c>
      <c r="E29" s="33">
        <v>137223.81</v>
      </c>
      <c r="F29" s="33">
        <v>0</v>
      </c>
      <c r="G29" s="62">
        <v>0.8</v>
      </c>
      <c r="H29" s="33">
        <v>1750765.8000000003</v>
      </c>
      <c r="I29" s="33">
        <f t="shared" si="2"/>
        <v>3469816.2300000004</v>
      </c>
      <c r="J29" s="34">
        <v>1336313.96955</v>
      </c>
      <c r="K29" s="33">
        <v>2133502.2604500004</v>
      </c>
      <c r="L29" s="35">
        <v>0</v>
      </c>
      <c r="M29" s="54"/>
    </row>
    <row r="30" spans="1:13" s="55" customFormat="1" ht="15.95" customHeight="1" x14ac:dyDescent="0.25">
      <c r="A30" s="31" t="s">
        <v>36</v>
      </c>
      <c r="B30" s="76">
        <f t="shared" si="9"/>
        <v>-4.1999999899417162E-2</v>
      </c>
      <c r="C30" s="32">
        <f t="shared" si="6"/>
        <v>3690621.7919999999</v>
      </c>
      <c r="D30" s="33">
        <v>2569500</v>
      </c>
      <c r="E30" s="33">
        <v>96056.667000000001</v>
      </c>
      <c r="F30" s="33">
        <v>123812.25</v>
      </c>
      <c r="G30" s="62">
        <v>0.5</v>
      </c>
      <c r="H30" s="33">
        <v>901252.875</v>
      </c>
      <c r="I30" s="33">
        <f t="shared" si="2"/>
        <v>3690621.75</v>
      </c>
      <c r="J30" s="34">
        <v>750000</v>
      </c>
      <c r="K30" s="33">
        <v>2940621.75</v>
      </c>
      <c r="L30" s="35">
        <v>0</v>
      </c>
      <c r="M30" s="54"/>
    </row>
    <row r="31" spans="1:13" s="55" customFormat="1" ht="15.95" customHeight="1" x14ac:dyDescent="0.25">
      <c r="A31" s="31" t="s">
        <v>41</v>
      </c>
      <c r="B31" s="76">
        <f t="shared" si="9"/>
        <v>0</v>
      </c>
      <c r="C31" s="32">
        <f t="shared" si="6"/>
        <v>4236923.88</v>
      </c>
      <c r="D31" s="33">
        <v>1674383.25</v>
      </c>
      <c r="E31" s="33">
        <v>676283.58000000007</v>
      </c>
      <c r="F31" s="33">
        <v>745462.5</v>
      </c>
      <c r="G31" s="62">
        <v>0.6</v>
      </c>
      <c r="H31" s="33">
        <v>1140794.5499999998</v>
      </c>
      <c r="I31" s="33">
        <f t="shared" si="2"/>
        <v>4236923.88</v>
      </c>
      <c r="J31" s="34">
        <v>0</v>
      </c>
      <c r="K31" s="33">
        <v>4236923.88</v>
      </c>
      <c r="L31" s="35">
        <v>0</v>
      </c>
      <c r="M31" s="54"/>
    </row>
    <row r="32" spans="1:13" s="55" customFormat="1" ht="15.95" customHeight="1" x14ac:dyDescent="0.25">
      <c r="A32" s="31" t="s">
        <v>37</v>
      </c>
      <c r="B32" s="76">
        <f t="shared" si="9"/>
        <v>0</v>
      </c>
      <c r="C32" s="32">
        <f t="shared" si="6"/>
        <v>765750</v>
      </c>
      <c r="D32" s="33">
        <v>225000</v>
      </c>
      <c r="E32" s="33">
        <v>309000</v>
      </c>
      <c r="F32" s="33">
        <v>231750</v>
      </c>
      <c r="G32" s="62">
        <v>0</v>
      </c>
      <c r="H32" s="33">
        <v>0</v>
      </c>
      <c r="I32" s="33">
        <f t="shared" si="2"/>
        <v>765750</v>
      </c>
      <c r="J32" s="34">
        <v>765750</v>
      </c>
      <c r="K32" s="33">
        <v>0</v>
      </c>
      <c r="L32" s="35">
        <v>0</v>
      </c>
      <c r="M32" s="54"/>
    </row>
    <row r="33" spans="1:13" s="55" customFormat="1" ht="15.95" customHeight="1" x14ac:dyDescent="0.25">
      <c r="A33" s="31" t="s">
        <v>38</v>
      </c>
      <c r="B33" s="76">
        <f t="shared" si="9"/>
        <v>7.5000000186264515E-2</v>
      </c>
      <c r="C33" s="32">
        <f t="shared" si="6"/>
        <v>2674597.2524999999</v>
      </c>
      <c r="D33" s="33">
        <v>397379.17574999994</v>
      </c>
      <c r="E33" s="33">
        <v>529838.90100000007</v>
      </c>
      <c r="F33" s="33">
        <v>1747379.1757499999</v>
      </c>
      <c r="G33" s="62">
        <v>0</v>
      </c>
      <c r="H33" s="33">
        <v>0</v>
      </c>
      <c r="I33" s="33">
        <f t="shared" si="2"/>
        <v>2674597.3275000001</v>
      </c>
      <c r="J33" s="34">
        <v>0</v>
      </c>
      <c r="K33" s="33">
        <v>0</v>
      </c>
      <c r="L33" s="35">
        <v>2674597.3275000001</v>
      </c>
      <c r="M33" s="54"/>
    </row>
    <row r="34" spans="1:13" s="53" customFormat="1" ht="15.95" customHeight="1" thickBot="1" x14ac:dyDescent="0.3">
      <c r="A34" s="41" t="s">
        <v>39</v>
      </c>
      <c r="B34" s="78">
        <f t="shared" si="9"/>
        <v>0</v>
      </c>
      <c r="C34" s="42">
        <f t="shared" si="6"/>
        <v>0</v>
      </c>
      <c r="D34" s="43">
        <v>0</v>
      </c>
      <c r="E34" s="43">
        <v>0</v>
      </c>
      <c r="F34" s="43">
        <v>0</v>
      </c>
      <c r="G34" s="64">
        <v>0</v>
      </c>
      <c r="H34" s="43">
        <v>0</v>
      </c>
      <c r="I34" s="43">
        <f t="shared" si="2"/>
        <v>0</v>
      </c>
      <c r="J34" s="44">
        <v>0</v>
      </c>
      <c r="K34" s="43">
        <v>0</v>
      </c>
      <c r="L34" s="45">
        <v>0</v>
      </c>
      <c r="M34" s="52"/>
    </row>
    <row r="35" spans="1:13" s="53" customFormat="1" ht="24" customHeight="1" thickBot="1" x14ac:dyDescent="0.3">
      <c r="A35" s="46" t="s">
        <v>40</v>
      </c>
      <c r="B35" s="79">
        <f>SUM(B3:B8)+SUM(B14:B16)+B34</f>
        <v>-4.9750003265216947E-2</v>
      </c>
      <c r="C35" s="47">
        <f>SUM(D35:F35)+H35</f>
        <v>175860436.77402875</v>
      </c>
      <c r="D35" s="47">
        <f>SUM(D3:D8)+SUM(D14:D16)+D34</f>
        <v>60770313.113150001</v>
      </c>
      <c r="E35" s="47">
        <f>SUM(E3:E8)+SUM(E14:E16)+E34</f>
        <v>19007795.927170753</v>
      </c>
      <c r="F35" s="47">
        <f>SUM(F3:F8)+SUM(F14:F16)+F34</f>
        <v>14729170.733708</v>
      </c>
      <c r="G35" s="48">
        <f>SUM(G3:G8)+SUM(G14:G16)+G34</f>
        <v>35</v>
      </c>
      <c r="H35" s="47">
        <f>SUM(H3:H8)+SUM(H14:H16)+H34</f>
        <v>81353157</v>
      </c>
      <c r="I35" s="47">
        <f>SUM(J35:L35)</f>
        <v>175860436.72427875</v>
      </c>
      <c r="J35" s="47">
        <f>SUM(J3:J8)+SUM(J14:J16)+J34</f>
        <v>110999999.66051249</v>
      </c>
      <c r="K35" s="47">
        <f>SUM(K3:K8)+SUM(K14:K16)+K34</f>
        <v>40847895.390450001</v>
      </c>
      <c r="L35" s="49">
        <f>SUM(L3:L8)+SUM(L14:L16)+L34</f>
        <v>24012541.673316248</v>
      </c>
      <c r="M35" s="52"/>
    </row>
    <row r="39" spans="1:13" ht="15.75" thickBot="1" x14ac:dyDescent="0.3"/>
    <row r="40" spans="1:13" s="51" customFormat="1" ht="27" customHeight="1" x14ac:dyDescent="0.25">
      <c r="A40" s="140" t="s">
        <v>45</v>
      </c>
      <c r="B40" s="90" t="s">
        <v>49</v>
      </c>
      <c r="C40" s="142" t="s">
        <v>46</v>
      </c>
      <c r="D40" s="143"/>
      <c r="E40" s="143"/>
      <c r="F40" s="143"/>
      <c r="G40" s="143"/>
      <c r="H40" s="143"/>
      <c r="I40" s="69"/>
      <c r="J40" s="143" t="s">
        <v>47</v>
      </c>
      <c r="K40" s="143"/>
      <c r="L40" s="144"/>
      <c r="M40" s="50"/>
    </row>
    <row r="41" spans="1:13" s="51" customFormat="1" ht="60.75" customHeight="1" thickBot="1" x14ac:dyDescent="0.3">
      <c r="A41" s="141"/>
      <c r="B41" s="70" t="s">
        <v>50</v>
      </c>
      <c r="C41" s="2" t="s">
        <v>0</v>
      </c>
      <c r="D41" s="3" t="s">
        <v>1</v>
      </c>
      <c r="E41" s="3" t="s">
        <v>2</v>
      </c>
      <c r="F41" s="3" t="s">
        <v>3</v>
      </c>
      <c r="G41" s="56" t="s">
        <v>4</v>
      </c>
      <c r="H41" s="3" t="s">
        <v>5</v>
      </c>
      <c r="I41" s="3" t="s">
        <v>6</v>
      </c>
      <c r="J41" s="4" t="s">
        <v>7</v>
      </c>
      <c r="K41" s="3" t="s">
        <v>8</v>
      </c>
      <c r="L41" s="5" t="s">
        <v>9</v>
      </c>
      <c r="M41" s="50"/>
    </row>
    <row r="42" spans="1:13" s="53" customFormat="1" ht="30" x14ac:dyDescent="0.25">
      <c r="A42" s="6" t="s">
        <v>10</v>
      </c>
      <c r="B42" s="81">
        <f>+I42-C42</f>
        <v>-3612798</v>
      </c>
      <c r="C42" s="7">
        <f>SUM(D42:F42)+H42</f>
        <v>24078272</v>
      </c>
      <c r="D42" s="8">
        <v>0</v>
      </c>
      <c r="E42" s="8">
        <v>5979212</v>
      </c>
      <c r="F42" s="8">
        <v>370836</v>
      </c>
      <c r="G42" s="57">
        <v>4.5</v>
      </c>
      <c r="H42" s="8">
        <v>17728224</v>
      </c>
      <c r="I42" s="8">
        <f>SUM(J42:L42)</f>
        <v>20465474</v>
      </c>
      <c r="J42" s="9">
        <v>20103741</v>
      </c>
      <c r="K42" s="8">
        <v>0</v>
      </c>
      <c r="L42" s="10">
        <v>361733</v>
      </c>
      <c r="M42" s="52"/>
    </row>
    <row r="43" spans="1:13" s="53" customFormat="1" ht="15.95" customHeight="1" x14ac:dyDescent="0.25">
      <c r="A43" s="11" t="s">
        <v>11</v>
      </c>
      <c r="B43" s="82">
        <f t="shared" ref="B43:B46" si="10">+I43-C43</f>
        <v>-890635</v>
      </c>
      <c r="C43" s="12">
        <f t="shared" ref="C43:C46" si="11">SUM(D43:F43)+H43</f>
        <v>6984840</v>
      </c>
      <c r="D43" s="13">
        <v>0</v>
      </c>
      <c r="E43" s="13">
        <v>683289</v>
      </c>
      <c r="F43" s="13">
        <v>788284</v>
      </c>
      <c r="G43" s="58">
        <v>2.25</v>
      </c>
      <c r="H43" s="13">
        <v>5513267</v>
      </c>
      <c r="I43" s="13">
        <f t="shared" ref="I43:I73" si="12">SUM(J43:L43)</f>
        <v>6094205</v>
      </c>
      <c r="J43" s="14">
        <v>5402074</v>
      </c>
      <c r="K43" s="13">
        <v>0</v>
      </c>
      <c r="L43" s="15">
        <v>692131</v>
      </c>
      <c r="M43" s="52"/>
    </row>
    <row r="44" spans="1:13" s="53" customFormat="1" ht="15.95" customHeight="1" x14ac:dyDescent="0.25">
      <c r="A44" s="16" t="s">
        <v>12</v>
      </c>
      <c r="B44" s="83">
        <f t="shared" si="10"/>
        <v>-4011303</v>
      </c>
      <c r="C44" s="17">
        <f t="shared" si="11"/>
        <v>25306756</v>
      </c>
      <c r="D44" s="18">
        <v>2641178</v>
      </c>
      <c r="E44" s="18">
        <v>5200324</v>
      </c>
      <c r="F44" s="18">
        <v>7122950</v>
      </c>
      <c r="G44" s="59">
        <v>5</v>
      </c>
      <c r="H44" s="18">
        <v>10342304</v>
      </c>
      <c r="I44" s="18">
        <f t="shared" si="12"/>
        <v>21295453</v>
      </c>
      <c r="J44" s="19">
        <v>9396846</v>
      </c>
      <c r="K44" s="18">
        <v>0</v>
      </c>
      <c r="L44" s="20">
        <v>11898607</v>
      </c>
      <c r="M44" s="52"/>
    </row>
    <row r="45" spans="1:13" s="53" customFormat="1" ht="15.95" customHeight="1" x14ac:dyDescent="0.25">
      <c r="A45" s="21" t="s">
        <v>13</v>
      </c>
      <c r="B45" s="84">
        <f t="shared" si="10"/>
        <v>-2774088</v>
      </c>
      <c r="C45" s="22">
        <f t="shared" si="11"/>
        <v>11844813</v>
      </c>
      <c r="D45" s="23">
        <v>9504498</v>
      </c>
      <c r="E45" s="23">
        <v>1157028</v>
      </c>
      <c r="F45" s="23">
        <v>73234</v>
      </c>
      <c r="G45" s="60">
        <v>0.5</v>
      </c>
      <c r="H45" s="23">
        <v>1110053</v>
      </c>
      <c r="I45" s="23">
        <f t="shared" si="12"/>
        <v>9070725</v>
      </c>
      <c r="J45" s="24">
        <v>9070725</v>
      </c>
      <c r="K45" s="23">
        <v>0</v>
      </c>
      <c r="L45" s="25">
        <v>0</v>
      </c>
      <c r="M45" s="52"/>
    </row>
    <row r="46" spans="1:13" s="53" customFormat="1" ht="15.95" customHeight="1" x14ac:dyDescent="0.25">
      <c r="A46" s="26" t="s">
        <v>14</v>
      </c>
      <c r="B46" s="85">
        <f t="shared" si="10"/>
        <v>2859579</v>
      </c>
      <c r="C46" s="27">
        <f t="shared" si="11"/>
        <v>3134264</v>
      </c>
      <c r="D46" s="28">
        <v>309192</v>
      </c>
      <c r="E46" s="28">
        <v>374692</v>
      </c>
      <c r="F46" s="28">
        <v>230274</v>
      </c>
      <c r="G46" s="61">
        <v>1</v>
      </c>
      <c r="H46" s="28">
        <v>2220106</v>
      </c>
      <c r="I46" s="28">
        <f t="shared" si="12"/>
        <v>5993843</v>
      </c>
      <c r="J46" s="29">
        <v>3607752</v>
      </c>
      <c r="K46" s="28">
        <v>0</v>
      </c>
      <c r="L46" s="30">
        <v>2386091</v>
      </c>
      <c r="M46" s="52"/>
    </row>
    <row r="47" spans="1:13" s="53" customFormat="1" ht="15.95" customHeight="1" x14ac:dyDescent="0.25">
      <c r="A47" s="6" t="s">
        <v>15</v>
      </c>
      <c r="B47" s="81">
        <f>SUM(B48:B52)</f>
        <v>776401</v>
      </c>
      <c r="C47" s="7">
        <f>SUM(D47:F47)+H47</f>
        <v>22090962</v>
      </c>
      <c r="D47" s="8">
        <f>SUM(D48:D52)</f>
        <v>1669494</v>
      </c>
      <c r="E47" s="8">
        <f t="shared" ref="E47:H47" si="13">SUM(E48:E52)</f>
        <v>1194582</v>
      </c>
      <c r="F47" s="8">
        <f t="shared" si="13"/>
        <v>2853330</v>
      </c>
      <c r="G47" s="57">
        <f t="shared" si="13"/>
        <v>7.7880000000000003</v>
      </c>
      <c r="H47" s="8">
        <f t="shared" si="13"/>
        <v>16373556</v>
      </c>
      <c r="I47" s="8">
        <f t="shared" si="12"/>
        <v>22867363</v>
      </c>
      <c r="J47" s="9">
        <f t="shared" ref="J47:L47" si="14">SUM(J48:J52)</f>
        <v>22743973</v>
      </c>
      <c r="K47" s="8">
        <f t="shared" si="14"/>
        <v>0</v>
      </c>
      <c r="L47" s="10">
        <f t="shared" si="14"/>
        <v>123390</v>
      </c>
      <c r="M47" s="52"/>
    </row>
    <row r="48" spans="1:13" s="55" customFormat="1" ht="15.95" customHeight="1" x14ac:dyDescent="0.25">
      <c r="A48" s="31" t="s">
        <v>16</v>
      </c>
      <c r="B48" s="86">
        <f t="shared" ref="B48:B54" si="15">+I48-C48</f>
        <v>-590793</v>
      </c>
      <c r="C48" s="32">
        <f t="shared" ref="C48:C73" si="16">SUM(D48:F48)+H48</f>
        <v>11823168</v>
      </c>
      <c r="D48" s="33">
        <v>1583327</v>
      </c>
      <c r="E48" s="33">
        <v>922849</v>
      </c>
      <c r="F48" s="33">
        <v>2678103</v>
      </c>
      <c r="G48" s="62">
        <v>3.3250000000000002</v>
      </c>
      <c r="H48" s="33">
        <v>6638889</v>
      </c>
      <c r="I48" s="33">
        <f t="shared" si="12"/>
        <v>11232375</v>
      </c>
      <c r="J48" s="34">
        <v>11108985</v>
      </c>
      <c r="K48" s="33">
        <v>0</v>
      </c>
      <c r="L48" s="35">
        <v>123390</v>
      </c>
      <c r="M48" s="54"/>
    </row>
    <row r="49" spans="1:13" s="55" customFormat="1" ht="15.95" customHeight="1" x14ac:dyDescent="0.25">
      <c r="A49" s="31" t="s">
        <v>17</v>
      </c>
      <c r="B49" s="86">
        <f t="shared" si="15"/>
        <v>-499363</v>
      </c>
      <c r="C49" s="32">
        <f t="shared" si="16"/>
        <v>686863</v>
      </c>
      <c r="D49" s="33">
        <v>81046</v>
      </c>
      <c r="E49" s="33">
        <v>7620</v>
      </c>
      <c r="F49" s="33">
        <v>34730</v>
      </c>
      <c r="G49" s="62">
        <v>0.25</v>
      </c>
      <c r="H49" s="33">
        <v>563467</v>
      </c>
      <c r="I49" s="33">
        <f t="shared" si="12"/>
        <v>187500</v>
      </c>
      <c r="J49" s="34">
        <v>187500</v>
      </c>
      <c r="K49" s="33">
        <v>0</v>
      </c>
      <c r="L49" s="35">
        <v>0</v>
      </c>
      <c r="M49" s="54"/>
    </row>
    <row r="50" spans="1:13" s="55" customFormat="1" ht="15.95" customHeight="1" x14ac:dyDescent="0.25">
      <c r="A50" s="31" t="s">
        <v>18</v>
      </c>
      <c r="B50" s="86">
        <f t="shared" si="15"/>
        <v>505684</v>
      </c>
      <c r="C50" s="32">
        <f t="shared" si="16"/>
        <v>3253529</v>
      </c>
      <c r="D50" s="33">
        <v>5121</v>
      </c>
      <c r="E50" s="33">
        <v>113003</v>
      </c>
      <c r="F50" s="33">
        <v>6480</v>
      </c>
      <c r="G50" s="62">
        <v>1.5</v>
      </c>
      <c r="H50" s="33">
        <v>3128925</v>
      </c>
      <c r="I50" s="33">
        <f t="shared" si="12"/>
        <v>3759213</v>
      </c>
      <c r="J50" s="34">
        <v>3759213</v>
      </c>
      <c r="K50" s="33">
        <v>0</v>
      </c>
      <c r="L50" s="35">
        <v>0</v>
      </c>
      <c r="M50" s="54"/>
    </row>
    <row r="51" spans="1:13" s="55" customFormat="1" ht="15.95" customHeight="1" x14ac:dyDescent="0.25">
      <c r="A51" s="31" t="s">
        <v>19</v>
      </c>
      <c r="B51" s="86">
        <f t="shared" si="15"/>
        <v>1554835</v>
      </c>
      <c r="C51" s="32">
        <f t="shared" si="16"/>
        <v>5264815</v>
      </c>
      <c r="D51" s="33">
        <v>0</v>
      </c>
      <c r="E51" s="33">
        <v>151110</v>
      </c>
      <c r="F51" s="33">
        <v>110026</v>
      </c>
      <c r="G51" s="62">
        <v>2.25</v>
      </c>
      <c r="H51" s="33">
        <v>5003679</v>
      </c>
      <c r="I51" s="33">
        <f t="shared" si="12"/>
        <v>6819650</v>
      </c>
      <c r="J51" s="34">
        <v>6819650</v>
      </c>
      <c r="K51" s="33">
        <v>0</v>
      </c>
      <c r="L51" s="35">
        <v>0</v>
      </c>
      <c r="M51" s="54"/>
    </row>
    <row r="52" spans="1:13" s="55" customFormat="1" ht="15.95" customHeight="1" x14ac:dyDescent="0.25">
      <c r="A52" s="31" t="s">
        <v>20</v>
      </c>
      <c r="B52" s="86">
        <f t="shared" si="15"/>
        <v>-193962</v>
      </c>
      <c r="C52" s="32">
        <f t="shared" si="16"/>
        <v>1062587</v>
      </c>
      <c r="D52" s="33">
        <v>0</v>
      </c>
      <c r="E52" s="33">
        <v>0</v>
      </c>
      <c r="F52" s="33">
        <v>23991</v>
      </c>
      <c r="G52" s="62">
        <v>0.46300000000000002</v>
      </c>
      <c r="H52" s="33">
        <v>1038596</v>
      </c>
      <c r="I52" s="33">
        <f t="shared" si="12"/>
        <v>868625</v>
      </c>
      <c r="J52" s="34">
        <v>868625</v>
      </c>
      <c r="K52" s="33">
        <v>0</v>
      </c>
      <c r="L52" s="35">
        <v>0</v>
      </c>
      <c r="M52" s="54"/>
    </row>
    <row r="53" spans="1:13" s="53" customFormat="1" ht="15.95" customHeight="1" x14ac:dyDescent="0.25">
      <c r="A53" s="26" t="s">
        <v>21</v>
      </c>
      <c r="B53" s="85">
        <f t="shared" si="15"/>
        <v>4926948</v>
      </c>
      <c r="C53" s="27">
        <f t="shared" si="16"/>
        <v>2240556</v>
      </c>
      <c r="D53" s="28">
        <v>190185</v>
      </c>
      <c r="E53" s="28">
        <v>1129960</v>
      </c>
      <c r="F53" s="28">
        <v>11592</v>
      </c>
      <c r="G53" s="61">
        <v>0.25</v>
      </c>
      <c r="H53" s="28">
        <v>908819</v>
      </c>
      <c r="I53" s="28">
        <f t="shared" si="12"/>
        <v>7167504</v>
      </c>
      <c r="J53" s="29">
        <v>7167504</v>
      </c>
      <c r="K53" s="28">
        <v>0</v>
      </c>
      <c r="L53" s="30">
        <v>0</v>
      </c>
      <c r="M53" s="52"/>
    </row>
    <row r="54" spans="1:13" s="53" customFormat="1" ht="15.95" customHeight="1" x14ac:dyDescent="0.25">
      <c r="A54" s="36" t="s">
        <v>22</v>
      </c>
      <c r="B54" s="87">
        <f t="shared" si="15"/>
        <v>-456550</v>
      </c>
      <c r="C54" s="37">
        <f t="shared" si="16"/>
        <v>1671767</v>
      </c>
      <c r="D54" s="38">
        <v>0</v>
      </c>
      <c r="E54" s="38">
        <v>15128</v>
      </c>
      <c r="F54" s="38">
        <v>0</v>
      </c>
      <c r="G54" s="63">
        <v>0.75</v>
      </c>
      <c r="H54" s="38">
        <v>1656639</v>
      </c>
      <c r="I54" s="38">
        <f t="shared" si="12"/>
        <v>1215217</v>
      </c>
      <c r="J54" s="39">
        <v>1162458</v>
      </c>
      <c r="K54" s="38">
        <v>0</v>
      </c>
      <c r="L54" s="40">
        <v>52759</v>
      </c>
      <c r="M54" s="52"/>
    </row>
    <row r="55" spans="1:13" s="53" customFormat="1" ht="30" x14ac:dyDescent="0.25">
      <c r="A55" s="21" t="s">
        <v>23</v>
      </c>
      <c r="B55" s="84">
        <f>SUM(B56:B72)</f>
        <v>4942969</v>
      </c>
      <c r="C55" s="22">
        <f t="shared" si="16"/>
        <v>68820645</v>
      </c>
      <c r="D55" s="23">
        <f>SUM(D56:D72)</f>
        <v>28271889</v>
      </c>
      <c r="E55" s="23">
        <f t="shared" ref="E55:H55" si="17">SUM(E56:E72)</f>
        <v>8463511</v>
      </c>
      <c r="F55" s="23">
        <f t="shared" si="17"/>
        <v>3221219</v>
      </c>
      <c r="G55" s="60">
        <f t="shared" si="17"/>
        <v>12.962000000000002</v>
      </c>
      <c r="H55" s="23">
        <f t="shared" si="17"/>
        <v>28864026</v>
      </c>
      <c r="I55" s="23">
        <f>SUM(I56:I72)</f>
        <v>73763614</v>
      </c>
      <c r="J55" s="24">
        <f t="shared" ref="J55:L55" si="18">SUM(J56:J72)</f>
        <v>32344922</v>
      </c>
      <c r="K55" s="23">
        <f t="shared" si="18"/>
        <v>24898702</v>
      </c>
      <c r="L55" s="25">
        <f t="shared" si="18"/>
        <v>16519990</v>
      </c>
      <c r="M55" s="52"/>
    </row>
    <row r="56" spans="1:13" s="55" customFormat="1" ht="15.95" customHeight="1" x14ac:dyDescent="0.25">
      <c r="A56" s="31" t="s">
        <v>24</v>
      </c>
      <c r="B56" s="86">
        <f t="shared" ref="B56:B73" si="19">+I56-C56</f>
        <v>-1056498</v>
      </c>
      <c r="C56" s="32">
        <f t="shared" si="16"/>
        <v>4310645</v>
      </c>
      <c r="D56" s="33">
        <v>1529813</v>
      </c>
      <c r="E56" s="33">
        <v>430347</v>
      </c>
      <c r="F56" s="33">
        <v>327995</v>
      </c>
      <c r="G56" s="62">
        <v>0.91200000000000003</v>
      </c>
      <c r="H56" s="33">
        <v>2022490</v>
      </c>
      <c r="I56" s="33">
        <f t="shared" si="12"/>
        <v>3254147</v>
      </c>
      <c r="J56" s="34">
        <v>3254147</v>
      </c>
      <c r="K56" s="33">
        <v>0</v>
      </c>
      <c r="L56" s="35">
        <v>0</v>
      </c>
      <c r="M56" s="54"/>
    </row>
    <row r="57" spans="1:13" s="55" customFormat="1" ht="15.95" customHeight="1" x14ac:dyDescent="0.25">
      <c r="A57" s="31" t="s">
        <v>25</v>
      </c>
      <c r="B57" s="86">
        <f t="shared" si="19"/>
        <v>-66422</v>
      </c>
      <c r="C57" s="32">
        <f t="shared" si="16"/>
        <v>10069273</v>
      </c>
      <c r="D57" s="33">
        <v>4702253</v>
      </c>
      <c r="E57" s="33">
        <v>1704315</v>
      </c>
      <c r="F57" s="33">
        <v>223749</v>
      </c>
      <c r="G57" s="62">
        <v>1.45</v>
      </c>
      <c r="H57" s="33">
        <v>3438956</v>
      </c>
      <c r="I57" s="33">
        <f t="shared" si="12"/>
        <v>10002851</v>
      </c>
      <c r="J57" s="34">
        <v>10002851</v>
      </c>
      <c r="K57" s="33">
        <v>0</v>
      </c>
      <c r="L57" s="35">
        <v>0</v>
      </c>
      <c r="M57" s="54"/>
    </row>
    <row r="58" spans="1:13" s="55" customFormat="1" ht="15.95" customHeight="1" x14ac:dyDescent="0.25">
      <c r="A58" s="31" t="s">
        <v>26</v>
      </c>
      <c r="B58" s="86">
        <f t="shared" si="19"/>
        <v>3196587</v>
      </c>
      <c r="C58" s="32">
        <f t="shared" si="16"/>
        <v>10983492</v>
      </c>
      <c r="D58" s="33">
        <v>8213672</v>
      </c>
      <c r="E58" s="33">
        <v>951363</v>
      </c>
      <c r="F58" s="33">
        <v>105477</v>
      </c>
      <c r="G58" s="62">
        <v>1</v>
      </c>
      <c r="H58" s="33">
        <v>1712980</v>
      </c>
      <c r="I58" s="33">
        <f t="shared" si="12"/>
        <v>14180079</v>
      </c>
      <c r="J58" s="34">
        <v>0</v>
      </c>
      <c r="K58" s="33">
        <v>14180079</v>
      </c>
      <c r="L58" s="35">
        <v>0</v>
      </c>
      <c r="M58" s="54"/>
    </row>
    <row r="59" spans="1:13" s="55" customFormat="1" ht="15.95" customHeight="1" x14ac:dyDescent="0.25">
      <c r="A59" s="31" t="s">
        <v>27</v>
      </c>
      <c r="B59" s="86">
        <f t="shared" si="19"/>
        <v>-102120</v>
      </c>
      <c r="C59" s="32">
        <f t="shared" si="16"/>
        <v>3832679</v>
      </c>
      <c r="D59" s="33">
        <v>1754358</v>
      </c>
      <c r="E59" s="33">
        <v>135728</v>
      </c>
      <c r="F59" s="33">
        <v>0</v>
      </c>
      <c r="G59" s="62">
        <v>0.875</v>
      </c>
      <c r="H59" s="33">
        <v>1942593</v>
      </c>
      <c r="I59" s="33">
        <f t="shared" si="12"/>
        <v>3730559</v>
      </c>
      <c r="J59" s="34">
        <v>0</v>
      </c>
      <c r="K59" s="33">
        <v>3730559</v>
      </c>
      <c r="L59" s="35">
        <v>0</v>
      </c>
      <c r="M59" s="54"/>
    </row>
    <row r="60" spans="1:13" s="55" customFormat="1" ht="15.95" customHeight="1" x14ac:dyDescent="0.25">
      <c r="A60" s="31" t="s">
        <v>28</v>
      </c>
      <c r="B60" s="86">
        <f t="shared" si="19"/>
        <v>-1076004</v>
      </c>
      <c r="C60" s="32">
        <f t="shared" si="16"/>
        <v>2771442</v>
      </c>
      <c r="D60" s="33">
        <v>716684</v>
      </c>
      <c r="E60" s="33">
        <v>869718</v>
      </c>
      <c r="F60" s="33">
        <v>519008</v>
      </c>
      <c r="G60" s="62">
        <v>0.30000000000000004</v>
      </c>
      <c r="H60" s="33">
        <v>666032</v>
      </c>
      <c r="I60" s="33">
        <f t="shared" si="12"/>
        <v>1695438</v>
      </c>
      <c r="J60" s="34">
        <v>1616698</v>
      </c>
      <c r="K60" s="33">
        <v>0</v>
      </c>
      <c r="L60" s="35">
        <v>78740</v>
      </c>
      <c r="M60" s="54"/>
    </row>
    <row r="61" spans="1:13" s="55" customFormat="1" ht="15.95" customHeight="1" x14ac:dyDescent="0.25">
      <c r="A61" s="31" t="s">
        <v>65</v>
      </c>
      <c r="B61" s="86">
        <f t="shared" si="19"/>
        <v>-255140</v>
      </c>
      <c r="C61" s="32">
        <f t="shared" si="16"/>
        <v>7694720</v>
      </c>
      <c r="D61" s="33">
        <v>3006888</v>
      </c>
      <c r="E61" s="33">
        <v>885057</v>
      </c>
      <c r="F61" s="33">
        <v>656969</v>
      </c>
      <c r="G61" s="62">
        <v>1.25</v>
      </c>
      <c r="H61" s="33">
        <v>3145806</v>
      </c>
      <c r="I61" s="33">
        <f t="shared" si="12"/>
        <v>7439580</v>
      </c>
      <c r="J61" s="34">
        <v>7219611</v>
      </c>
      <c r="K61" s="33">
        <v>0</v>
      </c>
      <c r="L61" s="35">
        <v>219969</v>
      </c>
      <c r="M61" s="54"/>
    </row>
    <row r="62" spans="1:13" s="55" customFormat="1" ht="15.95" customHeight="1" x14ac:dyDescent="0.25">
      <c r="A62" s="31" t="s">
        <v>29</v>
      </c>
      <c r="B62" s="86">
        <f t="shared" si="19"/>
        <v>-784849</v>
      </c>
      <c r="C62" s="32">
        <f t="shared" si="16"/>
        <v>3443934</v>
      </c>
      <c r="D62" s="33">
        <v>1037544</v>
      </c>
      <c r="E62" s="33">
        <v>701300</v>
      </c>
      <c r="F62" s="33">
        <v>425997</v>
      </c>
      <c r="G62" s="62">
        <v>0.57499999999999996</v>
      </c>
      <c r="H62" s="33">
        <v>1279093</v>
      </c>
      <c r="I62" s="33">
        <f t="shared" si="12"/>
        <v>2659085</v>
      </c>
      <c r="J62" s="34">
        <v>2659085</v>
      </c>
      <c r="K62" s="33">
        <v>0</v>
      </c>
      <c r="L62" s="35">
        <v>0</v>
      </c>
      <c r="M62" s="54"/>
    </row>
    <row r="63" spans="1:13" s="55" customFormat="1" ht="15.95" customHeight="1" x14ac:dyDescent="0.25">
      <c r="A63" s="31" t="s">
        <v>30</v>
      </c>
      <c r="B63" s="86">
        <f t="shared" si="19"/>
        <v>525256</v>
      </c>
      <c r="C63" s="32">
        <f t="shared" si="16"/>
        <v>10783854</v>
      </c>
      <c r="D63" s="33">
        <v>3536171</v>
      </c>
      <c r="E63" s="33">
        <v>1442949</v>
      </c>
      <c r="F63" s="33">
        <v>254469</v>
      </c>
      <c r="G63" s="62">
        <v>2.5</v>
      </c>
      <c r="H63" s="33">
        <v>5550265</v>
      </c>
      <c r="I63" s="33">
        <f t="shared" si="12"/>
        <v>11309110</v>
      </c>
      <c r="J63" s="34">
        <v>0</v>
      </c>
      <c r="K63" s="33">
        <v>0</v>
      </c>
      <c r="L63" s="35">
        <v>11309110</v>
      </c>
      <c r="M63" s="54"/>
    </row>
    <row r="64" spans="1:13" s="55" customFormat="1" ht="15.95" customHeight="1" x14ac:dyDescent="0.25">
      <c r="A64" s="31" t="s">
        <v>31</v>
      </c>
      <c r="B64" s="86">
        <f t="shared" si="19"/>
        <v>-1574720</v>
      </c>
      <c r="C64" s="32">
        <f t="shared" si="16"/>
        <v>2338633</v>
      </c>
      <c r="D64" s="33">
        <v>0</v>
      </c>
      <c r="E64" s="33">
        <v>99650</v>
      </c>
      <c r="F64" s="33">
        <v>18877</v>
      </c>
      <c r="G64" s="62">
        <v>1</v>
      </c>
      <c r="H64" s="33">
        <v>2220106</v>
      </c>
      <c r="I64" s="33">
        <f t="shared" si="12"/>
        <v>763913</v>
      </c>
      <c r="J64" s="34">
        <v>0</v>
      </c>
      <c r="K64" s="33">
        <v>0</v>
      </c>
      <c r="L64" s="35">
        <v>763913</v>
      </c>
      <c r="M64" s="54"/>
    </row>
    <row r="65" spans="1:13" s="55" customFormat="1" ht="15.95" customHeight="1" x14ac:dyDescent="0.25">
      <c r="A65" s="31" t="s">
        <v>32</v>
      </c>
      <c r="B65" s="86">
        <f t="shared" si="19"/>
        <v>1216223</v>
      </c>
      <c r="C65" s="32">
        <f t="shared" si="16"/>
        <v>1920635</v>
      </c>
      <c r="D65" s="33">
        <v>746194</v>
      </c>
      <c r="E65" s="33">
        <v>187640</v>
      </c>
      <c r="F65" s="33">
        <v>88631</v>
      </c>
      <c r="G65" s="62">
        <v>0.4</v>
      </c>
      <c r="H65" s="33">
        <v>898170</v>
      </c>
      <c r="I65" s="33">
        <f t="shared" si="12"/>
        <v>3136858</v>
      </c>
      <c r="J65" s="34">
        <v>2931438</v>
      </c>
      <c r="K65" s="33">
        <v>0</v>
      </c>
      <c r="L65" s="35">
        <v>205420</v>
      </c>
      <c r="M65" s="54"/>
    </row>
    <row r="66" spans="1:13" s="55" customFormat="1" ht="15.95" customHeight="1" x14ac:dyDescent="0.25">
      <c r="A66" s="31" t="s">
        <v>33</v>
      </c>
      <c r="B66" s="86">
        <f t="shared" si="19"/>
        <v>280359</v>
      </c>
      <c r="C66" s="32">
        <f t="shared" si="16"/>
        <v>1137388</v>
      </c>
      <c r="D66" s="33">
        <v>353022</v>
      </c>
      <c r="E66" s="33">
        <v>58355</v>
      </c>
      <c r="F66" s="33">
        <v>58291</v>
      </c>
      <c r="G66" s="62">
        <v>0.3</v>
      </c>
      <c r="H66" s="33">
        <v>667720</v>
      </c>
      <c r="I66" s="33">
        <f t="shared" si="12"/>
        <v>1417747</v>
      </c>
      <c r="J66" s="34">
        <v>1091087</v>
      </c>
      <c r="K66" s="33">
        <v>0</v>
      </c>
      <c r="L66" s="35">
        <v>326660</v>
      </c>
      <c r="M66" s="54"/>
    </row>
    <row r="67" spans="1:13" s="55" customFormat="1" ht="15.95" customHeight="1" x14ac:dyDescent="0.25">
      <c r="A67" s="31" t="s">
        <v>34</v>
      </c>
      <c r="B67" s="86">
        <f t="shared" si="19"/>
        <v>-355077</v>
      </c>
      <c r="C67" s="32">
        <f t="shared" si="16"/>
        <v>1073018</v>
      </c>
      <c r="D67" s="33">
        <v>280443</v>
      </c>
      <c r="E67" s="33">
        <v>188360</v>
      </c>
      <c r="F67" s="33">
        <v>49188</v>
      </c>
      <c r="G67" s="62">
        <v>0.25</v>
      </c>
      <c r="H67" s="33">
        <v>555027</v>
      </c>
      <c r="I67" s="33">
        <f t="shared" si="12"/>
        <v>717941</v>
      </c>
      <c r="J67" s="34">
        <v>717941</v>
      </c>
      <c r="K67" s="33">
        <v>0</v>
      </c>
      <c r="L67" s="35">
        <v>0</v>
      </c>
      <c r="M67" s="54"/>
    </row>
    <row r="68" spans="1:13" s="55" customFormat="1" ht="15.95" customHeight="1" x14ac:dyDescent="0.25">
      <c r="A68" s="31" t="s">
        <v>35</v>
      </c>
      <c r="B68" s="86">
        <f t="shared" si="19"/>
        <v>736099</v>
      </c>
      <c r="C68" s="32">
        <f t="shared" si="16"/>
        <v>2373381</v>
      </c>
      <c r="D68" s="33">
        <v>466047</v>
      </c>
      <c r="E68" s="33">
        <v>0</v>
      </c>
      <c r="F68" s="33">
        <v>131249</v>
      </c>
      <c r="G68" s="62">
        <v>0.8</v>
      </c>
      <c r="H68" s="33">
        <v>1776085</v>
      </c>
      <c r="I68" s="33">
        <f t="shared" si="12"/>
        <v>3109480</v>
      </c>
      <c r="J68" s="34">
        <v>1336314</v>
      </c>
      <c r="K68" s="33">
        <v>1773166</v>
      </c>
      <c r="L68" s="35">
        <v>0</v>
      </c>
      <c r="M68" s="54"/>
    </row>
    <row r="69" spans="1:13" s="55" customFormat="1" ht="15.95" customHeight="1" x14ac:dyDescent="0.25">
      <c r="A69" s="31" t="s">
        <v>36</v>
      </c>
      <c r="B69" s="86">
        <f t="shared" si="19"/>
        <v>-364754</v>
      </c>
      <c r="C69" s="32">
        <f t="shared" si="16"/>
        <v>1114754</v>
      </c>
      <c r="D69" s="33">
        <v>0</v>
      </c>
      <c r="E69" s="33">
        <v>0</v>
      </c>
      <c r="F69" s="33">
        <v>4701</v>
      </c>
      <c r="G69" s="62">
        <v>0.5</v>
      </c>
      <c r="H69" s="33">
        <v>1110053</v>
      </c>
      <c r="I69" s="33">
        <f t="shared" si="12"/>
        <v>750000</v>
      </c>
      <c r="J69" s="34">
        <v>750000</v>
      </c>
      <c r="K69" s="33">
        <v>0</v>
      </c>
      <c r="L69" s="35">
        <v>0</v>
      </c>
      <c r="M69" s="54"/>
    </row>
    <row r="70" spans="1:13" s="55" customFormat="1" ht="15.95" customHeight="1" x14ac:dyDescent="0.25">
      <c r="A70" s="31" t="s">
        <v>41</v>
      </c>
      <c r="B70" s="86">
        <f t="shared" si="19"/>
        <v>1636974</v>
      </c>
      <c r="C70" s="32">
        <f t="shared" si="16"/>
        <v>3577924</v>
      </c>
      <c r="D70" s="33">
        <v>1094937</v>
      </c>
      <c r="E70" s="33">
        <v>794305</v>
      </c>
      <c r="F70" s="33">
        <v>356618</v>
      </c>
      <c r="G70" s="62">
        <v>0.6</v>
      </c>
      <c r="H70" s="33">
        <v>1332064</v>
      </c>
      <c r="I70" s="33">
        <f t="shared" si="12"/>
        <v>5214898</v>
      </c>
      <c r="J70" s="34">
        <v>0</v>
      </c>
      <c r="K70" s="33">
        <v>5214898</v>
      </c>
      <c r="L70" s="35">
        <v>0</v>
      </c>
      <c r="M70" s="54"/>
    </row>
    <row r="71" spans="1:13" s="55" customFormat="1" ht="15.95" customHeight="1" x14ac:dyDescent="0.25">
      <c r="A71" s="31" t="s">
        <v>37</v>
      </c>
      <c r="B71" s="86">
        <f t="shared" si="19"/>
        <v>217328</v>
      </c>
      <c r="C71" s="32">
        <f t="shared" si="16"/>
        <v>548422</v>
      </c>
      <c r="D71" s="33">
        <v>1836</v>
      </c>
      <c r="E71" s="33">
        <v>0</v>
      </c>
      <c r="F71" s="33">
        <v>0</v>
      </c>
      <c r="G71" s="62">
        <v>0.25</v>
      </c>
      <c r="H71" s="33">
        <v>546586</v>
      </c>
      <c r="I71" s="33">
        <f t="shared" si="12"/>
        <v>765750</v>
      </c>
      <c r="J71" s="34">
        <v>765750</v>
      </c>
      <c r="K71" s="33">
        <v>0</v>
      </c>
      <c r="L71" s="35">
        <v>0</v>
      </c>
      <c r="M71" s="54"/>
    </row>
    <row r="72" spans="1:13" s="55" customFormat="1" ht="15.95" customHeight="1" x14ac:dyDescent="0.25">
      <c r="A72" s="31" t="s">
        <v>38</v>
      </c>
      <c r="B72" s="86">
        <f t="shared" si="19"/>
        <v>2769727</v>
      </c>
      <c r="C72" s="32">
        <f t="shared" si="16"/>
        <v>846451</v>
      </c>
      <c r="D72" s="33">
        <v>832027</v>
      </c>
      <c r="E72" s="33">
        <v>14424</v>
      </c>
      <c r="F72" s="33">
        <v>0</v>
      </c>
      <c r="G72" s="62">
        <v>0</v>
      </c>
      <c r="H72" s="33">
        <v>0</v>
      </c>
      <c r="I72" s="33">
        <f t="shared" si="12"/>
        <v>3616178</v>
      </c>
      <c r="J72" s="34">
        <v>0</v>
      </c>
      <c r="K72" s="33">
        <v>0</v>
      </c>
      <c r="L72" s="35">
        <v>3616178</v>
      </c>
      <c r="M72" s="54"/>
    </row>
    <row r="73" spans="1:13" s="53" customFormat="1" ht="15.95" customHeight="1" thickBot="1" x14ac:dyDescent="0.3">
      <c r="A73" s="41" t="s">
        <v>39</v>
      </c>
      <c r="B73" s="88">
        <f t="shared" si="19"/>
        <v>0</v>
      </c>
      <c r="C73" s="42">
        <f t="shared" si="16"/>
        <v>0</v>
      </c>
      <c r="D73" s="43">
        <v>0</v>
      </c>
      <c r="E73" s="43">
        <v>0</v>
      </c>
      <c r="F73" s="43">
        <v>0</v>
      </c>
      <c r="G73" s="64">
        <v>0</v>
      </c>
      <c r="H73" s="43">
        <v>0</v>
      </c>
      <c r="I73" s="43">
        <f t="shared" si="12"/>
        <v>0</v>
      </c>
      <c r="J73" s="44">
        <v>0</v>
      </c>
      <c r="K73" s="43">
        <v>0</v>
      </c>
      <c r="L73" s="45">
        <v>0</v>
      </c>
      <c r="M73" s="52"/>
    </row>
    <row r="74" spans="1:13" s="53" customFormat="1" ht="24" customHeight="1" thickBot="1" x14ac:dyDescent="0.3">
      <c r="A74" s="46" t="s">
        <v>40</v>
      </c>
      <c r="B74" s="89">
        <f>SUM(B42:B47)+SUM(B53:B55)+B73</f>
        <v>1760523</v>
      </c>
      <c r="C74" s="47">
        <f>SUM(D74:F74)+H74</f>
        <v>166172875</v>
      </c>
      <c r="D74" s="47">
        <f>SUM(D42:D47)+SUM(D53:D55)+D73</f>
        <v>42586436</v>
      </c>
      <c r="E74" s="68">
        <f>SUM(E42:E47)+SUM(E53:E55)+E73</f>
        <v>24197726</v>
      </c>
      <c r="F74" s="47">
        <f>SUM(F42:F47)+SUM(F53:F55)+F73</f>
        <v>14671719</v>
      </c>
      <c r="G74" s="48">
        <f>SUM(G42:G47)+SUM(G53:G55)+G73</f>
        <v>35</v>
      </c>
      <c r="H74" s="47">
        <f>SUM(H42:H47)+SUM(H53:H55)+H73</f>
        <v>84716994</v>
      </c>
      <c r="I74" s="47">
        <f>SUM(J74:L74)</f>
        <v>167933398</v>
      </c>
      <c r="J74" s="47">
        <f>SUM(J42:J47)+SUM(J53:J55)+J73</f>
        <v>110999995</v>
      </c>
      <c r="K74" s="47">
        <f>SUM(K42:K47)+SUM(K53:K55)+K73</f>
        <v>24898702</v>
      </c>
      <c r="L74" s="49">
        <f>SUM(L42:L47)+SUM(L53:L55)+L73</f>
        <v>32034701</v>
      </c>
      <c r="M74" s="52"/>
    </row>
    <row r="76" spans="1:13" x14ac:dyDescent="0.25">
      <c r="C76" s="66"/>
      <c r="H76" s="66"/>
      <c r="I76" s="66"/>
    </row>
    <row r="77" spans="1:13" x14ac:dyDescent="0.25">
      <c r="C77" s="66"/>
      <c r="D77" s="66"/>
      <c r="H77" s="66"/>
      <c r="I77" s="66"/>
    </row>
    <row r="78" spans="1:13" ht="15.75" thickBot="1" x14ac:dyDescent="0.3">
      <c r="I78" s="66"/>
    </row>
    <row r="79" spans="1:13" s="51" customFormat="1" ht="27" customHeight="1" x14ac:dyDescent="0.25">
      <c r="A79" s="140" t="s">
        <v>56</v>
      </c>
      <c r="B79" s="90" t="s">
        <v>52</v>
      </c>
      <c r="C79" s="142" t="s">
        <v>54</v>
      </c>
      <c r="D79" s="143"/>
      <c r="E79" s="143"/>
      <c r="F79" s="143"/>
      <c r="G79" s="143"/>
      <c r="H79" s="143"/>
      <c r="I79" s="69"/>
      <c r="J79" s="143" t="s">
        <v>55</v>
      </c>
      <c r="K79" s="143"/>
      <c r="L79" s="144"/>
      <c r="M79" s="50"/>
    </row>
    <row r="80" spans="1:13" s="51" customFormat="1" ht="60.75" customHeight="1" thickBot="1" x14ac:dyDescent="0.3">
      <c r="A80" s="141"/>
      <c r="B80" s="70" t="s">
        <v>53</v>
      </c>
      <c r="C80" s="2" t="s">
        <v>0</v>
      </c>
      <c r="D80" s="3" t="s">
        <v>1</v>
      </c>
      <c r="E80" s="3" t="s">
        <v>2</v>
      </c>
      <c r="F80" s="3" t="s">
        <v>3</v>
      </c>
      <c r="G80" s="56" t="s">
        <v>4</v>
      </c>
      <c r="H80" s="3" t="s">
        <v>5</v>
      </c>
      <c r="I80" s="3" t="s">
        <v>6</v>
      </c>
      <c r="J80" s="4" t="s">
        <v>7</v>
      </c>
      <c r="K80" s="3" t="s">
        <v>8</v>
      </c>
      <c r="L80" s="5" t="s">
        <v>9</v>
      </c>
      <c r="M80" s="50"/>
    </row>
    <row r="81" spans="1:13" s="53" customFormat="1" ht="30" x14ac:dyDescent="0.25">
      <c r="A81" s="6" t="s">
        <v>10</v>
      </c>
      <c r="B81" s="81">
        <f>+I81-C81</f>
        <v>-3612798.0000000028</v>
      </c>
      <c r="C81" s="7">
        <f>SUM(D81:F81)+H81</f>
        <v>3974526.7292329995</v>
      </c>
      <c r="D81" s="8">
        <f>D42-D3</f>
        <v>0</v>
      </c>
      <c r="E81" s="8">
        <f t="shared" ref="E81:F81" si="20">E42-E3</f>
        <v>2013832.8796242494</v>
      </c>
      <c r="F81" s="8">
        <f t="shared" si="20"/>
        <v>9966.3496087499661</v>
      </c>
      <c r="G81" s="57">
        <f>+G3-G42</f>
        <v>0</v>
      </c>
      <c r="H81" s="8">
        <f t="shared" ref="H81:L85" si="21">H42-H3</f>
        <v>1950727.5</v>
      </c>
      <c r="I81" s="8">
        <f>SUM(J81:L81)</f>
        <v>361728.7292329967</v>
      </c>
      <c r="J81" s="9">
        <f t="shared" si="21"/>
        <v>-4.2707670032978058</v>
      </c>
      <c r="K81" s="8">
        <f t="shared" si="21"/>
        <v>0</v>
      </c>
      <c r="L81" s="10">
        <f t="shared" si="21"/>
        <v>361733</v>
      </c>
      <c r="M81" s="52"/>
    </row>
    <row r="82" spans="1:13" s="53" customFormat="1" ht="15.95" customHeight="1" x14ac:dyDescent="0.25">
      <c r="A82" s="11" t="s">
        <v>11</v>
      </c>
      <c r="B82" s="82">
        <f t="shared" ref="B82:B85" si="22">+I82-C82</f>
        <v>-890635</v>
      </c>
      <c r="C82" s="12">
        <f t="shared" ref="C82:C85" si="23">SUM(D82:F82)+H82</f>
        <v>1020266.25</v>
      </c>
      <c r="D82" s="13">
        <f t="shared" ref="D82:F82" si="24">D43-D4</f>
        <v>0</v>
      </c>
      <c r="E82" s="13">
        <f t="shared" si="24"/>
        <v>-816711</v>
      </c>
      <c r="F82" s="13">
        <f t="shared" si="24"/>
        <v>-336716</v>
      </c>
      <c r="G82" s="58">
        <f t="shared" ref="G82:G85" si="25">+G4-G43</f>
        <v>0.75</v>
      </c>
      <c r="H82" s="13">
        <f t="shared" ref="H82" si="26">H43-H4</f>
        <v>2173693.25</v>
      </c>
      <c r="I82" s="13">
        <f t="shared" ref="I82:I112" si="27">SUM(J82:L82)</f>
        <v>129631.25</v>
      </c>
      <c r="J82" s="14">
        <f t="shared" si="21"/>
        <v>0.25</v>
      </c>
      <c r="K82" s="13">
        <f t="shared" si="21"/>
        <v>0</v>
      </c>
      <c r="L82" s="15">
        <f t="shared" si="21"/>
        <v>129631</v>
      </c>
      <c r="M82" s="52"/>
    </row>
    <row r="83" spans="1:13" s="53" customFormat="1" ht="15.95" customHeight="1" x14ac:dyDescent="0.25">
      <c r="A83" s="16" t="s">
        <v>12</v>
      </c>
      <c r="B83" s="83">
        <f t="shared" si="22"/>
        <v>-4011303</v>
      </c>
      <c r="C83" s="17">
        <f t="shared" si="23"/>
        <v>15159910</v>
      </c>
      <c r="D83" s="18">
        <f t="shared" ref="D83:F83" si="28">D44-D5</f>
        <v>2641178</v>
      </c>
      <c r="E83" s="18">
        <f t="shared" si="28"/>
        <v>5050324</v>
      </c>
      <c r="F83" s="18">
        <f t="shared" si="28"/>
        <v>6897950</v>
      </c>
      <c r="G83" s="59">
        <f t="shared" si="25"/>
        <v>-1</v>
      </c>
      <c r="H83" s="18">
        <f t="shared" ref="H83" si="29">H44-H5</f>
        <v>570458</v>
      </c>
      <c r="I83" s="18">
        <f t="shared" si="27"/>
        <v>11148607</v>
      </c>
      <c r="J83" s="19">
        <f t="shared" si="21"/>
        <v>0</v>
      </c>
      <c r="K83" s="18">
        <f t="shared" si="21"/>
        <v>0</v>
      </c>
      <c r="L83" s="20">
        <f t="shared" si="21"/>
        <v>11148607</v>
      </c>
      <c r="M83" s="52"/>
    </row>
    <row r="84" spans="1:13" s="53" customFormat="1" ht="15.95" customHeight="1" x14ac:dyDescent="0.25">
      <c r="A84" s="21" t="s">
        <v>13</v>
      </c>
      <c r="B84" s="84">
        <f t="shared" si="22"/>
        <v>-2774088</v>
      </c>
      <c r="C84" s="22">
        <f t="shared" si="23"/>
        <v>2774088</v>
      </c>
      <c r="D84" s="23">
        <f t="shared" ref="D84:F84" si="30">D45-D6</f>
        <v>3478998</v>
      </c>
      <c r="E84" s="23">
        <f t="shared" si="30"/>
        <v>69528</v>
      </c>
      <c r="F84" s="23">
        <f t="shared" si="30"/>
        <v>73234</v>
      </c>
      <c r="G84" s="60">
        <f t="shared" si="25"/>
        <v>0</v>
      </c>
      <c r="H84" s="23">
        <f t="shared" ref="H84" si="31">H45-H6</f>
        <v>-847672</v>
      </c>
      <c r="I84" s="23">
        <f t="shared" si="27"/>
        <v>0</v>
      </c>
      <c r="J84" s="24">
        <f t="shared" si="21"/>
        <v>0</v>
      </c>
      <c r="K84" s="23">
        <f t="shared" si="21"/>
        <v>0</v>
      </c>
      <c r="L84" s="25">
        <f t="shared" si="21"/>
        <v>0</v>
      </c>
      <c r="M84" s="52"/>
    </row>
    <row r="85" spans="1:13" s="53" customFormat="1" ht="15.95" customHeight="1" x14ac:dyDescent="0.25">
      <c r="A85" s="26" t="s">
        <v>14</v>
      </c>
      <c r="B85" s="85">
        <f t="shared" si="22"/>
        <v>2859579</v>
      </c>
      <c r="C85" s="27">
        <f t="shared" si="23"/>
        <v>-3098488.3595117503</v>
      </c>
      <c r="D85" s="28">
        <f t="shared" ref="D85:F85" si="32">D46-D7</f>
        <v>85167</v>
      </c>
      <c r="E85" s="28">
        <f t="shared" si="32"/>
        <v>-369905.43699500023</v>
      </c>
      <c r="F85" s="28">
        <f t="shared" si="32"/>
        <v>-2638439.1725167502</v>
      </c>
      <c r="G85" s="61">
        <f t="shared" si="25"/>
        <v>0</v>
      </c>
      <c r="H85" s="28">
        <f t="shared" ref="H85" si="33">H46-H7</f>
        <v>-175310.75</v>
      </c>
      <c r="I85" s="28">
        <f t="shared" si="27"/>
        <v>-238909.35951175028</v>
      </c>
      <c r="J85" s="29">
        <f t="shared" si="21"/>
        <v>-0.35951175028458238</v>
      </c>
      <c r="K85" s="28">
        <f t="shared" si="21"/>
        <v>0</v>
      </c>
      <c r="L85" s="30">
        <f t="shared" si="21"/>
        <v>-238909</v>
      </c>
      <c r="M85" s="52"/>
    </row>
    <row r="86" spans="1:13" s="53" customFormat="1" ht="15.95" customHeight="1" x14ac:dyDescent="0.25">
      <c r="A86" s="6" t="s">
        <v>15</v>
      </c>
      <c r="B86" s="81">
        <f>SUM(B87:B91)</f>
        <v>776401.00000000186</v>
      </c>
      <c r="C86" s="7">
        <f>SUM(D86:F86)+H86</f>
        <v>-840510.97500000102</v>
      </c>
      <c r="D86" s="8">
        <f>SUM(D87:D91)</f>
        <v>-1010290.5</v>
      </c>
      <c r="E86" s="8">
        <f t="shared" ref="E86:H86" si="34">SUM(E87:E91)</f>
        <v>-993341.25</v>
      </c>
      <c r="F86" s="8">
        <f t="shared" si="34"/>
        <v>27099.75</v>
      </c>
      <c r="G86" s="57">
        <f t="shared" si="34"/>
        <v>-1.0880000000000003</v>
      </c>
      <c r="H86" s="8">
        <f t="shared" si="34"/>
        <v>1136021.024999999</v>
      </c>
      <c r="I86" s="8">
        <f t="shared" si="27"/>
        <v>-64109.974999999162</v>
      </c>
      <c r="J86" s="9">
        <f t="shared" ref="J86:L86" si="35">SUM(J87:J91)</f>
        <v>2.5000000838190317E-2</v>
      </c>
      <c r="K86" s="8">
        <f t="shared" si="35"/>
        <v>0</v>
      </c>
      <c r="L86" s="10">
        <f t="shared" si="35"/>
        <v>-64110</v>
      </c>
      <c r="M86" s="52"/>
    </row>
    <row r="87" spans="1:13" s="55" customFormat="1" ht="15.95" customHeight="1" x14ac:dyDescent="0.25">
      <c r="A87" s="31" t="s">
        <v>16</v>
      </c>
      <c r="B87" s="86">
        <f t="shared" ref="B87:B93" si="36">+I87-C87</f>
        <v>-590792.99999999814</v>
      </c>
      <c r="C87" s="32">
        <f t="shared" ref="C87:C112" si="37">SUM(D87:F87)+H87</f>
        <v>526682.84999999963</v>
      </c>
      <c r="D87" s="33">
        <f t="shared" ref="D87:F87" si="38">D48-D9</f>
        <v>-251020</v>
      </c>
      <c r="E87" s="33">
        <f t="shared" si="38"/>
        <v>-622399.25</v>
      </c>
      <c r="F87" s="33">
        <f t="shared" si="38"/>
        <v>656622.75</v>
      </c>
      <c r="G87" s="62">
        <f t="shared" ref="G87:G93" si="39">+G9-G48</f>
        <v>-0.52500000000000036</v>
      </c>
      <c r="H87" s="33">
        <f t="shared" ref="H87" si="40">H48-H9</f>
        <v>743479.34999999963</v>
      </c>
      <c r="I87" s="33">
        <f t="shared" si="27"/>
        <v>-64110.14999999851</v>
      </c>
      <c r="J87" s="34">
        <f t="shared" ref="J87:L87" si="41">J48-J9</f>
        <v>-0.14999999850988388</v>
      </c>
      <c r="K87" s="33">
        <f t="shared" si="41"/>
        <v>0</v>
      </c>
      <c r="L87" s="35">
        <f t="shared" si="41"/>
        <v>-64110</v>
      </c>
      <c r="M87" s="54"/>
    </row>
    <row r="88" spans="1:13" s="55" customFormat="1" ht="15.95" customHeight="1" x14ac:dyDescent="0.25">
      <c r="A88" s="31" t="s">
        <v>17</v>
      </c>
      <c r="B88" s="86">
        <f t="shared" si="36"/>
        <v>-499363</v>
      </c>
      <c r="C88" s="32">
        <f t="shared" si="37"/>
        <v>499363</v>
      </c>
      <c r="D88" s="33">
        <f t="shared" ref="D88:F88" si="42">D49-D10</f>
        <v>-31454</v>
      </c>
      <c r="E88" s="33">
        <f t="shared" si="42"/>
        <v>-67380</v>
      </c>
      <c r="F88" s="33">
        <f t="shared" si="42"/>
        <v>34730</v>
      </c>
      <c r="G88" s="62">
        <f t="shared" si="39"/>
        <v>-0.25</v>
      </c>
      <c r="H88" s="33">
        <f t="shared" ref="H88" si="43">H49-H10</f>
        <v>563467</v>
      </c>
      <c r="I88" s="33">
        <f t="shared" si="27"/>
        <v>0</v>
      </c>
      <c r="J88" s="34">
        <f t="shared" ref="J88:L88" si="44">J49-J10</f>
        <v>0</v>
      </c>
      <c r="K88" s="33">
        <f t="shared" si="44"/>
        <v>0</v>
      </c>
      <c r="L88" s="35">
        <f t="shared" si="44"/>
        <v>0</v>
      </c>
      <c r="M88" s="54"/>
    </row>
    <row r="89" spans="1:13" s="55" customFormat="1" ht="15.95" customHeight="1" x14ac:dyDescent="0.25">
      <c r="A89" s="31" t="s">
        <v>18</v>
      </c>
      <c r="B89" s="86">
        <f t="shared" si="36"/>
        <v>505684</v>
      </c>
      <c r="C89" s="32">
        <f t="shared" si="37"/>
        <v>-505683.625</v>
      </c>
      <c r="D89" s="33">
        <f t="shared" ref="D89:F89" si="45">D50-D11</f>
        <v>-52816.5</v>
      </c>
      <c r="E89" s="33">
        <f t="shared" si="45"/>
        <v>4853</v>
      </c>
      <c r="F89" s="33">
        <f t="shared" si="45"/>
        <v>6480</v>
      </c>
      <c r="G89" s="62">
        <f t="shared" si="39"/>
        <v>0</v>
      </c>
      <c r="H89" s="33">
        <f t="shared" ref="H89" si="46">H50-H11</f>
        <v>-464200.125</v>
      </c>
      <c r="I89" s="33">
        <f t="shared" si="27"/>
        <v>0.375</v>
      </c>
      <c r="J89" s="34">
        <f t="shared" ref="J89:L89" si="47">J50-J11</f>
        <v>0.375</v>
      </c>
      <c r="K89" s="33">
        <f t="shared" si="47"/>
        <v>0</v>
      </c>
      <c r="L89" s="35">
        <f t="shared" si="47"/>
        <v>0</v>
      </c>
      <c r="M89" s="54"/>
    </row>
    <row r="90" spans="1:13" s="55" customFormat="1" ht="15.95" customHeight="1" x14ac:dyDescent="0.25">
      <c r="A90" s="31" t="s">
        <v>19</v>
      </c>
      <c r="B90" s="86">
        <f t="shared" si="36"/>
        <v>1554835</v>
      </c>
      <c r="C90" s="32">
        <f t="shared" si="37"/>
        <v>-1554835.1750000007</v>
      </c>
      <c r="D90" s="33">
        <f t="shared" ref="D90:F90" si="48">D51-D12</f>
        <v>-600000</v>
      </c>
      <c r="E90" s="33">
        <f t="shared" si="48"/>
        <v>-270915</v>
      </c>
      <c r="F90" s="33">
        <f t="shared" si="48"/>
        <v>-657224</v>
      </c>
      <c r="G90" s="62">
        <f t="shared" si="39"/>
        <v>-0.14999999999999991</v>
      </c>
      <c r="H90" s="33">
        <f t="shared" ref="H90" si="49">H51-H12</f>
        <v>-26696.175000000745</v>
      </c>
      <c r="I90" s="33">
        <f t="shared" si="27"/>
        <v>-0.17500000074505806</v>
      </c>
      <c r="J90" s="34">
        <f t="shared" ref="J90:L90" si="50">J51-J12</f>
        <v>-0.17500000074505806</v>
      </c>
      <c r="K90" s="33">
        <f t="shared" si="50"/>
        <v>0</v>
      </c>
      <c r="L90" s="35">
        <f t="shared" si="50"/>
        <v>0</v>
      </c>
      <c r="M90" s="54"/>
    </row>
    <row r="91" spans="1:13" s="55" customFormat="1" ht="15.95" customHeight="1" x14ac:dyDescent="0.25">
      <c r="A91" s="31" t="s">
        <v>20</v>
      </c>
      <c r="B91" s="86">
        <f t="shared" si="36"/>
        <v>-193962</v>
      </c>
      <c r="C91" s="32">
        <f t="shared" si="37"/>
        <v>193961.97500000009</v>
      </c>
      <c r="D91" s="33">
        <f t="shared" ref="D91:F91" si="51">D52-D13</f>
        <v>-75000</v>
      </c>
      <c r="E91" s="33">
        <f t="shared" si="51"/>
        <v>-37500</v>
      </c>
      <c r="F91" s="33">
        <f t="shared" si="51"/>
        <v>-13509</v>
      </c>
      <c r="G91" s="62">
        <f t="shared" si="39"/>
        <v>-0.16300000000000003</v>
      </c>
      <c r="H91" s="33">
        <f t="shared" ref="H91" si="52">H52-H13</f>
        <v>319970.97500000009</v>
      </c>
      <c r="I91" s="33">
        <f t="shared" si="27"/>
        <v>-2.4999999906867743E-2</v>
      </c>
      <c r="J91" s="34">
        <f t="shared" ref="J91:L91" si="53">J52-J13</f>
        <v>-2.4999999906867743E-2</v>
      </c>
      <c r="K91" s="33">
        <f t="shared" si="53"/>
        <v>0</v>
      </c>
      <c r="L91" s="35">
        <f t="shared" si="53"/>
        <v>0</v>
      </c>
      <c r="M91" s="54"/>
    </row>
    <row r="92" spans="1:13" s="53" customFormat="1" ht="15.95" customHeight="1" x14ac:dyDescent="0.25">
      <c r="A92" s="26" t="s">
        <v>21</v>
      </c>
      <c r="B92" s="85">
        <f t="shared" si="36"/>
        <v>4926948</v>
      </c>
      <c r="C92" s="27">
        <f t="shared" si="37"/>
        <v>-4949447.7540000007</v>
      </c>
      <c r="D92" s="28">
        <f t="shared" ref="D92:F92" si="54">D53-D14</f>
        <v>-58073.742150000005</v>
      </c>
      <c r="E92" s="28">
        <f t="shared" si="54"/>
        <v>-716989.19180000015</v>
      </c>
      <c r="F92" s="28">
        <f t="shared" si="54"/>
        <v>-1227184.19505</v>
      </c>
      <c r="G92" s="61">
        <f t="shared" si="39"/>
        <v>1.25</v>
      </c>
      <c r="H92" s="28">
        <f t="shared" ref="H92" si="55">H53-H14</f>
        <v>-2947200.625</v>
      </c>
      <c r="I92" s="28">
        <f t="shared" si="27"/>
        <v>-22499.754000000656</v>
      </c>
      <c r="J92" s="29">
        <f t="shared" ref="J92:L92" si="56">J53-J14</f>
        <v>0.24599999934434891</v>
      </c>
      <c r="K92" s="28">
        <f t="shared" si="56"/>
        <v>0</v>
      </c>
      <c r="L92" s="30">
        <f t="shared" si="56"/>
        <v>-22500</v>
      </c>
      <c r="M92" s="52"/>
    </row>
    <row r="93" spans="1:13" s="53" customFormat="1" ht="15.95" customHeight="1" x14ac:dyDescent="0.25">
      <c r="A93" s="36" t="s">
        <v>22</v>
      </c>
      <c r="B93" s="87">
        <f t="shared" si="36"/>
        <v>-456550</v>
      </c>
      <c r="C93" s="37">
        <f t="shared" si="37"/>
        <v>396809</v>
      </c>
      <c r="D93" s="38">
        <f t="shared" ref="D93:F93" si="57">D54-D15</f>
        <v>0</v>
      </c>
      <c r="E93" s="38">
        <f t="shared" si="57"/>
        <v>-23497</v>
      </c>
      <c r="F93" s="38">
        <f t="shared" si="57"/>
        <v>-38625</v>
      </c>
      <c r="G93" s="63">
        <f t="shared" si="39"/>
        <v>0.25</v>
      </c>
      <c r="H93" s="38">
        <f t="shared" ref="H93" si="58">H54-H15</f>
        <v>458931</v>
      </c>
      <c r="I93" s="38">
        <f t="shared" si="27"/>
        <v>-59741</v>
      </c>
      <c r="J93" s="39">
        <f t="shared" ref="J93:L93" si="59">J54-J15</f>
        <v>0</v>
      </c>
      <c r="K93" s="38">
        <f t="shared" si="59"/>
        <v>0</v>
      </c>
      <c r="L93" s="40">
        <f t="shared" si="59"/>
        <v>-59741</v>
      </c>
      <c r="M93" s="52"/>
    </row>
    <row r="94" spans="1:13" s="53" customFormat="1" ht="30" x14ac:dyDescent="0.25">
      <c r="A94" s="21" t="s">
        <v>23</v>
      </c>
      <c r="B94" s="84">
        <f>SUM(B95:B111)</f>
        <v>4942969.049750004</v>
      </c>
      <c r="C94" s="22">
        <f t="shared" si="37"/>
        <v>-24124714.664749999</v>
      </c>
      <c r="D94" s="23">
        <f>SUM(D95:D111)</f>
        <v>-23320855.870999999</v>
      </c>
      <c r="E94" s="23">
        <f t="shared" ref="E94:H94" si="60">SUM(E95:E111)</f>
        <v>976689.07199999993</v>
      </c>
      <c r="F94" s="23">
        <f t="shared" si="60"/>
        <v>-2824737.46575</v>
      </c>
      <c r="G94" s="60">
        <f t="shared" si="60"/>
        <v>-0.16199999999999998</v>
      </c>
      <c r="H94" s="23">
        <f t="shared" si="60"/>
        <v>1044189.6000000001</v>
      </c>
      <c r="I94" s="23">
        <f t="shared" si="27"/>
        <v>-19181745.614999995</v>
      </c>
      <c r="J94" s="24">
        <f t="shared" ref="J94:L94" si="61">SUM(J95:J111)</f>
        <v>-0.55123375030234456</v>
      </c>
      <c r="K94" s="23">
        <f t="shared" si="61"/>
        <v>-15949193.390449997</v>
      </c>
      <c r="L94" s="25">
        <f t="shared" si="61"/>
        <v>-3232551.6733162482</v>
      </c>
      <c r="M94" s="52"/>
    </row>
    <row r="95" spans="1:13" s="55" customFormat="1" ht="15.95" customHeight="1" x14ac:dyDescent="0.25">
      <c r="A95" s="31" t="s">
        <v>24</v>
      </c>
      <c r="B95" s="86">
        <f t="shared" ref="B95:B112" si="62">+I95-C95</f>
        <v>-1056498.1612499999</v>
      </c>
      <c r="C95" s="32">
        <f t="shared" si="37"/>
        <v>1056497.9112499999</v>
      </c>
      <c r="D95" s="33">
        <f t="shared" ref="D95:F95" si="63">D56-D17</f>
        <v>351853.87999999989</v>
      </c>
      <c r="E95" s="33">
        <f t="shared" si="63"/>
        <v>210957</v>
      </c>
      <c r="F95" s="33">
        <f t="shared" si="63"/>
        <v>281848.25</v>
      </c>
      <c r="G95" s="62">
        <f t="shared" ref="G95:G110" si="64">+G17-G56</f>
        <v>-8.7000000000000077E-2</v>
      </c>
      <c r="H95" s="33">
        <f t="shared" ref="H95" si="65">H56-H17</f>
        <v>211838.78125</v>
      </c>
      <c r="I95" s="33">
        <f t="shared" si="27"/>
        <v>-0.25</v>
      </c>
      <c r="J95" s="34">
        <f t="shared" ref="J95:L95" si="66">J56-J17</f>
        <v>-0.25</v>
      </c>
      <c r="K95" s="33">
        <f t="shared" si="66"/>
        <v>0</v>
      </c>
      <c r="L95" s="35">
        <f t="shared" si="66"/>
        <v>0</v>
      </c>
      <c r="M95" s="54"/>
    </row>
    <row r="96" spans="1:13" s="55" customFormat="1" ht="15.95" customHeight="1" x14ac:dyDescent="0.25">
      <c r="A96" s="31" t="s">
        <v>25</v>
      </c>
      <c r="B96" s="86">
        <f t="shared" si="62"/>
        <v>-66422.149999999907</v>
      </c>
      <c r="C96" s="32">
        <f t="shared" si="37"/>
        <v>66421.899999999907</v>
      </c>
      <c r="D96" s="33">
        <f t="shared" ref="D96:F96" si="67">D57-D18</f>
        <v>-379900.90000000037</v>
      </c>
      <c r="E96" s="33">
        <f t="shared" si="67"/>
        <v>1315747.5</v>
      </c>
      <c r="F96" s="33">
        <f t="shared" si="67"/>
        <v>-344826</v>
      </c>
      <c r="G96" s="62">
        <f t="shared" si="64"/>
        <v>0.15000000000000013</v>
      </c>
      <c r="H96" s="33">
        <f t="shared" ref="H96" si="68">H57-H18</f>
        <v>-524598.69999999972</v>
      </c>
      <c r="I96" s="33">
        <f t="shared" si="27"/>
        <v>-0.25</v>
      </c>
      <c r="J96" s="34">
        <f t="shared" ref="J96:L96" si="69">J57-J18</f>
        <v>-0.25</v>
      </c>
      <c r="K96" s="33">
        <f t="shared" si="69"/>
        <v>0</v>
      </c>
      <c r="L96" s="35">
        <f t="shared" si="69"/>
        <v>0</v>
      </c>
      <c r="M96" s="54"/>
    </row>
    <row r="97" spans="1:13" s="55" customFormat="1" ht="15.95" customHeight="1" x14ac:dyDescent="0.25">
      <c r="A97" s="31" t="s">
        <v>26</v>
      </c>
      <c r="B97" s="86">
        <f t="shared" si="62"/>
        <v>3196586.8677500021</v>
      </c>
      <c r="C97" s="32">
        <f t="shared" si="37"/>
        <v>-14069989.367750002</v>
      </c>
      <c r="D97" s="33">
        <f t="shared" ref="D97:F97" si="70">D58-D19</f>
        <v>-11832220.947750002</v>
      </c>
      <c r="E97" s="33">
        <f t="shared" si="70"/>
        <v>-1212758.67</v>
      </c>
      <c r="F97" s="33">
        <f t="shared" si="70"/>
        <v>-342573</v>
      </c>
      <c r="G97" s="62">
        <f t="shared" si="64"/>
        <v>0</v>
      </c>
      <c r="H97" s="33">
        <f t="shared" ref="H97" si="71">H58-H19</f>
        <v>-682436.75</v>
      </c>
      <c r="I97" s="33">
        <f t="shared" si="27"/>
        <v>-10873402.5</v>
      </c>
      <c r="J97" s="34">
        <f t="shared" ref="J97:L97" si="72">J58-J19</f>
        <v>0</v>
      </c>
      <c r="K97" s="33">
        <f t="shared" si="72"/>
        <v>-10873402.5</v>
      </c>
      <c r="L97" s="35">
        <f t="shared" si="72"/>
        <v>0</v>
      </c>
      <c r="M97" s="54"/>
    </row>
    <row r="98" spans="1:13" s="55" customFormat="1" ht="15.95" customHeight="1" x14ac:dyDescent="0.25">
      <c r="A98" s="31" t="s">
        <v>27</v>
      </c>
      <c r="B98" s="86">
        <f t="shared" si="62"/>
        <v>-102119.67375000007</v>
      </c>
      <c r="C98" s="32">
        <f t="shared" si="37"/>
        <v>-2650687.3262499999</v>
      </c>
      <c r="D98" s="33">
        <f t="shared" ref="D98:F98" si="73">D59-D20</f>
        <v>-1830042</v>
      </c>
      <c r="E98" s="33">
        <f t="shared" si="73"/>
        <v>-235535.5</v>
      </c>
      <c r="F98" s="33">
        <f t="shared" si="73"/>
        <v>-431713.17000000004</v>
      </c>
      <c r="G98" s="62">
        <f t="shared" si="64"/>
        <v>0</v>
      </c>
      <c r="H98" s="33">
        <f t="shared" ref="H98" si="74">H59-H20</f>
        <v>-153396.65625</v>
      </c>
      <c r="I98" s="33">
        <f t="shared" si="27"/>
        <v>-2752807</v>
      </c>
      <c r="J98" s="34">
        <f t="shared" ref="J98:L98" si="75">J59-J20</f>
        <v>0</v>
      </c>
      <c r="K98" s="33">
        <f t="shared" si="75"/>
        <v>-2752807</v>
      </c>
      <c r="L98" s="35">
        <f t="shared" si="75"/>
        <v>0</v>
      </c>
      <c r="M98" s="54"/>
    </row>
    <row r="99" spans="1:13" s="55" customFormat="1" ht="15.95" customHeight="1" x14ac:dyDescent="0.25">
      <c r="A99" s="31" t="s">
        <v>28</v>
      </c>
      <c r="B99" s="86">
        <f t="shared" si="62"/>
        <v>-1076004.0000000002</v>
      </c>
      <c r="C99" s="32">
        <f t="shared" si="37"/>
        <v>1154744.325</v>
      </c>
      <c r="D99" s="33">
        <f t="shared" ref="D99:F99" si="76">D60-D21</f>
        <v>491684</v>
      </c>
      <c r="E99" s="33">
        <f t="shared" si="76"/>
        <v>634562.25</v>
      </c>
      <c r="F99" s="33">
        <f t="shared" si="76"/>
        <v>211979</v>
      </c>
      <c r="G99" s="62">
        <f t="shared" si="64"/>
        <v>0</v>
      </c>
      <c r="H99" s="33">
        <f t="shared" ref="H99" si="77">H60-H21</f>
        <v>-183480.92500000005</v>
      </c>
      <c r="I99" s="33">
        <f t="shared" si="27"/>
        <v>78740.324999999721</v>
      </c>
      <c r="J99" s="34">
        <f t="shared" ref="J99:L99" si="78">J60-J21</f>
        <v>0.32499999972060323</v>
      </c>
      <c r="K99" s="33">
        <f t="shared" si="78"/>
        <v>0</v>
      </c>
      <c r="L99" s="35">
        <f t="shared" si="78"/>
        <v>78740</v>
      </c>
      <c r="M99" s="54"/>
    </row>
    <row r="100" spans="1:13" s="55" customFormat="1" ht="15.95" customHeight="1" x14ac:dyDescent="0.25">
      <c r="A100" s="31" t="s">
        <v>65</v>
      </c>
      <c r="B100" s="86">
        <f t="shared" si="62"/>
        <v>-255139.99999999942</v>
      </c>
      <c r="C100" s="32">
        <f t="shared" si="37"/>
        <v>250108.72999999986</v>
      </c>
      <c r="D100" s="33">
        <f t="shared" ref="D100:F100" si="79">D61-D22</f>
        <v>-1084191.6600000001</v>
      </c>
      <c r="E100" s="33">
        <f t="shared" si="79"/>
        <v>329926.14</v>
      </c>
      <c r="F100" s="33">
        <f t="shared" si="79"/>
        <v>611969</v>
      </c>
      <c r="G100" s="62">
        <f t="shared" si="64"/>
        <v>-0.25</v>
      </c>
      <c r="H100" s="33">
        <f t="shared" ref="H100" si="80">H61-H22</f>
        <v>392405.25</v>
      </c>
      <c r="I100" s="33">
        <f t="shared" si="27"/>
        <v>-5031.269999999553</v>
      </c>
      <c r="J100" s="34">
        <f t="shared" ref="J100:L100" si="81">J61-J22</f>
        <v>-0.26999999955296516</v>
      </c>
      <c r="K100" s="33">
        <f t="shared" si="81"/>
        <v>0</v>
      </c>
      <c r="L100" s="35">
        <f t="shared" si="81"/>
        <v>-5031</v>
      </c>
      <c r="M100" s="54"/>
    </row>
    <row r="101" spans="1:13" s="55" customFormat="1" ht="15.95" customHeight="1" x14ac:dyDescent="0.25">
      <c r="A101" s="31" t="s">
        <v>29</v>
      </c>
      <c r="B101" s="86">
        <f t="shared" si="62"/>
        <v>-784849.00000000012</v>
      </c>
      <c r="C101" s="32">
        <f t="shared" si="37"/>
        <v>784848.73499999999</v>
      </c>
      <c r="D101" s="33">
        <f t="shared" ref="D101:F101" si="82">D62-D23</f>
        <v>-354809.04000000004</v>
      </c>
      <c r="E101" s="33">
        <f t="shared" si="82"/>
        <v>380820.65</v>
      </c>
      <c r="F101" s="33">
        <f t="shared" si="82"/>
        <v>380997</v>
      </c>
      <c r="G101" s="62">
        <f t="shared" si="64"/>
        <v>-7.4999999999999956E-2</v>
      </c>
      <c r="H101" s="33">
        <f t="shared" ref="H101" si="83">H62-H23</f>
        <v>377840.125</v>
      </c>
      <c r="I101" s="33">
        <f t="shared" si="27"/>
        <v>-0.26500000013038516</v>
      </c>
      <c r="J101" s="34">
        <f t="shared" ref="J101:L101" si="84">J62-J23</f>
        <v>-0.26500000013038516</v>
      </c>
      <c r="K101" s="33">
        <f t="shared" si="84"/>
        <v>0</v>
      </c>
      <c r="L101" s="35">
        <f t="shared" si="84"/>
        <v>0</v>
      </c>
      <c r="M101" s="54"/>
    </row>
    <row r="102" spans="1:13" s="55" customFormat="1" ht="15.95" customHeight="1" x14ac:dyDescent="0.25">
      <c r="A102" s="31" t="s">
        <v>30</v>
      </c>
      <c r="B102" s="86">
        <f t="shared" si="62"/>
        <v>525256.00000000186</v>
      </c>
      <c r="C102" s="32">
        <f t="shared" si="37"/>
        <v>-3772626.3849999998</v>
      </c>
      <c r="D102" s="33">
        <f t="shared" ref="D102:F102" si="85">D63-D24</f>
        <v>-3963829</v>
      </c>
      <c r="E102" s="33">
        <f t="shared" si="85"/>
        <v>285264.02</v>
      </c>
      <c r="F102" s="33">
        <f t="shared" si="85"/>
        <v>-841606.53</v>
      </c>
      <c r="G102" s="62">
        <f t="shared" si="64"/>
        <v>0</v>
      </c>
      <c r="H102" s="33">
        <f t="shared" ref="H102" si="86">H63-H24</f>
        <v>747545.125</v>
      </c>
      <c r="I102" s="33">
        <f t="shared" si="27"/>
        <v>-3247370.3849999979</v>
      </c>
      <c r="J102" s="34">
        <f t="shared" ref="J102:L102" si="87">J63-J24</f>
        <v>0</v>
      </c>
      <c r="K102" s="33">
        <f t="shared" si="87"/>
        <v>0</v>
      </c>
      <c r="L102" s="35">
        <f t="shared" si="87"/>
        <v>-3247370.3849999979</v>
      </c>
      <c r="M102" s="54"/>
    </row>
    <row r="103" spans="1:13" s="55" customFormat="1" ht="15.95" customHeight="1" x14ac:dyDescent="0.25">
      <c r="A103" s="31" t="s">
        <v>31</v>
      </c>
      <c r="B103" s="86">
        <f t="shared" si="62"/>
        <v>-1574719.8</v>
      </c>
      <c r="C103" s="32">
        <f t="shared" si="37"/>
        <v>303306.05</v>
      </c>
      <c r="D103" s="33">
        <f t="shared" ref="D103:F103" si="88">D64-D25</f>
        <v>0</v>
      </c>
      <c r="E103" s="33">
        <f t="shared" si="88"/>
        <v>54291.89</v>
      </c>
      <c r="F103" s="33">
        <f t="shared" si="88"/>
        <v>-168586.09000000003</v>
      </c>
      <c r="G103" s="62">
        <f t="shared" si="64"/>
        <v>0</v>
      </c>
      <c r="H103" s="33">
        <f t="shared" ref="H103" si="89">H64-H25</f>
        <v>417600.25</v>
      </c>
      <c r="I103" s="33">
        <f t="shared" si="27"/>
        <v>-1271413.75</v>
      </c>
      <c r="J103" s="34">
        <f t="shared" ref="J103:L103" si="90">J64-J25</f>
        <v>0</v>
      </c>
      <c r="K103" s="33">
        <f t="shared" si="90"/>
        <v>0</v>
      </c>
      <c r="L103" s="35">
        <f t="shared" si="90"/>
        <v>-1271413.75</v>
      </c>
      <c r="M103" s="54"/>
    </row>
    <row r="104" spans="1:13" s="55" customFormat="1" ht="15.95" customHeight="1" x14ac:dyDescent="0.25">
      <c r="A104" s="31" t="s">
        <v>32</v>
      </c>
      <c r="B104" s="86">
        <f t="shared" si="62"/>
        <v>1216222.9999999998</v>
      </c>
      <c r="C104" s="32">
        <f t="shared" si="37"/>
        <v>-1182032.5974999999</v>
      </c>
      <c r="D104" s="33">
        <f t="shared" ref="D104:F104" si="91">D65-D26</f>
        <v>-663673.34749999992</v>
      </c>
      <c r="E104" s="33">
        <f t="shared" si="91"/>
        <v>6063.875</v>
      </c>
      <c r="F104" s="33">
        <f t="shared" si="91"/>
        <v>88631</v>
      </c>
      <c r="G104" s="62">
        <f t="shared" si="64"/>
        <v>0.29999999999999993</v>
      </c>
      <c r="H104" s="33">
        <f t="shared" ref="H104" si="92">H65-H26</f>
        <v>-613054.125</v>
      </c>
      <c r="I104" s="33">
        <f t="shared" si="27"/>
        <v>34190.402499999851</v>
      </c>
      <c r="J104" s="34">
        <f t="shared" ref="J104:L104" si="93">J65-J26</f>
        <v>-9.7500000149011612E-2</v>
      </c>
      <c r="K104" s="33">
        <f t="shared" si="93"/>
        <v>0</v>
      </c>
      <c r="L104" s="35">
        <f t="shared" si="93"/>
        <v>34190.5</v>
      </c>
      <c r="M104" s="54"/>
    </row>
    <row r="105" spans="1:13" s="55" customFormat="1" ht="15.95" customHeight="1" x14ac:dyDescent="0.25">
      <c r="A105" s="31" t="s">
        <v>33</v>
      </c>
      <c r="B105" s="86">
        <f t="shared" si="62"/>
        <v>280358.99999999988</v>
      </c>
      <c r="C105" s="32">
        <f t="shared" si="37"/>
        <v>-43606.527500000026</v>
      </c>
      <c r="D105" s="33">
        <f t="shared" ref="D105:F105" si="94">D66-D27</f>
        <v>-93385.664999999979</v>
      </c>
      <c r="E105" s="33">
        <f t="shared" si="94"/>
        <v>13936.25</v>
      </c>
      <c r="F105" s="33">
        <f t="shared" si="94"/>
        <v>58291</v>
      </c>
      <c r="G105" s="62">
        <f t="shared" si="64"/>
        <v>4.9999999999999989E-2</v>
      </c>
      <c r="H105" s="33">
        <f t="shared" ref="H105" si="95">H66-H27</f>
        <v>-22448.112500000047</v>
      </c>
      <c r="I105" s="33">
        <f t="shared" si="27"/>
        <v>236752.47249999986</v>
      </c>
      <c r="J105" s="34">
        <f t="shared" ref="J105:L105" si="96">J66-J27</f>
        <v>0.18331624986603856</v>
      </c>
      <c r="K105" s="33">
        <f t="shared" si="96"/>
        <v>0</v>
      </c>
      <c r="L105" s="35">
        <f t="shared" si="96"/>
        <v>236752.28918374999</v>
      </c>
      <c r="M105" s="54"/>
    </row>
    <row r="106" spans="1:13" s="55" customFormat="1" ht="15.95" customHeight="1" x14ac:dyDescent="0.25">
      <c r="A106" s="31" t="s">
        <v>34</v>
      </c>
      <c r="B106" s="86">
        <f t="shared" si="62"/>
        <v>-355077</v>
      </c>
      <c r="C106" s="32">
        <f t="shared" si="37"/>
        <v>355077.04249999998</v>
      </c>
      <c r="D106" s="33">
        <f t="shared" ref="D106:F106" si="97">D67-D28</f>
        <v>90900.854999999981</v>
      </c>
      <c r="E106" s="33">
        <f t="shared" si="97"/>
        <v>133087.625</v>
      </c>
      <c r="F106" s="33">
        <f t="shared" si="97"/>
        <v>26688</v>
      </c>
      <c r="G106" s="62">
        <f t="shared" si="64"/>
        <v>0</v>
      </c>
      <c r="H106" s="33">
        <f t="shared" ref="H106" si="98">H67-H28</f>
        <v>104400.5625</v>
      </c>
      <c r="I106" s="33">
        <f t="shared" si="27"/>
        <v>4.2499999981373549E-2</v>
      </c>
      <c r="J106" s="34">
        <f t="shared" ref="J106:L106" si="99">J67-J28</f>
        <v>4.2499999981373549E-2</v>
      </c>
      <c r="K106" s="33">
        <f t="shared" si="99"/>
        <v>0</v>
      </c>
      <c r="L106" s="35">
        <f t="shared" si="99"/>
        <v>0</v>
      </c>
      <c r="M106" s="54"/>
    </row>
    <row r="107" spans="1:13" s="55" customFormat="1" ht="15.95" customHeight="1" x14ac:dyDescent="0.25">
      <c r="A107" s="31" t="s">
        <v>35</v>
      </c>
      <c r="B107" s="86">
        <f t="shared" si="62"/>
        <v>736099</v>
      </c>
      <c r="C107" s="32">
        <f t="shared" si="37"/>
        <v>-1096435.2300000004</v>
      </c>
      <c r="D107" s="33">
        <f t="shared" ref="D107:F107" si="100">D68-D29</f>
        <v>-1115779.6200000001</v>
      </c>
      <c r="E107" s="33">
        <f t="shared" si="100"/>
        <v>-137223.81</v>
      </c>
      <c r="F107" s="33">
        <f t="shared" si="100"/>
        <v>131249</v>
      </c>
      <c r="G107" s="62">
        <f t="shared" si="64"/>
        <v>0</v>
      </c>
      <c r="H107" s="33">
        <f t="shared" ref="H107" si="101">H68-H29</f>
        <v>25319.199999999721</v>
      </c>
      <c r="I107" s="33">
        <f t="shared" si="27"/>
        <v>-360336.23000000045</v>
      </c>
      <c r="J107" s="34">
        <f t="shared" ref="J107:L107" si="102">J68-J29</f>
        <v>3.0449999962002039E-2</v>
      </c>
      <c r="K107" s="33">
        <f t="shared" si="102"/>
        <v>-360336.26045000041</v>
      </c>
      <c r="L107" s="35">
        <f t="shared" si="102"/>
        <v>0</v>
      </c>
      <c r="M107" s="54"/>
    </row>
    <row r="108" spans="1:13" s="55" customFormat="1" ht="15.95" customHeight="1" x14ac:dyDescent="0.25">
      <c r="A108" s="31" t="s">
        <v>36</v>
      </c>
      <c r="B108" s="86">
        <f t="shared" si="62"/>
        <v>-364753.9580000001</v>
      </c>
      <c r="C108" s="32">
        <f t="shared" si="37"/>
        <v>-2575867.7919999999</v>
      </c>
      <c r="D108" s="33">
        <f t="shared" ref="D108:F108" si="103">D69-D30</f>
        <v>-2569500</v>
      </c>
      <c r="E108" s="33">
        <f t="shared" si="103"/>
        <v>-96056.667000000001</v>
      </c>
      <c r="F108" s="33">
        <f t="shared" si="103"/>
        <v>-119111.25</v>
      </c>
      <c r="G108" s="62">
        <f t="shared" si="64"/>
        <v>0</v>
      </c>
      <c r="H108" s="33">
        <f t="shared" ref="H108" si="104">H69-H30</f>
        <v>208800.125</v>
      </c>
      <c r="I108" s="33">
        <f t="shared" si="27"/>
        <v>-2940621.75</v>
      </c>
      <c r="J108" s="34">
        <f t="shared" ref="J108:L108" si="105">J69-J30</f>
        <v>0</v>
      </c>
      <c r="K108" s="33">
        <f t="shared" si="105"/>
        <v>-2940621.75</v>
      </c>
      <c r="L108" s="35">
        <f t="shared" si="105"/>
        <v>0</v>
      </c>
      <c r="M108" s="54"/>
    </row>
    <row r="109" spans="1:13" s="55" customFormat="1" ht="15.95" customHeight="1" x14ac:dyDescent="0.25">
      <c r="A109" s="31" t="s">
        <v>41</v>
      </c>
      <c r="B109" s="86">
        <f t="shared" si="62"/>
        <v>1636974</v>
      </c>
      <c r="C109" s="32">
        <f t="shared" si="37"/>
        <v>-658999.87999999989</v>
      </c>
      <c r="D109" s="33">
        <f t="shared" ref="D109:F109" si="106">D70-D31</f>
        <v>-579446.25</v>
      </c>
      <c r="E109" s="33">
        <f t="shared" si="106"/>
        <v>118021.41999999993</v>
      </c>
      <c r="F109" s="33">
        <f t="shared" si="106"/>
        <v>-388844.5</v>
      </c>
      <c r="G109" s="62">
        <f t="shared" si="64"/>
        <v>0</v>
      </c>
      <c r="H109" s="33">
        <f t="shared" ref="H109" si="107">H70-H31</f>
        <v>191269.45000000019</v>
      </c>
      <c r="I109" s="33">
        <f t="shared" si="27"/>
        <v>977974.12000000011</v>
      </c>
      <c r="J109" s="34">
        <f t="shared" ref="J109:L109" si="108">J70-J31</f>
        <v>0</v>
      </c>
      <c r="K109" s="33">
        <f t="shared" si="108"/>
        <v>977974.12000000011</v>
      </c>
      <c r="L109" s="35">
        <f t="shared" si="108"/>
        <v>0</v>
      </c>
      <c r="M109" s="54"/>
    </row>
    <row r="110" spans="1:13" s="55" customFormat="1" ht="15.95" customHeight="1" x14ac:dyDescent="0.25">
      <c r="A110" s="31" t="s">
        <v>37</v>
      </c>
      <c r="B110" s="86">
        <f t="shared" si="62"/>
        <v>217328</v>
      </c>
      <c r="C110" s="32">
        <f t="shared" si="37"/>
        <v>-217328</v>
      </c>
      <c r="D110" s="33">
        <f t="shared" ref="D110:F110" si="109">D71-D32</f>
        <v>-223164</v>
      </c>
      <c r="E110" s="33">
        <f t="shared" si="109"/>
        <v>-309000</v>
      </c>
      <c r="F110" s="33">
        <f t="shared" si="109"/>
        <v>-231750</v>
      </c>
      <c r="G110" s="62">
        <f t="shared" si="64"/>
        <v>-0.25</v>
      </c>
      <c r="H110" s="33">
        <f t="shared" ref="H110" si="110">H71-H32</f>
        <v>546586</v>
      </c>
      <c r="I110" s="33">
        <f t="shared" si="27"/>
        <v>0</v>
      </c>
      <c r="J110" s="34">
        <f t="shared" ref="J110:L110" si="111">J71-J32</f>
        <v>0</v>
      </c>
      <c r="K110" s="33">
        <f t="shared" si="111"/>
        <v>0</v>
      </c>
      <c r="L110" s="35">
        <f t="shared" si="111"/>
        <v>0</v>
      </c>
      <c r="M110" s="54"/>
    </row>
    <row r="111" spans="1:13" s="55" customFormat="1" ht="15.95" customHeight="1" x14ac:dyDescent="0.25">
      <c r="A111" s="31" t="s">
        <v>38</v>
      </c>
      <c r="B111" s="86">
        <f t="shared" si="62"/>
        <v>2769726.9249999998</v>
      </c>
      <c r="C111" s="32">
        <f t="shared" si="37"/>
        <v>-1828146.2524999999</v>
      </c>
      <c r="D111" s="33">
        <f t="shared" ref="D111:F111" si="112">D72-D33</f>
        <v>434647.82425000006</v>
      </c>
      <c r="E111" s="33">
        <f t="shared" si="112"/>
        <v>-515414.90100000007</v>
      </c>
      <c r="F111" s="33">
        <f t="shared" si="112"/>
        <v>-1747379.1757499999</v>
      </c>
      <c r="G111" s="62">
        <f t="shared" ref="G111" si="113">+G33-G72</f>
        <v>0</v>
      </c>
      <c r="H111" s="33">
        <f t="shared" ref="H111" si="114">H72-H33</f>
        <v>0</v>
      </c>
      <c r="I111" s="33">
        <f t="shared" si="27"/>
        <v>941580.67249999987</v>
      </c>
      <c r="J111" s="34">
        <f t="shared" ref="J111:L111" si="115">J72-J33</f>
        <v>0</v>
      </c>
      <c r="K111" s="33">
        <f t="shared" si="115"/>
        <v>0</v>
      </c>
      <c r="L111" s="35">
        <f t="shared" si="115"/>
        <v>941580.67249999987</v>
      </c>
      <c r="M111" s="54"/>
    </row>
    <row r="112" spans="1:13" s="53" customFormat="1" ht="15.95" customHeight="1" thickBot="1" x14ac:dyDescent="0.3">
      <c r="A112" s="41" t="s">
        <v>39</v>
      </c>
      <c r="B112" s="88">
        <f t="shared" si="62"/>
        <v>0</v>
      </c>
      <c r="C112" s="42">
        <f t="shared" si="37"/>
        <v>0</v>
      </c>
      <c r="D112" s="43">
        <f t="shared" ref="D112:F112" si="116">D73-D34</f>
        <v>0</v>
      </c>
      <c r="E112" s="43">
        <f t="shared" si="116"/>
        <v>0</v>
      </c>
      <c r="F112" s="43">
        <f t="shared" si="116"/>
        <v>0</v>
      </c>
      <c r="G112" s="64">
        <v>0</v>
      </c>
      <c r="H112" s="43">
        <f t="shared" ref="H112" si="117">H73-H34</f>
        <v>0</v>
      </c>
      <c r="I112" s="43">
        <f t="shared" si="27"/>
        <v>0</v>
      </c>
      <c r="J112" s="44">
        <f t="shared" ref="J112:L112" si="118">J73-J34</f>
        <v>0</v>
      </c>
      <c r="K112" s="43">
        <f t="shared" si="118"/>
        <v>0</v>
      </c>
      <c r="L112" s="45">
        <f t="shared" si="118"/>
        <v>0</v>
      </c>
      <c r="M112" s="52"/>
    </row>
    <row r="113" spans="1:13" s="53" customFormat="1" ht="24" customHeight="1" thickBot="1" x14ac:dyDescent="0.3">
      <c r="A113" s="46" t="s">
        <v>40</v>
      </c>
      <c r="B113" s="89">
        <f>SUM(B81:B86)+SUM(B92:B94)+B112</f>
        <v>1760523.0497500021</v>
      </c>
      <c r="C113" s="67">
        <f>SUM(D113:F113)+H113</f>
        <v>-9687561.7740287539</v>
      </c>
      <c r="D113" s="47">
        <f>SUM(D81:D86)+SUM(D92:D94)+D112</f>
        <v>-18183877.113150001</v>
      </c>
      <c r="E113" s="47">
        <f>SUM(E81:E86)+SUM(E92:E94)+E112</f>
        <v>5189930.0728292484</v>
      </c>
      <c r="F113" s="47">
        <f>SUM(F81:F86)+SUM(F92:F94)+F112</f>
        <v>-57451.733707999811</v>
      </c>
      <c r="G113" s="48">
        <f>SUM(G81:G86)+SUM(G92:G94)+G112</f>
        <v>-2.2204460492503131E-16</v>
      </c>
      <c r="H113" s="47">
        <f>SUM(H81:H86)+SUM(H92:H94)+H112</f>
        <v>3363836.9999999986</v>
      </c>
      <c r="I113" s="67">
        <f>SUM(J113:L113)</f>
        <v>-7927038.724278748</v>
      </c>
      <c r="J113" s="47">
        <f>SUM(J81:J86)+SUM(J92:J94)+J112</f>
        <v>-4.6605125037021935</v>
      </c>
      <c r="K113" s="47">
        <f>SUM(K81:K86)+SUM(K92:K94)+K112</f>
        <v>-15949193.390449997</v>
      </c>
      <c r="L113" s="49">
        <f>SUM(L81:L86)+SUM(L92:L94)+L112</f>
        <v>8022159.3266837522</v>
      </c>
      <c r="M113" s="52"/>
    </row>
    <row r="115" spans="1:13" x14ac:dyDescent="0.25">
      <c r="C115" s="66"/>
      <c r="I115" s="66"/>
    </row>
    <row r="116" spans="1:13" x14ac:dyDescent="0.25">
      <c r="I116" s="66"/>
    </row>
  </sheetData>
  <mergeCells count="9">
    <mergeCell ref="A79:A80"/>
    <mergeCell ref="C79:H79"/>
    <mergeCell ref="J79:L79"/>
    <mergeCell ref="A1:A2"/>
    <mergeCell ref="C1:H1"/>
    <mergeCell ref="J1:L1"/>
    <mergeCell ref="A40:A41"/>
    <mergeCell ref="C40:H40"/>
    <mergeCell ref="J40:L40"/>
  </mergeCells>
  <pageMargins left="0.70866141732283472" right="0.70866141732283472" top="0.74803149606299213" bottom="0.74803149606299213" header="0.31496062992125984" footer="0.31496062992125984"/>
  <pageSetup paperSize="8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33"/>
  <sheetViews>
    <sheetView tabSelected="1" workbookViewId="0">
      <pane ySplit="2" topLeftCell="A3" activePane="bottomLeft" state="frozen"/>
      <selection pane="bottomLeft" activeCell="D128" sqref="D128"/>
    </sheetView>
  </sheetViews>
  <sheetFormatPr defaultRowHeight="15" x14ac:dyDescent="0.25"/>
  <cols>
    <col min="1" max="1" width="60.42578125" bestFit="1" customWidth="1"/>
    <col min="2" max="2" width="20.5703125" style="80" customWidth="1"/>
    <col min="3" max="6" width="12.7109375" customWidth="1"/>
    <col min="7" max="7" width="9.140625" style="65" customWidth="1"/>
    <col min="8" max="8" width="17.85546875" customWidth="1"/>
    <col min="9" max="9" width="15.5703125" customWidth="1"/>
    <col min="10" max="10" width="20.42578125" customWidth="1"/>
    <col min="11" max="11" width="12.7109375" customWidth="1"/>
    <col min="12" max="12" width="14.5703125" customWidth="1"/>
  </cols>
  <sheetData>
    <row r="1" spans="1:13" s="51" customFormat="1" ht="29.25" customHeight="1" x14ac:dyDescent="0.25">
      <c r="A1" s="140" t="s">
        <v>42</v>
      </c>
      <c r="B1" s="90" t="s">
        <v>48</v>
      </c>
      <c r="C1" s="142" t="s">
        <v>43</v>
      </c>
      <c r="D1" s="143"/>
      <c r="E1" s="143"/>
      <c r="F1" s="143"/>
      <c r="G1" s="143"/>
      <c r="H1" s="143"/>
      <c r="I1" s="69"/>
      <c r="J1" s="143" t="s">
        <v>44</v>
      </c>
      <c r="K1" s="143"/>
      <c r="L1" s="144"/>
      <c r="M1" s="50"/>
    </row>
    <row r="2" spans="1:13" s="51" customFormat="1" ht="60.75" customHeight="1" thickBot="1" x14ac:dyDescent="0.3">
      <c r="A2" s="141"/>
      <c r="B2" s="70" t="s">
        <v>51</v>
      </c>
      <c r="C2" s="2" t="s">
        <v>0</v>
      </c>
      <c r="D2" s="3" t="s">
        <v>1</v>
      </c>
      <c r="E2" s="3" t="s">
        <v>2</v>
      </c>
      <c r="F2" s="3" t="s">
        <v>3</v>
      </c>
      <c r="G2" s="56" t="s">
        <v>4</v>
      </c>
      <c r="H2" s="3" t="s">
        <v>5</v>
      </c>
      <c r="I2" s="3" t="s">
        <v>6</v>
      </c>
      <c r="J2" s="4" t="s">
        <v>7</v>
      </c>
      <c r="K2" s="3" t="s">
        <v>8</v>
      </c>
      <c r="L2" s="5" t="s">
        <v>9</v>
      </c>
      <c r="M2" s="50"/>
    </row>
    <row r="3" spans="1:13" s="53" customFormat="1" ht="30" x14ac:dyDescent="0.25">
      <c r="A3" s="6" t="s">
        <v>10</v>
      </c>
      <c r="B3" s="71">
        <f>+I3-C3</f>
        <v>0</v>
      </c>
      <c r="C3" s="7">
        <f>SUM(D3:F3)+H3</f>
        <v>20103745.270767</v>
      </c>
      <c r="D3" s="8">
        <v>0</v>
      </c>
      <c r="E3" s="8">
        <v>3965379.1203757506</v>
      </c>
      <c r="F3" s="8">
        <v>360869.65039125003</v>
      </c>
      <c r="G3" s="57">
        <v>4.5</v>
      </c>
      <c r="H3" s="8">
        <v>15777496.5</v>
      </c>
      <c r="I3" s="8">
        <f>SUM(J3:L3)</f>
        <v>20103745.270767003</v>
      </c>
      <c r="J3" s="9">
        <v>20103745.270767003</v>
      </c>
      <c r="K3" s="8">
        <v>0</v>
      </c>
      <c r="L3" s="10">
        <v>0</v>
      </c>
      <c r="M3" s="52"/>
    </row>
    <row r="4" spans="1:13" s="53" customFormat="1" ht="15.95" customHeight="1" x14ac:dyDescent="0.25">
      <c r="A4" s="11" t="s">
        <v>11</v>
      </c>
      <c r="B4" s="72">
        <f t="shared" ref="B4:B7" si="0">+I4-C4</f>
        <v>0</v>
      </c>
      <c r="C4" s="12">
        <f t="shared" ref="C4:C7" si="1">SUM(D4:F4)+H4</f>
        <v>5964573.75</v>
      </c>
      <c r="D4" s="13">
        <v>0</v>
      </c>
      <c r="E4" s="13">
        <v>1500000</v>
      </c>
      <c r="F4" s="13">
        <v>1125000</v>
      </c>
      <c r="G4" s="58">
        <v>3</v>
      </c>
      <c r="H4" s="13">
        <v>3339573.75</v>
      </c>
      <c r="I4" s="13">
        <f t="shared" ref="I4:I34" si="2">SUM(J4:L4)</f>
        <v>5964573.75</v>
      </c>
      <c r="J4" s="14">
        <v>5402073.75</v>
      </c>
      <c r="K4" s="13">
        <v>0</v>
      </c>
      <c r="L4" s="15">
        <v>562500</v>
      </c>
      <c r="M4" s="52"/>
    </row>
    <row r="5" spans="1:13" s="53" customFormat="1" ht="15.95" customHeight="1" x14ac:dyDescent="0.25">
      <c r="A5" s="16" t="s">
        <v>12</v>
      </c>
      <c r="B5" s="73">
        <f t="shared" si="0"/>
        <v>0</v>
      </c>
      <c r="C5" s="17">
        <f t="shared" si="1"/>
        <v>10146846</v>
      </c>
      <c r="D5" s="18">
        <v>0</v>
      </c>
      <c r="E5" s="18">
        <v>150000</v>
      </c>
      <c r="F5" s="18">
        <v>225000</v>
      </c>
      <c r="G5" s="59">
        <v>4</v>
      </c>
      <c r="H5" s="18">
        <v>9771846</v>
      </c>
      <c r="I5" s="18">
        <f t="shared" si="2"/>
        <v>10146846</v>
      </c>
      <c r="J5" s="19">
        <v>9396846</v>
      </c>
      <c r="K5" s="18">
        <v>0</v>
      </c>
      <c r="L5" s="20">
        <v>750000</v>
      </c>
      <c r="M5" s="52"/>
    </row>
    <row r="6" spans="1:13" s="53" customFormat="1" ht="15.95" customHeight="1" x14ac:dyDescent="0.25">
      <c r="A6" s="21" t="s">
        <v>13</v>
      </c>
      <c r="B6" s="74">
        <f t="shared" si="0"/>
        <v>0</v>
      </c>
      <c r="C6" s="22">
        <f t="shared" si="1"/>
        <v>9070725</v>
      </c>
      <c r="D6" s="23">
        <v>6025500</v>
      </c>
      <c r="E6" s="23">
        <v>1087500</v>
      </c>
      <c r="F6" s="23">
        <v>0</v>
      </c>
      <c r="G6" s="60">
        <v>0.5</v>
      </c>
      <c r="H6" s="23">
        <v>1957725</v>
      </c>
      <c r="I6" s="23">
        <f t="shared" si="2"/>
        <v>9070725</v>
      </c>
      <c r="J6" s="24">
        <v>9070725</v>
      </c>
      <c r="K6" s="23">
        <v>0</v>
      </c>
      <c r="L6" s="25">
        <v>0</v>
      </c>
      <c r="M6" s="52"/>
    </row>
    <row r="7" spans="1:13" s="53" customFormat="1" ht="15.95" customHeight="1" x14ac:dyDescent="0.25">
      <c r="A7" s="26" t="s">
        <v>14</v>
      </c>
      <c r="B7" s="75">
        <f t="shared" si="0"/>
        <v>0</v>
      </c>
      <c r="C7" s="27">
        <f t="shared" si="1"/>
        <v>6232752.3595117498</v>
      </c>
      <c r="D7" s="28">
        <v>224025</v>
      </c>
      <c r="E7" s="28">
        <v>744597.43699500023</v>
      </c>
      <c r="F7" s="28">
        <v>2868713.1725167502</v>
      </c>
      <c r="G7" s="61">
        <v>1</v>
      </c>
      <c r="H7" s="28">
        <v>2395416.75</v>
      </c>
      <c r="I7" s="28">
        <f t="shared" si="2"/>
        <v>6232752.3595117498</v>
      </c>
      <c r="J7" s="29">
        <v>3607752.3595117503</v>
      </c>
      <c r="K7" s="28">
        <v>0</v>
      </c>
      <c r="L7" s="30">
        <v>2625000</v>
      </c>
      <c r="M7" s="52"/>
    </row>
    <row r="8" spans="1:13" s="53" customFormat="1" ht="15.95" customHeight="1" x14ac:dyDescent="0.25">
      <c r="A8" s="6" t="s">
        <v>15</v>
      </c>
      <c r="B8" s="71">
        <f>SUM(B9:B13)</f>
        <v>0</v>
      </c>
      <c r="C8" s="7">
        <f>SUM(D8:F8)+H8</f>
        <v>22931472.975000001</v>
      </c>
      <c r="D8" s="8">
        <f>SUM(D9:D13)</f>
        <v>2679784.5</v>
      </c>
      <c r="E8" s="8">
        <f t="shared" ref="E8:H8" si="3">SUM(E9:E13)</f>
        <v>2187923.25</v>
      </c>
      <c r="F8" s="8">
        <f t="shared" si="3"/>
        <v>2826230.25</v>
      </c>
      <c r="G8" s="57">
        <f t="shared" si="3"/>
        <v>6.7</v>
      </c>
      <c r="H8" s="8">
        <f t="shared" si="3"/>
        <v>15237534.975000001</v>
      </c>
      <c r="I8" s="8">
        <f t="shared" si="2"/>
        <v>22931472.974999998</v>
      </c>
      <c r="J8" s="9">
        <f t="shared" ref="J8:L8" si="4">SUM(J9:J13)</f>
        <v>22743972.974999998</v>
      </c>
      <c r="K8" s="8">
        <f t="shared" si="4"/>
        <v>0</v>
      </c>
      <c r="L8" s="10">
        <f t="shared" si="4"/>
        <v>187500</v>
      </c>
      <c r="M8" s="52"/>
    </row>
    <row r="9" spans="1:13" s="55" customFormat="1" ht="15.95" customHeight="1" x14ac:dyDescent="0.25">
      <c r="A9" s="31" t="s">
        <v>16</v>
      </c>
      <c r="B9" s="76">
        <f t="shared" ref="B9:B15" si="5">+I9-C9</f>
        <v>0</v>
      </c>
      <c r="C9" s="32">
        <f t="shared" ref="C9:C34" si="6">SUM(D9:F9)+H9</f>
        <v>11296485.15</v>
      </c>
      <c r="D9" s="33">
        <v>1834347</v>
      </c>
      <c r="E9" s="33">
        <v>1545248.25</v>
      </c>
      <c r="F9" s="33">
        <v>2021480.25</v>
      </c>
      <c r="G9" s="62">
        <v>2.8</v>
      </c>
      <c r="H9" s="33">
        <v>5895409.6500000004</v>
      </c>
      <c r="I9" s="33">
        <f t="shared" si="2"/>
        <v>11296485.149999999</v>
      </c>
      <c r="J9" s="34">
        <v>11108985.149999999</v>
      </c>
      <c r="K9" s="33">
        <v>0</v>
      </c>
      <c r="L9" s="35">
        <v>187500</v>
      </c>
      <c r="M9" s="54"/>
    </row>
    <row r="10" spans="1:13" s="55" customFormat="1" ht="15.95" customHeight="1" x14ac:dyDescent="0.25">
      <c r="A10" s="31" t="s">
        <v>17</v>
      </c>
      <c r="B10" s="76">
        <f t="shared" si="5"/>
        <v>0</v>
      </c>
      <c r="C10" s="32">
        <f t="shared" si="6"/>
        <v>187500</v>
      </c>
      <c r="D10" s="33">
        <v>112500</v>
      </c>
      <c r="E10" s="33">
        <v>75000</v>
      </c>
      <c r="F10" s="33">
        <v>0</v>
      </c>
      <c r="G10" s="62">
        <v>0</v>
      </c>
      <c r="H10" s="33">
        <v>0</v>
      </c>
      <c r="I10" s="33">
        <f t="shared" si="2"/>
        <v>187500</v>
      </c>
      <c r="J10" s="34">
        <v>187500</v>
      </c>
      <c r="K10" s="33">
        <v>0</v>
      </c>
      <c r="L10" s="35">
        <v>0</v>
      </c>
      <c r="M10" s="54"/>
    </row>
    <row r="11" spans="1:13" s="55" customFormat="1" ht="15.95" customHeight="1" x14ac:dyDescent="0.25">
      <c r="A11" s="31" t="s">
        <v>18</v>
      </c>
      <c r="B11" s="76">
        <f t="shared" si="5"/>
        <v>0</v>
      </c>
      <c r="C11" s="32">
        <f t="shared" si="6"/>
        <v>3759212.625</v>
      </c>
      <c r="D11" s="33">
        <v>57937.5</v>
      </c>
      <c r="E11" s="33">
        <v>108150</v>
      </c>
      <c r="F11" s="33">
        <v>0</v>
      </c>
      <c r="G11" s="62">
        <v>1.5</v>
      </c>
      <c r="H11" s="33">
        <v>3593125.125</v>
      </c>
      <c r="I11" s="33">
        <f t="shared" si="2"/>
        <v>3759212.625</v>
      </c>
      <c r="J11" s="34">
        <v>3759212.625</v>
      </c>
      <c r="K11" s="33">
        <v>0</v>
      </c>
      <c r="L11" s="35">
        <v>0</v>
      </c>
      <c r="M11" s="54"/>
    </row>
    <row r="12" spans="1:13" s="55" customFormat="1" ht="15.95" customHeight="1" x14ac:dyDescent="0.25">
      <c r="A12" s="31" t="s">
        <v>19</v>
      </c>
      <c r="B12" s="76">
        <f t="shared" si="5"/>
        <v>0</v>
      </c>
      <c r="C12" s="32">
        <f t="shared" si="6"/>
        <v>6819650.1750000007</v>
      </c>
      <c r="D12" s="33">
        <v>600000</v>
      </c>
      <c r="E12" s="33">
        <v>422025</v>
      </c>
      <c r="F12" s="33">
        <v>767250</v>
      </c>
      <c r="G12" s="62">
        <v>2.1</v>
      </c>
      <c r="H12" s="33">
        <v>5030375.1750000007</v>
      </c>
      <c r="I12" s="33">
        <f t="shared" si="2"/>
        <v>6819650.1750000007</v>
      </c>
      <c r="J12" s="34">
        <v>6819650.1750000007</v>
      </c>
      <c r="K12" s="33">
        <v>0</v>
      </c>
      <c r="L12" s="35">
        <v>0</v>
      </c>
      <c r="M12" s="54"/>
    </row>
    <row r="13" spans="1:13" s="55" customFormat="1" ht="15.95" customHeight="1" x14ac:dyDescent="0.25">
      <c r="A13" s="31" t="s">
        <v>20</v>
      </c>
      <c r="B13" s="76">
        <f t="shared" si="5"/>
        <v>0</v>
      </c>
      <c r="C13" s="32">
        <f t="shared" si="6"/>
        <v>868625.02499999991</v>
      </c>
      <c r="D13" s="33">
        <v>75000</v>
      </c>
      <c r="E13" s="33">
        <v>37500</v>
      </c>
      <c r="F13" s="33">
        <v>37500</v>
      </c>
      <c r="G13" s="62">
        <v>0.3</v>
      </c>
      <c r="H13" s="33">
        <v>718625.02499999991</v>
      </c>
      <c r="I13" s="33">
        <f t="shared" si="2"/>
        <v>868625.02499999991</v>
      </c>
      <c r="J13" s="34">
        <v>868625.02499999991</v>
      </c>
      <c r="K13" s="33">
        <v>0</v>
      </c>
      <c r="L13" s="35">
        <v>0</v>
      </c>
      <c r="M13" s="54"/>
    </row>
    <row r="14" spans="1:13" s="53" customFormat="1" ht="15.95" customHeight="1" x14ac:dyDescent="0.25">
      <c r="A14" s="26" t="s">
        <v>21</v>
      </c>
      <c r="B14" s="75">
        <f t="shared" si="5"/>
        <v>0</v>
      </c>
      <c r="C14" s="27">
        <f t="shared" si="6"/>
        <v>7190003.7540000007</v>
      </c>
      <c r="D14" s="28">
        <v>248258.74215000001</v>
      </c>
      <c r="E14" s="28">
        <v>1846949.1918000001</v>
      </c>
      <c r="F14" s="28">
        <v>1238776.19505</v>
      </c>
      <c r="G14" s="61">
        <v>1.5</v>
      </c>
      <c r="H14" s="28">
        <v>3856019.625</v>
      </c>
      <c r="I14" s="28">
        <f t="shared" si="2"/>
        <v>7190003.7540000007</v>
      </c>
      <c r="J14" s="29">
        <v>7167503.7540000007</v>
      </c>
      <c r="K14" s="28">
        <v>0</v>
      </c>
      <c r="L14" s="30">
        <v>22500</v>
      </c>
      <c r="M14" s="52"/>
    </row>
    <row r="15" spans="1:13" s="53" customFormat="1" ht="15.95" customHeight="1" x14ac:dyDescent="0.25">
      <c r="A15" s="36" t="s">
        <v>22</v>
      </c>
      <c r="B15" s="77">
        <f t="shared" si="5"/>
        <v>0</v>
      </c>
      <c r="C15" s="37">
        <f t="shared" si="6"/>
        <v>1274958</v>
      </c>
      <c r="D15" s="38">
        <v>0</v>
      </c>
      <c r="E15" s="38">
        <v>38625</v>
      </c>
      <c r="F15" s="38">
        <v>38625</v>
      </c>
      <c r="G15" s="63">
        <v>1</v>
      </c>
      <c r="H15" s="38">
        <v>1197708</v>
      </c>
      <c r="I15" s="38">
        <f t="shared" si="2"/>
        <v>1274958</v>
      </c>
      <c r="J15" s="39">
        <v>1162458</v>
      </c>
      <c r="K15" s="38">
        <v>0</v>
      </c>
      <c r="L15" s="40">
        <v>112500</v>
      </c>
      <c r="M15" s="52"/>
    </row>
    <row r="16" spans="1:13" s="53" customFormat="1" ht="30" x14ac:dyDescent="0.25">
      <c r="A16" s="21" t="s">
        <v>23</v>
      </c>
      <c r="B16" s="74">
        <f>SUM(B17:B33)</f>
        <v>0.26925000036135316</v>
      </c>
      <c r="C16" s="22">
        <f t="shared" si="6"/>
        <v>37905183.503250003</v>
      </c>
      <c r="D16" s="23">
        <f>SUM(D17:D33)</f>
        <v>18390689.497499999</v>
      </c>
      <c r="E16" s="23">
        <f t="shared" ref="E16:H16" si="7">SUM(E17:E33)</f>
        <v>2542271.1869999999</v>
      </c>
      <c r="F16" s="23">
        <f t="shared" si="7"/>
        <v>1389813</v>
      </c>
      <c r="G16" s="60">
        <f t="shared" si="7"/>
        <v>12.799999999999999</v>
      </c>
      <c r="H16" s="23">
        <f t="shared" si="7"/>
        <v>15582409.818750001</v>
      </c>
      <c r="I16" s="23">
        <f t="shared" si="2"/>
        <v>37905183.772500001</v>
      </c>
      <c r="J16" s="24">
        <f t="shared" ref="J16:L16" si="8">SUM(J17:J33)</f>
        <v>32344922.55123375</v>
      </c>
      <c r="K16" s="23">
        <f t="shared" si="8"/>
        <v>5074124.0104499999</v>
      </c>
      <c r="L16" s="25">
        <f t="shared" si="8"/>
        <v>486137.21081625001</v>
      </c>
      <c r="M16" s="52"/>
    </row>
    <row r="17" spans="1:13" s="55" customFormat="1" ht="15.95" customHeight="1" x14ac:dyDescent="0.25">
      <c r="A17" s="31" t="s">
        <v>24</v>
      </c>
      <c r="B17" s="76">
        <f t="shared" ref="B17:B34" si="9">+I17-C17</f>
        <v>0.16124999988824129</v>
      </c>
      <c r="C17" s="32">
        <f t="shared" si="6"/>
        <v>3254147.0887500001</v>
      </c>
      <c r="D17" s="33">
        <v>1177959.1200000001</v>
      </c>
      <c r="E17" s="33">
        <v>219390</v>
      </c>
      <c r="F17" s="33">
        <v>46146.75</v>
      </c>
      <c r="G17" s="62">
        <v>0.82499999999999996</v>
      </c>
      <c r="H17" s="33">
        <v>1810651.21875</v>
      </c>
      <c r="I17" s="33">
        <f t="shared" si="2"/>
        <v>3254147.25</v>
      </c>
      <c r="J17" s="34">
        <v>3254147.25</v>
      </c>
      <c r="K17" s="33">
        <v>0</v>
      </c>
      <c r="L17" s="35">
        <v>0</v>
      </c>
      <c r="M17" s="54"/>
    </row>
    <row r="18" spans="1:13" s="55" customFormat="1" ht="15.95" customHeight="1" x14ac:dyDescent="0.25">
      <c r="A18" s="31" t="s">
        <v>25</v>
      </c>
      <c r="B18" s="76">
        <f t="shared" si="9"/>
        <v>0.15000000037252903</v>
      </c>
      <c r="C18" s="32">
        <f t="shared" si="6"/>
        <v>10002851.1</v>
      </c>
      <c r="D18" s="33">
        <v>5082153.9000000004</v>
      </c>
      <c r="E18" s="33">
        <v>388567.5</v>
      </c>
      <c r="F18" s="33">
        <v>568575</v>
      </c>
      <c r="G18" s="62">
        <v>1.6</v>
      </c>
      <c r="H18" s="33">
        <v>3963554.6999999997</v>
      </c>
      <c r="I18" s="33">
        <f t="shared" si="2"/>
        <v>10002851.25</v>
      </c>
      <c r="J18" s="34">
        <v>10002851.25</v>
      </c>
      <c r="K18" s="33">
        <v>0</v>
      </c>
      <c r="L18" s="35">
        <v>0</v>
      </c>
      <c r="M18" s="54"/>
    </row>
    <row r="19" spans="1:13" s="99" customFormat="1" ht="15.95" customHeight="1" x14ac:dyDescent="0.25">
      <c r="A19" s="91" t="s">
        <v>26</v>
      </c>
      <c r="B19" s="92">
        <f t="shared" si="9"/>
        <v>0</v>
      </c>
      <c r="C19" s="93">
        <f t="shared" si="6"/>
        <v>0</v>
      </c>
      <c r="D19" s="94">
        <v>0</v>
      </c>
      <c r="E19" s="94">
        <v>0</v>
      </c>
      <c r="F19" s="94">
        <v>0</v>
      </c>
      <c r="G19" s="95">
        <v>1</v>
      </c>
      <c r="H19" s="94">
        <v>0</v>
      </c>
      <c r="I19" s="94">
        <f t="shared" si="2"/>
        <v>0</v>
      </c>
      <c r="J19" s="96">
        <v>0</v>
      </c>
      <c r="K19" s="94">
        <v>0</v>
      </c>
      <c r="L19" s="97">
        <v>0</v>
      </c>
      <c r="M19" s="98"/>
    </row>
    <row r="20" spans="1:13" s="99" customFormat="1" ht="15.95" customHeight="1" x14ac:dyDescent="0.25">
      <c r="A20" s="91" t="s">
        <v>27</v>
      </c>
      <c r="B20" s="92">
        <f t="shared" si="9"/>
        <v>0</v>
      </c>
      <c r="C20" s="93">
        <f t="shared" si="6"/>
        <v>0</v>
      </c>
      <c r="D20" s="94">
        <v>0</v>
      </c>
      <c r="E20" s="94">
        <v>0</v>
      </c>
      <c r="F20" s="94">
        <v>0</v>
      </c>
      <c r="G20" s="95">
        <v>0.875</v>
      </c>
      <c r="H20" s="94">
        <v>0</v>
      </c>
      <c r="I20" s="94">
        <f t="shared" si="2"/>
        <v>0</v>
      </c>
      <c r="J20" s="96">
        <v>0</v>
      </c>
      <c r="K20" s="94">
        <v>0</v>
      </c>
      <c r="L20" s="97">
        <v>0</v>
      </c>
      <c r="M20" s="98"/>
    </row>
    <row r="21" spans="1:13" s="55" customFormat="1" ht="15.95" customHeight="1" x14ac:dyDescent="0.25">
      <c r="A21" s="31" t="s">
        <v>28</v>
      </c>
      <c r="B21" s="76">
        <f t="shared" si="9"/>
        <v>0</v>
      </c>
      <c r="C21" s="32">
        <f t="shared" si="6"/>
        <v>1616697.675</v>
      </c>
      <c r="D21" s="33">
        <v>225000</v>
      </c>
      <c r="E21" s="33">
        <v>235155.75</v>
      </c>
      <c r="F21" s="33">
        <v>307029</v>
      </c>
      <c r="G21" s="62">
        <v>0.30000000000000004</v>
      </c>
      <c r="H21" s="33">
        <v>849512.92500000005</v>
      </c>
      <c r="I21" s="33">
        <f t="shared" si="2"/>
        <v>1616697.6750000003</v>
      </c>
      <c r="J21" s="34">
        <v>1616697.6750000003</v>
      </c>
      <c r="K21" s="33">
        <v>0</v>
      </c>
      <c r="L21" s="35">
        <v>0</v>
      </c>
      <c r="M21" s="54"/>
    </row>
    <row r="22" spans="1:13" s="55" customFormat="1" ht="15.95" customHeight="1" x14ac:dyDescent="0.25">
      <c r="A22" s="31" t="s">
        <v>65</v>
      </c>
      <c r="B22" s="76">
        <f t="shared" si="9"/>
        <v>0</v>
      </c>
      <c r="C22" s="32">
        <f t="shared" si="6"/>
        <v>7444611.2700000005</v>
      </c>
      <c r="D22" s="33">
        <v>4091079.66</v>
      </c>
      <c r="E22" s="33">
        <v>555130.86</v>
      </c>
      <c r="F22" s="33">
        <v>45000</v>
      </c>
      <c r="G22" s="62">
        <v>1</v>
      </c>
      <c r="H22" s="33">
        <v>2753400.75</v>
      </c>
      <c r="I22" s="33">
        <f t="shared" si="2"/>
        <v>7444611.2699999996</v>
      </c>
      <c r="J22" s="34">
        <v>7219611.2699999996</v>
      </c>
      <c r="K22" s="33">
        <v>0</v>
      </c>
      <c r="L22" s="35">
        <v>225000</v>
      </c>
      <c r="M22" s="54"/>
    </row>
    <row r="23" spans="1:13" s="55" customFormat="1" ht="15.95" customHeight="1" x14ac:dyDescent="0.25">
      <c r="A23" s="31" t="s">
        <v>29</v>
      </c>
      <c r="B23" s="76">
        <f t="shared" si="9"/>
        <v>0</v>
      </c>
      <c r="C23" s="32">
        <f t="shared" si="6"/>
        <v>2659085.2650000001</v>
      </c>
      <c r="D23" s="33">
        <v>1392353.04</v>
      </c>
      <c r="E23" s="33">
        <v>320479.34999999998</v>
      </c>
      <c r="F23" s="33">
        <v>45000</v>
      </c>
      <c r="G23" s="62">
        <v>0.5</v>
      </c>
      <c r="H23" s="33">
        <v>901252.875</v>
      </c>
      <c r="I23" s="33">
        <f t="shared" si="2"/>
        <v>2659085.2650000001</v>
      </c>
      <c r="J23" s="34">
        <v>2659085.2650000001</v>
      </c>
      <c r="K23" s="33">
        <v>0</v>
      </c>
      <c r="L23" s="35">
        <v>0</v>
      </c>
      <c r="M23" s="54"/>
    </row>
    <row r="24" spans="1:13" s="99" customFormat="1" ht="15.95" customHeight="1" x14ac:dyDescent="0.25">
      <c r="A24" s="91" t="s">
        <v>30</v>
      </c>
      <c r="B24" s="92">
        <f t="shared" si="9"/>
        <v>0</v>
      </c>
      <c r="C24" s="93">
        <f t="shared" si="6"/>
        <v>0</v>
      </c>
      <c r="D24" s="94">
        <v>0</v>
      </c>
      <c r="E24" s="94">
        <v>0</v>
      </c>
      <c r="F24" s="94">
        <v>0</v>
      </c>
      <c r="G24" s="95">
        <v>2.5</v>
      </c>
      <c r="H24" s="94">
        <v>0</v>
      </c>
      <c r="I24" s="94">
        <f t="shared" si="2"/>
        <v>0</v>
      </c>
      <c r="J24" s="96">
        <v>0</v>
      </c>
      <c r="K24" s="94">
        <v>0</v>
      </c>
      <c r="L24" s="97">
        <v>0</v>
      </c>
      <c r="M24" s="98"/>
    </row>
    <row r="25" spans="1:13" s="99" customFormat="1" ht="15.95" customHeight="1" x14ac:dyDescent="0.25">
      <c r="A25" s="91" t="s">
        <v>31</v>
      </c>
      <c r="B25" s="92">
        <f t="shared" si="9"/>
        <v>0</v>
      </c>
      <c r="C25" s="93">
        <f t="shared" si="6"/>
        <v>0</v>
      </c>
      <c r="D25" s="94">
        <v>0</v>
      </c>
      <c r="E25" s="94">
        <v>0</v>
      </c>
      <c r="F25" s="94">
        <v>0</v>
      </c>
      <c r="G25" s="95">
        <v>1</v>
      </c>
      <c r="H25" s="94">
        <v>0</v>
      </c>
      <c r="I25" s="94">
        <f t="shared" si="2"/>
        <v>0</v>
      </c>
      <c r="J25" s="96">
        <v>0</v>
      </c>
      <c r="K25" s="94">
        <v>0</v>
      </c>
      <c r="L25" s="97">
        <v>0</v>
      </c>
      <c r="M25" s="98"/>
    </row>
    <row r="26" spans="1:13" s="55" customFormat="1" ht="15.95" customHeight="1" x14ac:dyDescent="0.25">
      <c r="A26" s="31" t="s">
        <v>32</v>
      </c>
      <c r="B26" s="76">
        <f t="shared" si="9"/>
        <v>0</v>
      </c>
      <c r="C26" s="32">
        <f t="shared" si="6"/>
        <v>3102667.5975000001</v>
      </c>
      <c r="D26" s="33">
        <v>1409867.3474999999</v>
      </c>
      <c r="E26" s="33">
        <v>181576.125</v>
      </c>
      <c r="F26" s="33">
        <v>0</v>
      </c>
      <c r="G26" s="62">
        <v>0.7</v>
      </c>
      <c r="H26" s="33">
        <v>1511224.125</v>
      </c>
      <c r="I26" s="33">
        <f t="shared" si="2"/>
        <v>3102667.5975000001</v>
      </c>
      <c r="J26" s="34">
        <v>2931438.0975000001</v>
      </c>
      <c r="K26" s="33">
        <v>0</v>
      </c>
      <c r="L26" s="35">
        <v>171229.5</v>
      </c>
      <c r="M26" s="54"/>
    </row>
    <row r="27" spans="1:13" s="55" customFormat="1" ht="15.95" customHeight="1" x14ac:dyDescent="0.25">
      <c r="A27" s="31" t="s">
        <v>33</v>
      </c>
      <c r="B27" s="76">
        <f t="shared" si="9"/>
        <v>0</v>
      </c>
      <c r="C27" s="32">
        <f t="shared" si="6"/>
        <v>1180994.5275000001</v>
      </c>
      <c r="D27" s="33">
        <v>446407.66499999998</v>
      </c>
      <c r="E27" s="33">
        <v>44418.75</v>
      </c>
      <c r="F27" s="33">
        <v>0</v>
      </c>
      <c r="G27" s="62">
        <v>0.35</v>
      </c>
      <c r="H27" s="33">
        <v>690168.11250000005</v>
      </c>
      <c r="I27" s="33">
        <f t="shared" si="2"/>
        <v>1180994.5275000001</v>
      </c>
      <c r="J27" s="34">
        <v>1091086.8166837501</v>
      </c>
      <c r="K27" s="33">
        <v>0</v>
      </c>
      <c r="L27" s="35">
        <v>89907.710816249994</v>
      </c>
      <c r="M27" s="54"/>
    </row>
    <row r="28" spans="1:13" s="55" customFormat="1" ht="15.95" customHeight="1" x14ac:dyDescent="0.25">
      <c r="A28" s="31" t="s">
        <v>34</v>
      </c>
      <c r="B28" s="76">
        <f t="shared" si="9"/>
        <v>0</v>
      </c>
      <c r="C28" s="32">
        <f t="shared" si="6"/>
        <v>717940.95750000002</v>
      </c>
      <c r="D28" s="33">
        <v>189542.14500000002</v>
      </c>
      <c r="E28" s="33">
        <v>55272.375</v>
      </c>
      <c r="F28" s="33">
        <v>22500</v>
      </c>
      <c r="G28" s="62">
        <v>0.25</v>
      </c>
      <c r="H28" s="33">
        <v>450626.4375</v>
      </c>
      <c r="I28" s="33">
        <f t="shared" si="2"/>
        <v>717940.95750000002</v>
      </c>
      <c r="J28" s="34">
        <v>717940.95750000002</v>
      </c>
      <c r="K28" s="33">
        <v>0</v>
      </c>
      <c r="L28" s="35">
        <v>0</v>
      </c>
      <c r="M28" s="54"/>
    </row>
    <row r="29" spans="1:13" s="55" customFormat="1" ht="15.95" customHeight="1" x14ac:dyDescent="0.25">
      <c r="A29" s="31" t="s">
        <v>35</v>
      </c>
      <c r="B29" s="76">
        <f t="shared" si="9"/>
        <v>0</v>
      </c>
      <c r="C29" s="32">
        <f t="shared" si="6"/>
        <v>3469816.2300000004</v>
      </c>
      <c r="D29" s="33">
        <v>1581826.62</v>
      </c>
      <c r="E29" s="33">
        <v>137223.81</v>
      </c>
      <c r="F29" s="33">
        <v>0</v>
      </c>
      <c r="G29" s="62">
        <v>0.8</v>
      </c>
      <c r="H29" s="33">
        <v>1750765.8000000003</v>
      </c>
      <c r="I29" s="33">
        <f t="shared" si="2"/>
        <v>3469816.2300000004</v>
      </c>
      <c r="J29" s="34">
        <v>1336313.96955</v>
      </c>
      <c r="K29" s="33">
        <v>2133502.2604500004</v>
      </c>
      <c r="L29" s="35">
        <v>0</v>
      </c>
      <c r="M29" s="54"/>
    </row>
    <row r="30" spans="1:13" s="55" customFormat="1" ht="15.95" customHeight="1" x14ac:dyDescent="0.25">
      <c r="A30" s="31" t="s">
        <v>36</v>
      </c>
      <c r="B30" s="76">
        <f t="shared" si="9"/>
        <v>-4.1999999899417162E-2</v>
      </c>
      <c r="C30" s="32">
        <f t="shared" si="6"/>
        <v>3690621.7919999999</v>
      </c>
      <c r="D30" s="33">
        <v>2569500</v>
      </c>
      <c r="E30" s="33">
        <v>96056.667000000001</v>
      </c>
      <c r="F30" s="33">
        <v>123812.25</v>
      </c>
      <c r="G30" s="62">
        <v>0.5</v>
      </c>
      <c r="H30" s="33">
        <v>901252.875</v>
      </c>
      <c r="I30" s="33">
        <f t="shared" si="2"/>
        <v>3690621.75</v>
      </c>
      <c r="J30" s="34">
        <v>750000</v>
      </c>
      <c r="K30" s="33">
        <v>2940621.75</v>
      </c>
      <c r="L30" s="35">
        <v>0</v>
      </c>
      <c r="M30" s="54"/>
    </row>
    <row r="31" spans="1:13" s="99" customFormat="1" ht="15.95" customHeight="1" x14ac:dyDescent="0.25">
      <c r="A31" s="91" t="s">
        <v>41</v>
      </c>
      <c r="B31" s="92">
        <f t="shared" si="9"/>
        <v>0</v>
      </c>
      <c r="C31" s="93">
        <f t="shared" si="6"/>
        <v>0</v>
      </c>
      <c r="D31" s="94">
        <v>0</v>
      </c>
      <c r="E31" s="94">
        <v>0</v>
      </c>
      <c r="F31" s="94">
        <v>0</v>
      </c>
      <c r="G31" s="95">
        <v>0.6</v>
      </c>
      <c r="H31" s="94">
        <v>0</v>
      </c>
      <c r="I31" s="94">
        <f t="shared" si="2"/>
        <v>0</v>
      </c>
      <c r="J31" s="96">
        <v>0</v>
      </c>
      <c r="K31" s="94">
        <v>0</v>
      </c>
      <c r="L31" s="97">
        <v>0</v>
      </c>
      <c r="M31" s="98"/>
    </row>
    <row r="32" spans="1:13" s="55" customFormat="1" ht="15.95" customHeight="1" x14ac:dyDescent="0.25">
      <c r="A32" s="31" t="s">
        <v>37</v>
      </c>
      <c r="B32" s="76">
        <f t="shared" si="9"/>
        <v>0</v>
      </c>
      <c r="C32" s="32">
        <f t="shared" si="6"/>
        <v>765750</v>
      </c>
      <c r="D32" s="33">
        <v>225000</v>
      </c>
      <c r="E32" s="33">
        <v>309000</v>
      </c>
      <c r="F32" s="33">
        <v>231750</v>
      </c>
      <c r="G32" s="62">
        <v>0</v>
      </c>
      <c r="H32" s="33">
        <v>0</v>
      </c>
      <c r="I32" s="33">
        <f t="shared" si="2"/>
        <v>765750</v>
      </c>
      <c r="J32" s="34">
        <v>765750</v>
      </c>
      <c r="K32" s="33">
        <v>0</v>
      </c>
      <c r="L32" s="35">
        <v>0</v>
      </c>
      <c r="M32" s="54"/>
    </row>
    <row r="33" spans="1:13" s="109" customFormat="1" ht="15.95" customHeight="1" x14ac:dyDescent="0.25">
      <c r="A33" s="101" t="s">
        <v>38</v>
      </c>
      <c r="B33" s="102">
        <f t="shared" si="9"/>
        <v>0</v>
      </c>
      <c r="C33" s="103">
        <f t="shared" si="6"/>
        <v>0</v>
      </c>
      <c r="D33" s="104">
        <v>0</v>
      </c>
      <c r="E33" s="104">
        <v>0</v>
      </c>
      <c r="F33" s="104">
        <v>0</v>
      </c>
      <c r="G33" s="105">
        <v>0</v>
      </c>
      <c r="H33" s="104">
        <v>0</v>
      </c>
      <c r="I33" s="104">
        <f t="shared" si="2"/>
        <v>0</v>
      </c>
      <c r="J33" s="106">
        <v>0</v>
      </c>
      <c r="K33" s="104">
        <v>0</v>
      </c>
      <c r="L33" s="107">
        <v>0</v>
      </c>
      <c r="M33" s="108"/>
    </row>
    <row r="34" spans="1:13" s="53" customFormat="1" ht="15.95" customHeight="1" thickBot="1" x14ac:dyDescent="0.3">
      <c r="A34" s="41" t="s">
        <v>39</v>
      </c>
      <c r="B34" s="78">
        <f t="shared" si="9"/>
        <v>0</v>
      </c>
      <c r="C34" s="42">
        <f t="shared" si="6"/>
        <v>0</v>
      </c>
      <c r="D34" s="43">
        <v>0</v>
      </c>
      <c r="E34" s="43">
        <v>0</v>
      </c>
      <c r="F34" s="43">
        <v>0</v>
      </c>
      <c r="G34" s="64">
        <v>0</v>
      </c>
      <c r="H34" s="43">
        <v>0</v>
      </c>
      <c r="I34" s="43">
        <f t="shared" si="2"/>
        <v>0</v>
      </c>
      <c r="J34" s="44">
        <v>0</v>
      </c>
      <c r="K34" s="43">
        <v>0</v>
      </c>
      <c r="L34" s="45">
        <v>0</v>
      </c>
      <c r="M34" s="52"/>
    </row>
    <row r="35" spans="1:13" s="53" customFormat="1" ht="24" customHeight="1" thickBot="1" x14ac:dyDescent="0.3">
      <c r="A35" s="46" t="s">
        <v>40</v>
      </c>
      <c r="B35" s="79">
        <f>SUM(B3:B8)+SUM(B14:B16)+B34</f>
        <v>0.26925000036135316</v>
      </c>
      <c r="C35" s="47">
        <f>SUM(D35:F35)+H35</f>
        <v>120820260.61252876</v>
      </c>
      <c r="D35" s="47">
        <f>SUM(D3:D8)+SUM(D14:D16)+D34</f>
        <v>27568257.73965</v>
      </c>
      <c r="E35" s="47">
        <f>SUM(E3:E8)+SUM(E14:E16)+E34</f>
        <v>14063245.186170753</v>
      </c>
      <c r="F35" s="47">
        <f>SUM(F3:F8)+SUM(F14:F16)+F34</f>
        <v>10073027.267958</v>
      </c>
      <c r="G35" s="48">
        <f>SUM(G3:G8)+SUM(G14:G16)+G34</f>
        <v>35</v>
      </c>
      <c r="H35" s="47">
        <f>SUM(H3:H8)+SUM(H14:H16)+H34</f>
        <v>69115730.418750003</v>
      </c>
      <c r="I35" s="47">
        <f>SUM(J35:L35)</f>
        <v>120820260.88177875</v>
      </c>
      <c r="J35" s="47">
        <f>SUM(J3:J8)+SUM(J14:J16)+J34</f>
        <v>110999999.66051249</v>
      </c>
      <c r="K35" s="47">
        <f>SUM(K3:K8)+SUM(K14:K16)+K34</f>
        <v>5074124.0104499999</v>
      </c>
      <c r="L35" s="49">
        <f>SUM(L3:L8)+SUM(L14:L16)+L34</f>
        <v>4746137.2108162502</v>
      </c>
      <c r="M35" s="52"/>
    </row>
    <row r="39" spans="1:13" ht="15.75" thickBot="1" x14ac:dyDescent="0.3"/>
    <row r="40" spans="1:13" s="51" customFormat="1" ht="27" customHeight="1" x14ac:dyDescent="0.25">
      <c r="A40" s="140" t="s">
        <v>45</v>
      </c>
      <c r="B40" s="90" t="s">
        <v>49</v>
      </c>
      <c r="C40" s="142" t="s">
        <v>46</v>
      </c>
      <c r="D40" s="143"/>
      <c r="E40" s="143"/>
      <c r="F40" s="143"/>
      <c r="G40" s="143"/>
      <c r="H40" s="143"/>
      <c r="I40" s="69"/>
      <c r="J40" s="143" t="s">
        <v>47</v>
      </c>
      <c r="K40" s="143"/>
      <c r="L40" s="144"/>
      <c r="M40" s="50"/>
    </row>
    <row r="41" spans="1:13" s="51" customFormat="1" ht="60.75" customHeight="1" thickBot="1" x14ac:dyDescent="0.3">
      <c r="A41" s="141"/>
      <c r="B41" s="70" t="s">
        <v>50</v>
      </c>
      <c r="C41" s="2" t="s">
        <v>0</v>
      </c>
      <c r="D41" s="3" t="s">
        <v>1</v>
      </c>
      <c r="E41" s="3" t="s">
        <v>2</v>
      </c>
      <c r="F41" s="3" t="s">
        <v>3</v>
      </c>
      <c r="G41" s="56" t="s">
        <v>4</v>
      </c>
      <c r="H41" s="3" t="s">
        <v>5</v>
      </c>
      <c r="I41" s="3" t="s">
        <v>6</v>
      </c>
      <c r="J41" s="4" t="s">
        <v>7</v>
      </c>
      <c r="K41" s="3" t="s">
        <v>8</v>
      </c>
      <c r="L41" s="5" t="s">
        <v>9</v>
      </c>
      <c r="M41" s="50"/>
    </row>
    <row r="42" spans="1:13" s="53" customFormat="1" ht="30" x14ac:dyDescent="0.25">
      <c r="A42" s="6" t="s">
        <v>10</v>
      </c>
      <c r="B42" s="81">
        <f>+I42-C42</f>
        <v>-3612798</v>
      </c>
      <c r="C42" s="7">
        <f t="shared" ref="C42:C46" si="10">SUM(D42:F42)+H42</f>
        <v>24078272</v>
      </c>
      <c r="D42" s="8">
        <v>0</v>
      </c>
      <c r="E42" s="8">
        <v>5979212</v>
      </c>
      <c r="F42" s="8">
        <v>370836</v>
      </c>
      <c r="G42" s="57">
        <v>4.5</v>
      </c>
      <c r="H42" s="8">
        <v>17728224</v>
      </c>
      <c r="I42" s="8">
        <f>SUM(J42:L42)</f>
        <v>20465474</v>
      </c>
      <c r="J42" s="9">
        <v>20103741</v>
      </c>
      <c r="K42" s="8">
        <v>0</v>
      </c>
      <c r="L42" s="10">
        <v>361733</v>
      </c>
      <c r="M42" s="52"/>
    </row>
    <row r="43" spans="1:13" s="53" customFormat="1" ht="15.95" customHeight="1" x14ac:dyDescent="0.25">
      <c r="A43" s="11" t="s">
        <v>11</v>
      </c>
      <c r="B43" s="82">
        <f t="shared" ref="B43:B46" si="11">+I43-C43</f>
        <v>-890635</v>
      </c>
      <c r="C43" s="12">
        <f t="shared" si="10"/>
        <v>6984840</v>
      </c>
      <c r="D43" s="13">
        <v>0</v>
      </c>
      <c r="E43" s="13">
        <v>683289</v>
      </c>
      <c r="F43" s="13">
        <v>788284</v>
      </c>
      <c r="G43" s="58">
        <v>2.25</v>
      </c>
      <c r="H43" s="13">
        <v>5513267</v>
      </c>
      <c r="I43" s="13">
        <f t="shared" ref="I43:I73" si="12">SUM(J43:L43)</f>
        <v>6094205</v>
      </c>
      <c r="J43" s="14">
        <v>5402074</v>
      </c>
      <c r="K43" s="13">
        <v>0</v>
      </c>
      <c r="L43" s="15">
        <v>692131</v>
      </c>
      <c r="M43" s="52"/>
    </row>
    <row r="44" spans="1:13" s="53" customFormat="1" ht="15.95" customHeight="1" x14ac:dyDescent="0.25">
      <c r="A44" s="16" t="s">
        <v>12</v>
      </c>
      <c r="B44" s="83">
        <f t="shared" si="11"/>
        <v>-4011303</v>
      </c>
      <c r="C44" s="17">
        <f t="shared" si="10"/>
        <v>25306756</v>
      </c>
      <c r="D44" s="18">
        <v>2641178</v>
      </c>
      <c r="E44" s="18">
        <v>5200324</v>
      </c>
      <c r="F44" s="18">
        <v>7122950</v>
      </c>
      <c r="G44" s="59">
        <v>5</v>
      </c>
      <c r="H44" s="18">
        <v>10342304</v>
      </c>
      <c r="I44" s="18">
        <f t="shared" si="12"/>
        <v>21295453</v>
      </c>
      <c r="J44" s="19">
        <v>9396846</v>
      </c>
      <c r="K44" s="18">
        <v>0</v>
      </c>
      <c r="L44" s="20">
        <v>11898607</v>
      </c>
      <c r="M44" s="52"/>
    </row>
    <row r="45" spans="1:13" s="53" customFormat="1" ht="15.95" customHeight="1" x14ac:dyDescent="0.25">
      <c r="A45" s="21" t="s">
        <v>13</v>
      </c>
      <c r="B45" s="84">
        <f t="shared" si="11"/>
        <v>-2774088</v>
      </c>
      <c r="C45" s="22">
        <f t="shared" si="10"/>
        <v>11844813</v>
      </c>
      <c r="D45" s="23">
        <v>9504498</v>
      </c>
      <c r="E45" s="23">
        <v>1157028</v>
      </c>
      <c r="F45" s="23">
        <v>73234</v>
      </c>
      <c r="G45" s="60">
        <v>0.5</v>
      </c>
      <c r="H45" s="23">
        <v>1110053</v>
      </c>
      <c r="I45" s="23">
        <f t="shared" si="12"/>
        <v>9070725</v>
      </c>
      <c r="J45" s="24">
        <v>9070725</v>
      </c>
      <c r="K45" s="23">
        <v>0</v>
      </c>
      <c r="L45" s="25">
        <v>0</v>
      </c>
      <c r="M45" s="52"/>
    </row>
    <row r="46" spans="1:13" s="53" customFormat="1" ht="15.95" customHeight="1" x14ac:dyDescent="0.25">
      <c r="A46" s="26" t="s">
        <v>14</v>
      </c>
      <c r="B46" s="85">
        <f t="shared" si="11"/>
        <v>2859579</v>
      </c>
      <c r="C46" s="27">
        <f t="shared" si="10"/>
        <v>3134264</v>
      </c>
      <c r="D46" s="28">
        <v>309192</v>
      </c>
      <c r="E46" s="28">
        <v>374692</v>
      </c>
      <c r="F46" s="28">
        <v>230274</v>
      </c>
      <c r="G46" s="61">
        <v>1</v>
      </c>
      <c r="H46" s="28">
        <v>2220106</v>
      </c>
      <c r="I46" s="28">
        <f t="shared" si="12"/>
        <v>5993843</v>
      </c>
      <c r="J46" s="29">
        <v>3607752</v>
      </c>
      <c r="K46" s="28">
        <v>0</v>
      </c>
      <c r="L46" s="30">
        <v>2386091</v>
      </c>
      <c r="M46" s="52"/>
    </row>
    <row r="47" spans="1:13" s="53" customFormat="1" ht="15.95" customHeight="1" x14ac:dyDescent="0.25">
      <c r="A47" s="6" t="s">
        <v>15</v>
      </c>
      <c r="B47" s="81">
        <f>SUM(B48:B52)</f>
        <v>776401</v>
      </c>
      <c r="C47" s="7">
        <f>SUM(D47:F47)+H47</f>
        <v>22090962</v>
      </c>
      <c r="D47" s="8">
        <f>SUM(D48:D52)</f>
        <v>1669494</v>
      </c>
      <c r="E47" s="8">
        <f t="shared" ref="E47:H47" si="13">SUM(E48:E52)</f>
        <v>1194582</v>
      </c>
      <c r="F47" s="8">
        <f t="shared" si="13"/>
        <v>2853330</v>
      </c>
      <c r="G47" s="57">
        <f t="shared" si="13"/>
        <v>7.7880000000000003</v>
      </c>
      <c r="H47" s="8">
        <f t="shared" si="13"/>
        <v>16373556</v>
      </c>
      <c r="I47" s="8">
        <f t="shared" si="12"/>
        <v>22867363</v>
      </c>
      <c r="J47" s="9">
        <f t="shared" ref="J47:L47" si="14">SUM(J48:J52)</f>
        <v>22743973</v>
      </c>
      <c r="K47" s="8">
        <f t="shared" si="14"/>
        <v>0</v>
      </c>
      <c r="L47" s="10">
        <f t="shared" si="14"/>
        <v>123390</v>
      </c>
      <c r="M47" s="52"/>
    </row>
    <row r="48" spans="1:13" s="55" customFormat="1" ht="15.95" customHeight="1" x14ac:dyDescent="0.25">
      <c r="A48" s="31" t="s">
        <v>16</v>
      </c>
      <c r="B48" s="86">
        <f t="shared" ref="B48:B54" si="15">+I48-C48</f>
        <v>-590793</v>
      </c>
      <c r="C48" s="32">
        <f t="shared" ref="C48:C73" si="16">SUM(D48:F48)+H48</f>
        <v>11823168</v>
      </c>
      <c r="D48" s="33">
        <v>1583327</v>
      </c>
      <c r="E48" s="33">
        <v>922849</v>
      </c>
      <c r="F48" s="33">
        <v>2678103</v>
      </c>
      <c r="G48" s="62">
        <v>3.3250000000000002</v>
      </c>
      <c r="H48" s="33">
        <v>6638889</v>
      </c>
      <c r="I48" s="33">
        <f t="shared" si="12"/>
        <v>11232375</v>
      </c>
      <c r="J48" s="34">
        <v>11108985</v>
      </c>
      <c r="K48" s="33">
        <v>0</v>
      </c>
      <c r="L48" s="35">
        <v>123390</v>
      </c>
      <c r="M48" s="54"/>
    </row>
    <row r="49" spans="1:13" s="55" customFormat="1" ht="15.95" customHeight="1" x14ac:dyDescent="0.25">
      <c r="A49" s="31" t="s">
        <v>17</v>
      </c>
      <c r="B49" s="86">
        <f t="shared" si="15"/>
        <v>-499363</v>
      </c>
      <c r="C49" s="32">
        <f t="shared" si="16"/>
        <v>686863</v>
      </c>
      <c r="D49" s="33">
        <v>81046</v>
      </c>
      <c r="E49" s="33">
        <v>7620</v>
      </c>
      <c r="F49" s="33">
        <v>34730</v>
      </c>
      <c r="G49" s="62">
        <v>0.25</v>
      </c>
      <c r="H49" s="33">
        <v>563467</v>
      </c>
      <c r="I49" s="33">
        <f t="shared" si="12"/>
        <v>187500</v>
      </c>
      <c r="J49" s="34">
        <v>187500</v>
      </c>
      <c r="K49" s="33">
        <v>0</v>
      </c>
      <c r="L49" s="35">
        <v>0</v>
      </c>
      <c r="M49" s="54"/>
    </row>
    <row r="50" spans="1:13" s="55" customFormat="1" ht="15.95" customHeight="1" x14ac:dyDescent="0.25">
      <c r="A50" s="31" t="s">
        <v>18</v>
      </c>
      <c r="B50" s="86">
        <f t="shared" si="15"/>
        <v>505684</v>
      </c>
      <c r="C50" s="32">
        <f t="shared" si="16"/>
        <v>3253529</v>
      </c>
      <c r="D50" s="33">
        <v>5121</v>
      </c>
      <c r="E50" s="33">
        <v>113003</v>
      </c>
      <c r="F50" s="33">
        <v>6480</v>
      </c>
      <c r="G50" s="62">
        <v>1.5</v>
      </c>
      <c r="H50" s="33">
        <v>3128925</v>
      </c>
      <c r="I50" s="33">
        <f t="shared" si="12"/>
        <v>3759213</v>
      </c>
      <c r="J50" s="34">
        <v>3759213</v>
      </c>
      <c r="K50" s="33">
        <v>0</v>
      </c>
      <c r="L50" s="35">
        <v>0</v>
      </c>
      <c r="M50" s="54"/>
    </row>
    <row r="51" spans="1:13" s="55" customFormat="1" ht="15.95" customHeight="1" x14ac:dyDescent="0.25">
      <c r="A51" s="31" t="s">
        <v>19</v>
      </c>
      <c r="B51" s="86">
        <f t="shared" si="15"/>
        <v>1554835</v>
      </c>
      <c r="C51" s="32">
        <f t="shared" si="16"/>
        <v>5264815</v>
      </c>
      <c r="D51" s="33">
        <v>0</v>
      </c>
      <c r="E51" s="33">
        <v>151110</v>
      </c>
      <c r="F51" s="33">
        <v>110026</v>
      </c>
      <c r="G51" s="62">
        <v>2.25</v>
      </c>
      <c r="H51" s="33">
        <v>5003679</v>
      </c>
      <c r="I51" s="33">
        <f t="shared" si="12"/>
        <v>6819650</v>
      </c>
      <c r="J51" s="34">
        <v>6819650</v>
      </c>
      <c r="K51" s="33">
        <v>0</v>
      </c>
      <c r="L51" s="35">
        <v>0</v>
      </c>
      <c r="M51" s="54"/>
    </row>
    <row r="52" spans="1:13" s="55" customFormat="1" ht="15.95" customHeight="1" x14ac:dyDescent="0.25">
      <c r="A52" s="31" t="s">
        <v>20</v>
      </c>
      <c r="B52" s="86">
        <f t="shared" si="15"/>
        <v>-193962</v>
      </c>
      <c r="C52" s="32">
        <f t="shared" si="16"/>
        <v>1062587</v>
      </c>
      <c r="D52" s="33">
        <v>0</v>
      </c>
      <c r="E52" s="33">
        <v>0</v>
      </c>
      <c r="F52" s="33">
        <v>23991</v>
      </c>
      <c r="G52" s="62">
        <v>0.46300000000000002</v>
      </c>
      <c r="H52" s="33">
        <v>1038596</v>
      </c>
      <c r="I52" s="33">
        <f t="shared" si="12"/>
        <v>868625</v>
      </c>
      <c r="J52" s="34">
        <v>868625</v>
      </c>
      <c r="K52" s="33">
        <v>0</v>
      </c>
      <c r="L52" s="35">
        <v>0</v>
      </c>
      <c r="M52" s="54"/>
    </row>
    <row r="53" spans="1:13" s="53" customFormat="1" ht="15.95" customHeight="1" x14ac:dyDescent="0.25">
      <c r="A53" s="26" t="s">
        <v>21</v>
      </c>
      <c r="B53" s="85">
        <f t="shared" si="15"/>
        <v>4926948</v>
      </c>
      <c r="C53" s="27">
        <f t="shared" si="16"/>
        <v>2240556</v>
      </c>
      <c r="D53" s="28">
        <v>190185</v>
      </c>
      <c r="E53" s="28">
        <v>1129960</v>
      </c>
      <c r="F53" s="28">
        <v>11592</v>
      </c>
      <c r="G53" s="61">
        <v>0.25</v>
      </c>
      <c r="H53" s="28">
        <v>908819</v>
      </c>
      <c r="I53" s="28">
        <f t="shared" si="12"/>
        <v>7167504</v>
      </c>
      <c r="J53" s="29">
        <v>7167504</v>
      </c>
      <c r="K53" s="28">
        <v>0</v>
      </c>
      <c r="L53" s="30">
        <v>0</v>
      </c>
      <c r="M53" s="52"/>
    </row>
    <row r="54" spans="1:13" s="53" customFormat="1" ht="15.95" customHeight="1" x14ac:dyDescent="0.25">
      <c r="A54" s="36" t="s">
        <v>22</v>
      </c>
      <c r="B54" s="87">
        <f t="shared" si="15"/>
        <v>-456550</v>
      </c>
      <c r="C54" s="37">
        <f t="shared" si="16"/>
        <v>1671767</v>
      </c>
      <c r="D54" s="38">
        <v>0</v>
      </c>
      <c r="E54" s="38">
        <v>15128</v>
      </c>
      <c r="F54" s="38">
        <v>0</v>
      </c>
      <c r="G54" s="63">
        <v>0.75</v>
      </c>
      <c r="H54" s="38">
        <v>1656639</v>
      </c>
      <c r="I54" s="38">
        <f t="shared" si="12"/>
        <v>1215217</v>
      </c>
      <c r="J54" s="39">
        <v>1162458</v>
      </c>
      <c r="K54" s="38">
        <v>0</v>
      </c>
      <c r="L54" s="40">
        <v>52759</v>
      </c>
      <c r="M54" s="52"/>
    </row>
    <row r="55" spans="1:13" s="53" customFormat="1" ht="30" x14ac:dyDescent="0.25">
      <c r="A55" s="21" t="s">
        <v>23</v>
      </c>
      <c r="B55" s="84">
        <f>SUM(B56:B72)</f>
        <v>1260992</v>
      </c>
      <c r="C55" s="22">
        <f t="shared" si="16"/>
        <v>37304063</v>
      </c>
      <c r="D55" s="23">
        <f>SUM(D56:D72)</f>
        <v>13672751</v>
      </c>
      <c r="E55" s="23">
        <f t="shared" ref="E55:H55" si="17">SUM(E56:E72)</f>
        <v>5039516</v>
      </c>
      <c r="F55" s="23">
        <f t="shared" si="17"/>
        <v>2485778</v>
      </c>
      <c r="G55" s="60">
        <f t="shared" si="17"/>
        <v>12.962000000000002</v>
      </c>
      <c r="H55" s="23">
        <f t="shared" si="17"/>
        <v>16106018</v>
      </c>
      <c r="I55" s="23">
        <f>SUM(I56:I72)</f>
        <v>38565055</v>
      </c>
      <c r="J55" s="24">
        <f t="shared" ref="J55:L55" si="18">SUM(J56:J72)</f>
        <v>32344922</v>
      </c>
      <c r="K55" s="23">
        <f t="shared" si="18"/>
        <v>1773166</v>
      </c>
      <c r="L55" s="25">
        <f t="shared" si="18"/>
        <v>4446967</v>
      </c>
      <c r="M55" s="52"/>
    </row>
    <row r="56" spans="1:13" s="55" customFormat="1" ht="15.95" customHeight="1" x14ac:dyDescent="0.25">
      <c r="A56" s="31" t="s">
        <v>24</v>
      </c>
      <c r="B56" s="86">
        <f t="shared" ref="B56:B73" si="19">+I56-C56</f>
        <v>-1056498</v>
      </c>
      <c r="C56" s="32">
        <f t="shared" si="16"/>
        <v>4310645</v>
      </c>
      <c r="D56" s="33">
        <v>1529813</v>
      </c>
      <c r="E56" s="33">
        <v>430347</v>
      </c>
      <c r="F56" s="33">
        <v>327995</v>
      </c>
      <c r="G56" s="62">
        <v>0.91200000000000003</v>
      </c>
      <c r="H56" s="33">
        <v>2022490</v>
      </c>
      <c r="I56" s="33">
        <f t="shared" si="12"/>
        <v>3254147</v>
      </c>
      <c r="J56" s="34">
        <v>3254147</v>
      </c>
      <c r="K56" s="33">
        <v>0</v>
      </c>
      <c r="L56" s="35">
        <v>0</v>
      </c>
      <c r="M56" s="54"/>
    </row>
    <row r="57" spans="1:13" s="55" customFormat="1" ht="15.95" customHeight="1" x14ac:dyDescent="0.25">
      <c r="A57" s="31" t="s">
        <v>25</v>
      </c>
      <c r="B57" s="86">
        <f t="shared" si="19"/>
        <v>-66422</v>
      </c>
      <c r="C57" s="32">
        <f t="shared" si="16"/>
        <v>10069273</v>
      </c>
      <c r="D57" s="33">
        <v>4702253</v>
      </c>
      <c r="E57" s="33">
        <v>1704315</v>
      </c>
      <c r="F57" s="33">
        <v>223749</v>
      </c>
      <c r="G57" s="62">
        <v>1.45</v>
      </c>
      <c r="H57" s="33">
        <v>3438956</v>
      </c>
      <c r="I57" s="33">
        <f t="shared" si="12"/>
        <v>10002851</v>
      </c>
      <c r="J57" s="34">
        <v>10002851</v>
      </c>
      <c r="K57" s="33">
        <v>0</v>
      </c>
      <c r="L57" s="35">
        <v>0</v>
      </c>
      <c r="M57" s="54"/>
    </row>
    <row r="58" spans="1:13" s="99" customFormat="1" ht="15.95" customHeight="1" x14ac:dyDescent="0.25">
      <c r="A58" s="91" t="s">
        <v>26</v>
      </c>
      <c r="B58" s="100">
        <f t="shared" si="19"/>
        <v>0</v>
      </c>
      <c r="C58" s="93">
        <f t="shared" si="16"/>
        <v>0</v>
      </c>
      <c r="D58" s="94">
        <v>0</v>
      </c>
      <c r="E58" s="94">
        <v>0</v>
      </c>
      <c r="F58" s="94">
        <v>0</v>
      </c>
      <c r="G58" s="95">
        <v>1</v>
      </c>
      <c r="H58" s="94">
        <v>0</v>
      </c>
      <c r="I58" s="94">
        <f t="shared" si="12"/>
        <v>0</v>
      </c>
      <c r="J58" s="96">
        <v>0</v>
      </c>
      <c r="K58" s="94">
        <v>0</v>
      </c>
      <c r="L58" s="97">
        <v>0</v>
      </c>
      <c r="M58" s="98"/>
    </row>
    <row r="59" spans="1:13" s="99" customFormat="1" ht="15.95" customHeight="1" x14ac:dyDescent="0.25">
      <c r="A59" s="91" t="s">
        <v>27</v>
      </c>
      <c r="B59" s="100">
        <f t="shared" si="19"/>
        <v>0</v>
      </c>
      <c r="C59" s="93">
        <f t="shared" si="16"/>
        <v>0</v>
      </c>
      <c r="D59" s="94">
        <v>0</v>
      </c>
      <c r="E59" s="94">
        <v>0</v>
      </c>
      <c r="F59" s="94">
        <v>0</v>
      </c>
      <c r="G59" s="95">
        <v>0.875</v>
      </c>
      <c r="H59" s="94">
        <v>0</v>
      </c>
      <c r="I59" s="94">
        <f t="shared" si="12"/>
        <v>0</v>
      </c>
      <c r="J59" s="96">
        <v>0</v>
      </c>
      <c r="K59" s="94">
        <v>0</v>
      </c>
      <c r="L59" s="97">
        <v>0</v>
      </c>
      <c r="M59" s="98"/>
    </row>
    <row r="60" spans="1:13" s="55" customFormat="1" ht="15.95" customHeight="1" x14ac:dyDescent="0.25">
      <c r="A60" s="31" t="s">
        <v>28</v>
      </c>
      <c r="B60" s="86">
        <f t="shared" si="19"/>
        <v>-1076004</v>
      </c>
      <c r="C60" s="32">
        <f t="shared" si="16"/>
        <v>2771442</v>
      </c>
      <c r="D60" s="33">
        <v>716684</v>
      </c>
      <c r="E60" s="33">
        <v>869718</v>
      </c>
      <c r="F60" s="33">
        <v>519008</v>
      </c>
      <c r="G60" s="62">
        <v>0.30000000000000004</v>
      </c>
      <c r="H60" s="33">
        <v>666032</v>
      </c>
      <c r="I60" s="33">
        <f t="shared" si="12"/>
        <v>1695438</v>
      </c>
      <c r="J60" s="34">
        <v>1616698</v>
      </c>
      <c r="K60" s="33">
        <v>0</v>
      </c>
      <c r="L60" s="35">
        <v>78740</v>
      </c>
      <c r="M60" s="54"/>
    </row>
    <row r="61" spans="1:13" s="55" customFormat="1" ht="15.95" customHeight="1" x14ac:dyDescent="0.25">
      <c r="A61" s="31" t="s">
        <v>65</v>
      </c>
      <c r="B61" s="86">
        <f t="shared" si="19"/>
        <v>-255140</v>
      </c>
      <c r="C61" s="32">
        <f t="shared" si="16"/>
        <v>7694720</v>
      </c>
      <c r="D61" s="33">
        <v>3006888</v>
      </c>
      <c r="E61" s="33">
        <v>885057</v>
      </c>
      <c r="F61" s="33">
        <v>656969</v>
      </c>
      <c r="G61" s="62">
        <v>1.25</v>
      </c>
      <c r="H61" s="33">
        <v>3145806</v>
      </c>
      <c r="I61" s="33">
        <f t="shared" si="12"/>
        <v>7439580</v>
      </c>
      <c r="J61" s="34">
        <v>7219611</v>
      </c>
      <c r="K61" s="33">
        <v>0</v>
      </c>
      <c r="L61" s="35">
        <v>219969</v>
      </c>
      <c r="M61" s="54"/>
    </row>
    <row r="62" spans="1:13" s="55" customFormat="1" ht="15.95" customHeight="1" x14ac:dyDescent="0.25">
      <c r="A62" s="31" t="s">
        <v>29</v>
      </c>
      <c r="B62" s="86">
        <f t="shared" si="19"/>
        <v>-784849</v>
      </c>
      <c r="C62" s="32">
        <f t="shared" si="16"/>
        <v>3443934</v>
      </c>
      <c r="D62" s="33">
        <v>1037544</v>
      </c>
      <c r="E62" s="33">
        <v>701300</v>
      </c>
      <c r="F62" s="33">
        <v>425997</v>
      </c>
      <c r="G62" s="62">
        <v>0.57499999999999996</v>
      </c>
      <c r="H62" s="33">
        <v>1279093</v>
      </c>
      <c r="I62" s="33">
        <f t="shared" si="12"/>
        <v>2659085</v>
      </c>
      <c r="J62" s="34">
        <v>2659085</v>
      </c>
      <c r="K62" s="33">
        <v>0</v>
      </c>
      <c r="L62" s="35">
        <v>0</v>
      </c>
      <c r="M62" s="54"/>
    </row>
    <row r="63" spans="1:13" s="99" customFormat="1" ht="15.95" customHeight="1" x14ac:dyDescent="0.25">
      <c r="A63" s="91" t="s">
        <v>30</v>
      </c>
      <c r="B63" s="100">
        <f t="shared" si="19"/>
        <v>0</v>
      </c>
      <c r="C63" s="93">
        <f t="shared" si="16"/>
        <v>0</v>
      </c>
      <c r="D63" s="94">
        <v>0</v>
      </c>
      <c r="E63" s="94">
        <v>0</v>
      </c>
      <c r="F63" s="94">
        <v>0</v>
      </c>
      <c r="G63" s="95">
        <v>2.5</v>
      </c>
      <c r="H63" s="94">
        <v>0</v>
      </c>
      <c r="I63" s="94">
        <f t="shared" si="12"/>
        <v>0</v>
      </c>
      <c r="J63" s="96">
        <v>0</v>
      </c>
      <c r="K63" s="94">
        <v>0</v>
      </c>
      <c r="L63" s="97">
        <v>0</v>
      </c>
      <c r="M63" s="98"/>
    </row>
    <row r="64" spans="1:13" s="99" customFormat="1" ht="15.95" customHeight="1" x14ac:dyDescent="0.25">
      <c r="A64" s="91" t="s">
        <v>31</v>
      </c>
      <c r="B64" s="100">
        <f t="shared" si="19"/>
        <v>0</v>
      </c>
      <c r="C64" s="93">
        <f t="shared" si="16"/>
        <v>0</v>
      </c>
      <c r="D64" s="94">
        <v>0</v>
      </c>
      <c r="E64" s="94">
        <v>0</v>
      </c>
      <c r="F64" s="94">
        <v>0</v>
      </c>
      <c r="G64" s="95">
        <v>1</v>
      </c>
      <c r="H64" s="94">
        <v>0</v>
      </c>
      <c r="I64" s="94">
        <f t="shared" si="12"/>
        <v>0</v>
      </c>
      <c r="J64" s="96">
        <v>0</v>
      </c>
      <c r="K64" s="94">
        <v>0</v>
      </c>
      <c r="L64" s="97">
        <v>0</v>
      </c>
      <c r="M64" s="98"/>
    </row>
    <row r="65" spans="1:13" s="55" customFormat="1" ht="15.95" customHeight="1" x14ac:dyDescent="0.25">
      <c r="A65" s="31" t="s">
        <v>32</v>
      </c>
      <c r="B65" s="86">
        <f t="shared" si="19"/>
        <v>1216223</v>
      </c>
      <c r="C65" s="32">
        <f t="shared" si="16"/>
        <v>1920635</v>
      </c>
      <c r="D65" s="33">
        <v>746194</v>
      </c>
      <c r="E65" s="33">
        <v>187640</v>
      </c>
      <c r="F65" s="33">
        <v>88631</v>
      </c>
      <c r="G65" s="62">
        <v>0.4</v>
      </c>
      <c r="H65" s="33">
        <v>898170</v>
      </c>
      <c r="I65" s="33">
        <f t="shared" si="12"/>
        <v>3136858</v>
      </c>
      <c r="J65" s="34">
        <v>2931438</v>
      </c>
      <c r="K65" s="33">
        <v>0</v>
      </c>
      <c r="L65" s="35">
        <v>205420</v>
      </c>
      <c r="M65" s="54"/>
    </row>
    <row r="66" spans="1:13" s="55" customFormat="1" ht="15.95" customHeight="1" x14ac:dyDescent="0.25">
      <c r="A66" s="31" t="s">
        <v>33</v>
      </c>
      <c r="B66" s="86">
        <f t="shared" si="19"/>
        <v>280359</v>
      </c>
      <c r="C66" s="32">
        <f t="shared" si="16"/>
        <v>1137388</v>
      </c>
      <c r="D66" s="33">
        <v>353022</v>
      </c>
      <c r="E66" s="33">
        <v>58355</v>
      </c>
      <c r="F66" s="33">
        <v>58291</v>
      </c>
      <c r="G66" s="62">
        <v>0.3</v>
      </c>
      <c r="H66" s="33">
        <v>667720</v>
      </c>
      <c r="I66" s="33">
        <f t="shared" si="12"/>
        <v>1417747</v>
      </c>
      <c r="J66" s="34">
        <v>1091087</v>
      </c>
      <c r="K66" s="33">
        <v>0</v>
      </c>
      <c r="L66" s="35">
        <v>326660</v>
      </c>
      <c r="M66" s="54"/>
    </row>
    <row r="67" spans="1:13" s="55" customFormat="1" ht="15.95" customHeight="1" x14ac:dyDescent="0.25">
      <c r="A67" s="31" t="s">
        <v>34</v>
      </c>
      <c r="B67" s="86">
        <f t="shared" si="19"/>
        <v>-355077</v>
      </c>
      <c r="C67" s="32">
        <f t="shared" si="16"/>
        <v>1073018</v>
      </c>
      <c r="D67" s="33">
        <v>280443</v>
      </c>
      <c r="E67" s="33">
        <v>188360</v>
      </c>
      <c r="F67" s="33">
        <v>49188</v>
      </c>
      <c r="G67" s="62">
        <v>0.25</v>
      </c>
      <c r="H67" s="33">
        <v>555027</v>
      </c>
      <c r="I67" s="33">
        <f t="shared" si="12"/>
        <v>717941</v>
      </c>
      <c r="J67" s="34">
        <v>717941</v>
      </c>
      <c r="K67" s="33">
        <v>0</v>
      </c>
      <c r="L67" s="35">
        <v>0</v>
      </c>
      <c r="M67" s="54"/>
    </row>
    <row r="68" spans="1:13" s="55" customFormat="1" ht="15.95" customHeight="1" x14ac:dyDescent="0.25">
      <c r="A68" s="31" t="s">
        <v>35</v>
      </c>
      <c r="B68" s="86">
        <f t="shared" si="19"/>
        <v>736099</v>
      </c>
      <c r="C68" s="32">
        <f t="shared" si="16"/>
        <v>2373381</v>
      </c>
      <c r="D68" s="33">
        <v>466047</v>
      </c>
      <c r="E68" s="33">
        <v>0</v>
      </c>
      <c r="F68" s="33">
        <v>131249</v>
      </c>
      <c r="G68" s="62">
        <v>0.8</v>
      </c>
      <c r="H68" s="33">
        <v>1776085</v>
      </c>
      <c r="I68" s="33">
        <f t="shared" si="12"/>
        <v>3109480</v>
      </c>
      <c r="J68" s="34">
        <v>1336314</v>
      </c>
      <c r="K68" s="33">
        <v>1773166</v>
      </c>
      <c r="L68" s="35">
        <v>0</v>
      </c>
      <c r="M68" s="54"/>
    </row>
    <row r="69" spans="1:13" s="55" customFormat="1" ht="15.95" customHeight="1" x14ac:dyDescent="0.25">
      <c r="A69" s="31" t="s">
        <v>36</v>
      </c>
      <c r="B69" s="86">
        <f t="shared" si="19"/>
        <v>-364754</v>
      </c>
      <c r="C69" s="32">
        <f t="shared" si="16"/>
        <v>1114754</v>
      </c>
      <c r="D69" s="33">
        <v>0</v>
      </c>
      <c r="E69" s="33">
        <v>0</v>
      </c>
      <c r="F69" s="33">
        <v>4701</v>
      </c>
      <c r="G69" s="62">
        <v>0.5</v>
      </c>
      <c r="H69" s="33">
        <v>1110053</v>
      </c>
      <c r="I69" s="33">
        <f t="shared" si="12"/>
        <v>750000</v>
      </c>
      <c r="J69" s="34">
        <v>750000</v>
      </c>
      <c r="K69" s="33">
        <v>0</v>
      </c>
      <c r="L69" s="35">
        <v>0</v>
      </c>
      <c r="M69" s="54"/>
    </row>
    <row r="70" spans="1:13" s="99" customFormat="1" ht="15.95" customHeight="1" x14ac:dyDescent="0.25">
      <c r="A70" s="91" t="s">
        <v>41</v>
      </c>
      <c r="B70" s="100">
        <f t="shared" si="19"/>
        <v>0</v>
      </c>
      <c r="C70" s="93">
        <f t="shared" si="16"/>
        <v>0</v>
      </c>
      <c r="D70" s="94">
        <v>0</v>
      </c>
      <c r="E70" s="94">
        <v>0</v>
      </c>
      <c r="F70" s="94">
        <v>0</v>
      </c>
      <c r="G70" s="95">
        <v>0.6</v>
      </c>
      <c r="H70" s="94">
        <v>0</v>
      </c>
      <c r="I70" s="94">
        <f t="shared" si="12"/>
        <v>0</v>
      </c>
      <c r="J70" s="96">
        <v>0</v>
      </c>
      <c r="K70" s="94">
        <v>0</v>
      </c>
      <c r="L70" s="97">
        <v>0</v>
      </c>
      <c r="M70" s="98"/>
    </row>
    <row r="71" spans="1:13" s="55" customFormat="1" ht="15.95" customHeight="1" x14ac:dyDescent="0.25">
      <c r="A71" s="31" t="s">
        <v>37</v>
      </c>
      <c r="B71" s="86">
        <f t="shared" si="19"/>
        <v>217328</v>
      </c>
      <c r="C71" s="32">
        <f t="shared" si="16"/>
        <v>548422</v>
      </c>
      <c r="D71" s="33">
        <v>1836</v>
      </c>
      <c r="E71" s="33">
        <v>0</v>
      </c>
      <c r="F71" s="33">
        <v>0</v>
      </c>
      <c r="G71" s="62">
        <v>0.25</v>
      </c>
      <c r="H71" s="33">
        <v>546586</v>
      </c>
      <c r="I71" s="33">
        <f t="shared" si="12"/>
        <v>765750</v>
      </c>
      <c r="J71" s="34">
        <v>765750</v>
      </c>
      <c r="K71" s="33">
        <v>0</v>
      </c>
      <c r="L71" s="35">
        <v>0</v>
      </c>
      <c r="M71" s="54"/>
    </row>
    <row r="72" spans="1:13" s="128" customFormat="1" ht="15.95" customHeight="1" x14ac:dyDescent="0.25">
      <c r="A72" s="120" t="s">
        <v>38</v>
      </c>
      <c r="B72" s="121">
        <f t="shared" si="19"/>
        <v>2769727</v>
      </c>
      <c r="C72" s="122">
        <f t="shared" si="16"/>
        <v>846451</v>
      </c>
      <c r="D72" s="123">
        <v>832027</v>
      </c>
      <c r="E72" s="123">
        <v>14424</v>
      </c>
      <c r="F72" s="123">
        <v>0</v>
      </c>
      <c r="G72" s="124">
        <v>0</v>
      </c>
      <c r="H72" s="123">
        <v>0</v>
      </c>
      <c r="I72" s="123">
        <f t="shared" si="12"/>
        <v>3616178</v>
      </c>
      <c r="J72" s="125">
        <v>0</v>
      </c>
      <c r="K72" s="123">
        <v>0</v>
      </c>
      <c r="L72" s="126">
        <v>3616178</v>
      </c>
      <c r="M72" s="127"/>
    </row>
    <row r="73" spans="1:13" s="53" customFormat="1" ht="15.95" customHeight="1" thickBot="1" x14ac:dyDescent="0.3">
      <c r="A73" s="41" t="s">
        <v>39</v>
      </c>
      <c r="B73" s="88">
        <f t="shared" si="19"/>
        <v>0</v>
      </c>
      <c r="C73" s="42">
        <f t="shared" si="16"/>
        <v>0</v>
      </c>
      <c r="D73" s="43">
        <v>0</v>
      </c>
      <c r="E73" s="43">
        <v>0</v>
      </c>
      <c r="F73" s="43">
        <v>0</v>
      </c>
      <c r="G73" s="64">
        <v>0</v>
      </c>
      <c r="H73" s="43">
        <v>0</v>
      </c>
      <c r="I73" s="43">
        <f t="shared" si="12"/>
        <v>0</v>
      </c>
      <c r="J73" s="44">
        <v>0</v>
      </c>
      <c r="K73" s="43">
        <v>0</v>
      </c>
      <c r="L73" s="45">
        <v>0</v>
      </c>
      <c r="M73" s="52"/>
    </row>
    <row r="74" spans="1:13" s="53" customFormat="1" ht="24" customHeight="1" thickBot="1" x14ac:dyDescent="0.3">
      <c r="A74" s="46" t="s">
        <v>40</v>
      </c>
      <c r="B74" s="89">
        <f>SUM(B42:B47)+SUM(B53:B55)+B73</f>
        <v>-1921454</v>
      </c>
      <c r="C74" s="47">
        <f>SUM(D74:F74)+H74</f>
        <v>134656293</v>
      </c>
      <c r="D74" s="47">
        <f>SUM(D42:D47)+SUM(D53:D55)+D73</f>
        <v>27987298</v>
      </c>
      <c r="E74" s="68">
        <f>SUM(E42:E47)+SUM(E53:E55)+E73</f>
        <v>20773731</v>
      </c>
      <c r="F74" s="47">
        <f>SUM(F42:F47)+SUM(F53:F55)+F73</f>
        <v>13936278</v>
      </c>
      <c r="G74" s="48">
        <f>SUM(G42:G47)+SUM(G53:G55)+G73</f>
        <v>35</v>
      </c>
      <c r="H74" s="47">
        <f>SUM(H42:H47)+SUM(H53:H55)+H73</f>
        <v>71958986</v>
      </c>
      <c r="I74" s="47">
        <f>SUM(J74:L74)</f>
        <v>132734839</v>
      </c>
      <c r="J74" s="47">
        <f>SUM(J42:J47)+SUM(J53:J55)+J73</f>
        <v>110999995</v>
      </c>
      <c r="K74" s="47">
        <f>SUM(K42:K47)+SUM(K53:K55)+K73</f>
        <v>1773166</v>
      </c>
      <c r="L74" s="49">
        <f>SUM(L42:L47)+SUM(L53:L55)+L73</f>
        <v>19961678</v>
      </c>
      <c r="M74" s="52"/>
    </row>
    <row r="76" spans="1:13" x14ac:dyDescent="0.25">
      <c r="C76" s="66"/>
      <c r="H76" s="66"/>
      <c r="I76" s="66"/>
    </row>
    <row r="77" spans="1:13" x14ac:dyDescent="0.25">
      <c r="C77" s="66"/>
      <c r="D77" s="66"/>
      <c r="H77" s="66"/>
      <c r="I77" s="66"/>
    </row>
    <row r="78" spans="1:13" ht="15.75" thickBot="1" x14ac:dyDescent="0.3">
      <c r="I78" s="66"/>
    </row>
    <row r="79" spans="1:13" s="51" customFormat="1" ht="27" customHeight="1" x14ac:dyDescent="0.25">
      <c r="A79" s="140" t="s">
        <v>56</v>
      </c>
      <c r="B79" s="90" t="s">
        <v>52</v>
      </c>
      <c r="C79" s="142" t="s">
        <v>54</v>
      </c>
      <c r="D79" s="143"/>
      <c r="E79" s="143"/>
      <c r="F79" s="143"/>
      <c r="G79" s="143"/>
      <c r="H79" s="143"/>
      <c r="I79" s="69"/>
      <c r="J79" s="143" t="s">
        <v>55</v>
      </c>
      <c r="K79" s="143"/>
      <c r="L79" s="144"/>
      <c r="M79" s="50"/>
    </row>
    <row r="80" spans="1:13" s="51" customFormat="1" ht="60.75" customHeight="1" thickBot="1" x14ac:dyDescent="0.3">
      <c r="A80" s="141"/>
      <c r="B80" s="70" t="s">
        <v>53</v>
      </c>
      <c r="C80" s="2" t="s">
        <v>0</v>
      </c>
      <c r="D80" s="3" t="s">
        <v>1</v>
      </c>
      <c r="E80" s="3" t="s">
        <v>2</v>
      </c>
      <c r="F80" s="3" t="s">
        <v>3</v>
      </c>
      <c r="G80" s="56" t="s">
        <v>4</v>
      </c>
      <c r="H80" s="3" t="s">
        <v>5</v>
      </c>
      <c r="I80" s="3" t="s">
        <v>6</v>
      </c>
      <c r="J80" s="4" t="s">
        <v>7</v>
      </c>
      <c r="K80" s="3" t="s">
        <v>8</v>
      </c>
      <c r="L80" s="5" t="s">
        <v>9</v>
      </c>
      <c r="M80" s="50"/>
    </row>
    <row r="81" spans="1:13" s="53" customFormat="1" ht="30" x14ac:dyDescent="0.25">
      <c r="A81" s="6" t="s">
        <v>10</v>
      </c>
      <c r="B81" s="81">
        <f>+I81-C81</f>
        <v>-3612798.0000000028</v>
      </c>
      <c r="C81" s="7">
        <f>SUM(D81:F81)+H81</f>
        <v>3974526.7292329995</v>
      </c>
      <c r="D81" s="8">
        <f>D42-D3</f>
        <v>0</v>
      </c>
      <c r="E81" s="8">
        <f t="shared" ref="E81:F81" si="20">E42-E3</f>
        <v>2013832.8796242494</v>
      </c>
      <c r="F81" s="8">
        <f t="shared" si="20"/>
        <v>9966.3496087499661</v>
      </c>
      <c r="G81" s="57">
        <f>+G3-G42</f>
        <v>0</v>
      </c>
      <c r="H81" s="8">
        <f t="shared" ref="H81:L85" si="21">H42-H3</f>
        <v>1950727.5</v>
      </c>
      <c r="I81" s="8">
        <f>SUM(J81:L81)</f>
        <v>361728.7292329967</v>
      </c>
      <c r="J81" s="9">
        <f t="shared" si="21"/>
        <v>-4.2707670032978058</v>
      </c>
      <c r="K81" s="8">
        <f t="shared" si="21"/>
        <v>0</v>
      </c>
      <c r="L81" s="10">
        <f t="shared" si="21"/>
        <v>361733</v>
      </c>
      <c r="M81" s="52"/>
    </row>
    <row r="82" spans="1:13" s="53" customFormat="1" ht="15.95" customHeight="1" x14ac:dyDescent="0.25">
      <c r="A82" s="11" t="s">
        <v>11</v>
      </c>
      <c r="B82" s="82">
        <f t="shared" ref="B82:B85" si="22">+I82-C82</f>
        <v>-890635</v>
      </c>
      <c r="C82" s="12">
        <f t="shared" ref="C82:C85" si="23">SUM(D82:F82)+H82</f>
        <v>1020266.25</v>
      </c>
      <c r="D82" s="13">
        <f t="shared" ref="D82:F85" si="24">D43-D4</f>
        <v>0</v>
      </c>
      <c r="E82" s="13">
        <f t="shared" si="24"/>
        <v>-816711</v>
      </c>
      <c r="F82" s="13">
        <f t="shared" si="24"/>
        <v>-336716</v>
      </c>
      <c r="G82" s="58">
        <f t="shared" ref="G82:G85" si="25">+G4-G43</f>
        <v>0.75</v>
      </c>
      <c r="H82" s="13">
        <f t="shared" si="21"/>
        <v>2173693.25</v>
      </c>
      <c r="I82" s="13">
        <f t="shared" ref="I82:I112" si="26">SUM(J82:L82)</f>
        <v>129631.25</v>
      </c>
      <c r="J82" s="14">
        <f t="shared" si="21"/>
        <v>0.25</v>
      </c>
      <c r="K82" s="13">
        <f t="shared" si="21"/>
        <v>0</v>
      </c>
      <c r="L82" s="15">
        <f t="shared" si="21"/>
        <v>129631</v>
      </c>
      <c r="M82" s="52"/>
    </row>
    <row r="83" spans="1:13" s="53" customFormat="1" ht="15.95" customHeight="1" x14ac:dyDescent="0.25">
      <c r="A83" s="16" t="s">
        <v>12</v>
      </c>
      <c r="B83" s="83">
        <f t="shared" si="22"/>
        <v>-4011303</v>
      </c>
      <c r="C83" s="17">
        <f t="shared" si="23"/>
        <v>15159910</v>
      </c>
      <c r="D83" s="18">
        <f t="shared" si="24"/>
        <v>2641178</v>
      </c>
      <c r="E83" s="18">
        <f t="shared" si="24"/>
        <v>5050324</v>
      </c>
      <c r="F83" s="18">
        <f t="shared" si="24"/>
        <v>6897950</v>
      </c>
      <c r="G83" s="59">
        <f t="shared" si="25"/>
        <v>-1</v>
      </c>
      <c r="H83" s="18">
        <f t="shared" si="21"/>
        <v>570458</v>
      </c>
      <c r="I83" s="18">
        <f t="shared" si="26"/>
        <v>11148607</v>
      </c>
      <c r="J83" s="19">
        <f t="shared" si="21"/>
        <v>0</v>
      </c>
      <c r="K83" s="18">
        <f t="shared" si="21"/>
        <v>0</v>
      </c>
      <c r="L83" s="20">
        <f t="shared" si="21"/>
        <v>11148607</v>
      </c>
      <c r="M83" s="52"/>
    </row>
    <row r="84" spans="1:13" s="53" customFormat="1" ht="15.95" customHeight="1" x14ac:dyDescent="0.25">
      <c r="A84" s="21" t="s">
        <v>13</v>
      </c>
      <c r="B84" s="84">
        <f t="shared" si="22"/>
        <v>-2774088</v>
      </c>
      <c r="C84" s="22">
        <f t="shared" si="23"/>
        <v>2774088</v>
      </c>
      <c r="D84" s="23">
        <f t="shared" si="24"/>
        <v>3478998</v>
      </c>
      <c r="E84" s="23">
        <f t="shared" si="24"/>
        <v>69528</v>
      </c>
      <c r="F84" s="23">
        <f t="shared" si="24"/>
        <v>73234</v>
      </c>
      <c r="G84" s="60">
        <f t="shared" si="25"/>
        <v>0</v>
      </c>
      <c r="H84" s="23">
        <f t="shared" si="21"/>
        <v>-847672</v>
      </c>
      <c r="I84" s="23">
        <f t="shared" si="26"/>
        <v>0</v>
      </c>
      <c r="J84" s="24">
        <f t="shared" si="21"/>
        <v>0</v>
      </c>
      <c r="K84" s="23">
        <f t="shared" si="21"/>
        <v>0</v>
      </c>
      <c r="L84" s="25">
        <f t="shared" si="21"/>
        <v>0</v>
      </c>
      <c r="M84" s="52"/>
    </row>
    <row r="85" spans="1:13" s="53" customFormat="1" ht="15.95" customHeight="1" x14ac:dyDescent="0.25">
      <c r="A85" s="26" t="s">
        <v>14</v>
      </c>
      <c r="B85" s="85">
        <f t="shared" si="22"/>
        <v>2859579</v>
      </c>
      <c r="C85" s="27">
        <f t="shared" si="23"/>
        <v>-3098488.3595117503</v>
      </c>
      <c r="D85" s="28">
        <f t="shared" si="24"/>
        <v>85167</v>
      </c>
      <c r="E85" s="28">
        <f t="shared" si="24"/>
        <v>-369905.43699500023</v>
      </c>
      <c r="F85" s="28">
        <f t="shared" si="24"/>
        <v>-2638439.1725167502</v>
      </c>
      <c r="G85" s="61">
        <f t="shared" si="25"/>
        <v>0</v>
      </c>
      <c r="H85" s="28">
        <f t="shared" si="21"/>
        <v>-175310.75</v>
      </c>
      <c r="I85" s="28">
        <f t="shared" si="26"/>
        <v>-238909.35951175028</v>
      </c>
      <c r="J85" s="29">
        <f t="shared" si="21"/>
        <v>-0.35951175028458238</v>
      </c>
      <c r="K85" s="28">
        <f t="shared" si="21"/>
        <v>0</v>
      </c>
      <c r="L85" s="30">
        <f t="shared" si="21"/>
        <v>-238909</v>
      </c>
      <c r="M85" s="52"/>
    </row>
    <row r="86" spans="1:13" s="53" customFormat="1" ht="15.95" customHeight="1" x14ac:dyDescent="0.25">
      <c r="A86" s="6" t="s">
        <v>15</v>
      </c>
      <c r="B86" s="81">
        <f>SUM(B87:B91)</f>
        <v>776401.00000000186</v>
      </c>
      <c r="C86" s="7">
        <f>SUM(D86:F86)+H86</f>
        <v>-840510.97500000102</v>
      </c>
      <c r="D86" s="8">
        <f>SUM(D87:D91)</f>
        <v>-1010290.5</v>
      </c>
      <c r="E86" s="8">
        <f t="shared" ref="E86:H86" si="27">SUM(E87:E91)</f>
        <v>-993341.25</v>
      </c>
      <c r="F86" s="8">
        <f t="shared" si="27"/>
        <v>27099.75</v>
      </c>
      <c r="G86" s="57">
        <f t="shared" si="27"/>
        <v>-1.0880000000000003</v>
      </c>
      <c r="H86" s="8">
        <f t="shared" si="27"/>
        <v>1136021.024999999</v>
      </c>
      <c r="I86" s="8">
        <f t="shared" si="26"/>
        <v>-64109.974999999162</v>
      </c>
      <c r="J86" s="9">
        <f t="shared" ref="J86:L86" si="28">SUM(J87:J91)</f>
        <v>2.5000000838190317E-2</v>
      </c>
      <c r="K86" s="8">
        <f t="shared" si="28"/>
        <v>0</v>
      </c>
      <c r="L86" s="10">
        <f t="shared" si="28"/>
        <v>-64110</v>
      </c>
      <c r="M86" s="52"/>
    </row>
    <row r="87" spans="1:13" s="55" customFormat="1" ht="15.95" customHeight="1" x14ac:dyDescent="0.25">
      <c r="A87" s="31" t="s">
        <v>16</v>
      </c>
      <c r="B87" s="86">
        <f t="shared" ref="B87:B93" si="29">+I87-C87</f>
        <v>-590792.99999999814</v>
      </c>
      <c r="C87" s="32">
        <f t="shared" ref="C87:C112" si="30">SUM(D87:F87)+H87</f>
        <v>526682.84999999963</v>
      </c>
      <c r="D87" s="33">
        <f t="shared" ref="D87:F93" si="31">D48-D9</f>
        <v>-251020</v>
      </c>
      <c r="E87" s="33">
        <f t="shared" si="31"/>
        <v>-622399.25</v>
      </c>
      <c r="F87" s="33">
        <f t="shared" si="31"/>
        <v>656622.75</v>
      </c>
      <c r="G87" s="62">
        <f t="shared" ref="G87:G93" si="32">+G9-G48</f>
        <v>-0.52500000000000036</v>
      </c>
      <c r="H87" s="33">
        <f t="shared" ref="H87:H93" si="33">H48-H9</f>
        <v>743479.34999999963</v>
      </c>
      <c r="I87" s="33">
        <f t="shared" si="26"/>
        <v>-64110.14999999851</v>
      </c>
      <c r="J87" s="34">
        <f t="shared" ref="J87:L93" si="34">J48-J9</f>
        <v>-0.14999999850988388</v>
      </c>
      <c r="K87" s="33">
        <f t="shared" si="34"/>
        <v>0</v>
      </c>
      <c r="L87" s="35">
        <f t="shared" si="34"/>
        <v>-64110</v>
      </c>
      <c r="M87" s="54"/>
    </row>
    <row r="88" spans="1:13" s="55" customFormat="1" ht="15.95" customHeight="1" x14ac:dyDescent="0.25">
      <c r="A88" s="31" t="s">
        <v>17</v>
      </c>
      <c r="B88" s="86">
        <f t="shared" si="29"/>
        <v>-499363</v>
      </c>
      <c r="C88" s="32">
        <f t="shared" si="30"/>
        <v>499363</v>
      </c>
      <c r="D88" s="33">
        <f t="shared" si="31"/>
        <v>-31454</v>
      </c>
      <c r="E88" s="33">
        <f t="shared" si="31"/>
        <v>-67380</v>
      </c>
      <c r="F88" s="33">
        <f t="shared" si="31"/>
        <v>34730</v>
      </c>
      <c r="G88" s="62">
        <f t="shared" si="32"/>
        <v>-0.25</v>
      </c>
      <c r="H88" s="33">
        <f t="shared" si="33"/>
        <v>563467</v>
      </c>
      <c r="I88" s="33">
        <f t="shared" si="26"/>
        <v>0</v>
      </c>
      <c r="J88" s="34">
        <f t="shared" si="34"/>
        <v>0</v>
      </c>
      <c r="K88" s="33">
        <f t="shared" si="34"/>
        <v>0</v>
      </c>
      <c r="L88" s="35">
        <f t="shared" si="34"/>
        <v>0</v>
      </c>
      <c r="M88" s="54"/>
    </row>
    <row r="89" spans="1:13" s="55" customFormat="1" ht="15.95" customHeight="1" x14ac:dyDescent="0.25">
      <c r="A89" s="31" t="s">
        <v>18</v>
      </c>
      <c r="B89" s="86">
        <f t="shared" si="29"/>
        <v>505684</v>
      </c>
      <c r="C89" s="32">
        <f t="shared" si="30"/>
        <v>-505683.625</v>
      </c>
      <c r="D89" s="33">
        <f t="shared" si="31"/>
        <v>-52816.5</v>
      </c>
      <c r="E89" s="33">
        <f t="shared" si="31"/>
        <v>4853</v>
      </c>
      <c r="F89" s="33">
        <f t="shared" si="31"/>
        <v>6480</v>
      </c>
      <c r="G89" s="62">
        <f t="shared" si="32"/>
        <v>0</v>
      </c>
      <c r="H89" s="33">
        <f t="shared" si="33"/>
        <v>-464200.125</v>
      </c>
      <c r="I89" s="33">
        <f t="shared" si="26"/>
        <v>0.375</v>
      </c>
      <c r="J89" s="34">
        <f t="shared" si="34"/>
        <v>0.375</v>
      </c>
      <c r="K89" s="33">
        <f t="shared" si="34"/>
        <v>0</v>
      </c>
      <c r="L89" s="35">
        <f t="shared" si="34"/>
        <v>0</v>
      </c>
      <c r="M89" s="54"/>
    </row>
    <row r="90" spans="1:13" s="55" customFormat="1" ht="15.95" customHeight="1" x14ac:dyDescent="0.25">
      <c r="A90" s="31" t="s">
        <v>19</v>
      </c>
      <c r="B90" s="86">
        <f t="shared" si="29"/>
        <v>1554835</v>
      </c>
      <c r="C90" s="32">
        <f t="shared" si="30"/>
        <v>-1554835.1750000007</v>
      </c>
      <c r="D90" s="33">
        <f t="shared" si="31"/>
        <v>-600000</v>
      </c>
      <c r="E90" s="33">
        <f t="shared" si="31"/>
        <v>-270915</v>
      </c>
      <c r="F90" s="33">
        <f t="shared" si="31"/>
        <v>-657224</v>
      </c>
      <c r="G90" s="62">
        <f t="shared" si="32"/>
        <v>-0.14999999999999991</v>
      </c>
      <c r="H90" s="33">
        <f t="shared" si="33"/>
        <v>-26696.175000000745</v>
      </c>
      <c r="I90" s="33">
        <f t="shared" si="26"/>
        <v>-0.17500000074505806</v>
      </c>
      <c r="J90" s="34">
        <f t="shared" si="34"/>
        <v>-0.17500000074505806</v>
      </c>
      <c r="K90" s="33">
        <f t="shared" si="34"/>
        <v>0</v>
      </c>
      <c r="L90" s="35">
        <f t="shared" si="34"/>
        <v>0</v>
      </c>
      <c r="M90" s="54"/>
    </row>
    <row r="91" spans="1:13" s="55" customFormat="1" ht="15.95" customHeight="1" x14ac:dyDescent="0.25">
      <c r="A91" s="31" t="s">
        <v>20</v>
      </c>
      <c r="B91" s="86">
        <f t="shared" si="29"/>
        <v>-193962</v>
      </c>
      <c r="C91" s="32">
        <f t="shared" si="30"/>
        <v>193961.97500000009</v>
      </c>
      <c r="D91" s="33">
        <f t="shared" si="31"/>
        <v>-75000</v>
      </c>
      <c r="E91" s="33">
        <f t="shared" si="31"/>
        <v>-37500</v>
      </c>
      <c r="F91" s="33">
        <f t="shared" si="31"/>
        <v>-13509</v>
      </c>
      <c r="G91" s="62">
        <f t="shared" si="32"/>
        <v>-0.16300000000000003</v>
      </c>
      <c r="H91" s="33">
        <f t="shared" si="33"/>
        <v>319970.97500000009</v>
      </c>
      <c r="I91" s="33">
        <f t="shared" si="26"/>
        <v>-2.4999999906867743E-2</v>
      </c>
      <c r="J91" s="34">
        <f t="shared" si="34"/>
        <v>-2.4999999906867743E-2</v>
      </c>
      <c r="K91" s="33">
        <f t="shared" si="34"/>
        <v>0</v>
      </c>
      <c r="L91" s="35">
        <f t="shared" si="34"/>
        <v>0</v>
      </c>
      <c r="M91" s="54"/>
    </row>
    <row r="92" spans="1:13" s="53" customFormat="1" ht="15.95" customHeight="1" x14ac:dyDescent="0.25">
      <c r="A92" s="26" t="s">
        <v>21</v>
      </c>
      <c r="B92" s="85">
        <f t="shared" si="29"/>
        <v>4926948</v>
      </c>
      <c r="C92" s="27">
        <f t="shared" si="30"/>
        <v>-4949447.7540000007</v>
      </c>
      <c r="D92" s="28">
        <f t="shared" si="31"/>
        <v>-58073.742150000005</v>
      </c>
      <c r="E92" s="28">
        <f t="shared" si="31"/>
        <v>-716989.19180000015</v>
      </c>
      <c r="F92" s="28">
        <f t="shared" si="31"/>
        <v>-1227184.19505</v>
      </c>
      <c r="G92" s="61">
        <f t="shared" si="32"/>
        <v>1.25</v>
      </c>
      <c r="H92" s="28">
        <f t="shared" si="33"/>
        <v>-2947200.625</v>
      </c>
      <c r="I92" s="28">
        <f t="shared" si="26"/>
        <v>-22499.754000000656</v>
      </c>
      <c r="J92" s="29">
        <f t="shared" si="34"/>
        <v>0.24599999934434891</v>
      </c>
      <c r="K92" s="28">
        <f t="shared" si="34"/>
        <v>0</v>
      </c>
      <c r="L92" s="30">
        <f t="shared" si="34"/>
        <v>-22500</v>
      </c>
      <c r="M92" s="52"/>
    </row>
    <row r="93" spans="1:13" s="53" customFormat="1" ht="15.95" customHeight="1" x14ac:dyDescent="0.25">
      <c r="A93" s="36" t="s">
        <v>22</v>
      </c>
      <c r="B93" s="87">
        <f t="shared" si="29"/>
        <v>-456550</v>
      </c>
      <c r="C93" s="37">
        <f t="shared" si="30"/>
        <v>396809</v>
      </c>
      <c r="D93" s="38">
        <f t="shared" si="31"/>
        <v>0</v>
      </c>
      <c r="E93" s="38">
        <f t="shared" si="31"/>
        <v>-23497</v>
      </c>
      <c r="F93" s="38">
        <f t="shared" si="31"/>
        <v>-38625</v>
      </c>
      <c r="G93" s="63">
        <f t="shared" si="32"/>
        <v>0.25</v>
      </c>
      <c r="H93" s="38">
        <f t="shared" si="33"/>
        <v>458931</v>
      </c>
      <c r="I93" s="38">
        <f t="shared" si="26"/>
        <v>-59741</v>
      </c>
      <c r="J93" s="39">
        <f t="shared" si="34"/>
        <v>0</v>
      </c>
      <c r="K93" s="38">
        <f t="shared" si="34"/>
        <v>0</v>
      </c>
      <c r="L93" s="40">
        <f t="shared" si="34"/>
        <v>-59741</v>
      </c>
      <c r="M93" s="52"/>
    </row>
    <row r="94" spans="1:13" s="53" customFormat="1" ht="30" x14ac:dyDescent="0.25">
      <c r="A94" s="21" t="s">
        <v>23</v>
      </c>
      <c r="B94" s="84">
        <f>SUM(B95:B111)</f>
        <v>1260991.7307499996</v>
      </c>
      <c r="C94" s="22">
        <f t="shared" si="30"/>
        <v>-601120.50325000053</v>
      </c>
      <c r="D94" s="23">
        <f>SUM(D95:D111)</f>
        <v>-4717938.4975000005</v>
      </c>
      <c r="E94" s="23">
        <f t="shared" ref="E94:H94" si="35">SUM(E95:E111)</f>
        <v>2497244.8130000001</v>
      </c>
      <c r="F94" s="23">
        <f t="shared" si="35"/>
        <v>1095965</v>
      </c>
      <c r="G94" s="60">
        <f t="shared" si="35"/>
        <v>-0.16199999999999998</v>
      </c>
      <c r="H94" s="23">
        <f t="shared" si="35"/>
        <v>523608.18124999991</v>
      </c>
      <c r="I94" s="23">
        <f t="shared" si="26"/>
        <v>659871.22749999911</v>
      </c>
      <c r="J94" s="24">
        <f t="shared" ref="J94:L94" si="36">SUM(J95:J111)</f>
        <v>-0.55123375030234456</v>
      </c>
      <c r="K94" s="23">
        <f t="shared" si="36"/>
        <v>-3300958.0104500004</v>
      </c>
      <c r="L94" s="25">
        <f t="shared" si="36"/>
        <v>3960829.7891837498</v>
      </c>
      <c r="M94" s="52"/>
    </row>
    <row r="95" spans="1:13" s="55" customFormat="1" ht="15.95" customHeight="1" x14ac:dyDescent="0.25">
      <c r="A95" s="31" t="s">
        <v>24</v>
      </c>
      <c r="B95" s="86">
        <f t="shared" ref="B95:B112" si="37">+I95-C95</f>
        <v>-1056498.1612499999</v>
      </c>
      <c r="C95" s="32">
        <f t="shared" si="30"/>
        <v>1056497.9112499999</v>
      </c>
      <c r="D95" s="33">
        <f t="shared" ref="D95:F110" si="38">D56-D17</f>
        <v>351853.87999999989</v>
      </c>
      <c r="E95" s="33">
        <f t="shared" si="38"/>
        <v>210957</v>
      </c>
      <c r="F95" s="33">
        <f t="shared" si="38"/>
        <v>281848.25</v>
      </c>
      <c r="G95" s="62">
        <f t="shared" ref="G95:G110" si="39">+G17-G56</f>
        <v>-8.7000000000000077E-2</v>
      </c>
      <c r="H95" s="33">
        <f t="shared" ref="H95:H112" si="40">H56-H17</f>
        <v>211838.78125</v>
      </c>
      <c r="I95" s="33">
        <f t="shared" si="26"/>
        <v>-0.25</v>
      </c>
      <c r="J95" s="34">
        <f t="shared" ref="J95:L110" si="41">J56-J17</f>
        <v>-0.25</v>
      </c>
      <c r="K95" s="33">
        <f t="shared" si="41"/>
        <v>0</v>
      </c>
      <c r="L95" s="35">
        <f t="shared" si="41"/>
        <v>0</v>
      </c>
      <c r="M95" s="54"/>
    </row>
    <row r="96" spans="1:13" s="55" customFormat="1" ht="15.95" customHeight="1" x14ac:dyDescent="0.25">
      <c r="A96" s="31" t="s">
        <v>25</v>
      </c>
      <c r="B96" s="86">
        <f t="shared" si="37"/>
        <v>-66422.149999999907</v>
      </c>
      <c r="C96" s="32">
        <f t="shared" si="30"/>
        <v>66421.899999999907</v>
      </c>
      <c r="D96" s="33">
        <f t="shared" si="38"/>
        <v>-379900.90000000037</v>
      </c>
      <c r="E96" s="33">
        <f t="shared" si="38"/>
        <v>1315747.5</v>
      </c>
      <c r="F96" s="33">
        <f t="shared" si="38"/>
        <v>-344826</v>
      </c>
      <c r="G96" s="62">
        <f t="shared" si="39"/>
        <v>0.15000000000000013</v>
      </c>
      <c r="H96" s="33">
        <f t="shared" si="40"/>
        <v>-524598.69999999972</v>
      </c>
      <c r="I96" s="33">
        <f t="shared" si="26"/>
        <v>-0.25</v>
      </c>
      <c r="J96" s="34">
        <f t="shared" si="41"/>
        <v>-0.25</v>
      </c>
      <c r="K96" s="33">
        <f t="shared" si="41"/>
        <v>0</v>
      </c>
      <c r="L96" s="35">
        <f t="shared" si="41"/>
        <v>0</v>
      </c>
      <c r="M96" s="54"/>
    </row>
    <row r="97" spans="1:13" s="99" customFormat="1" ht="15.95" customHeight="1" x14ac:dyDescent="0.25">
      <c r="A97" s="91" t="s">
        <v>26</v>
      </c>
      <c r="B97" s="100">
        <f t="shared" si="37"/>
        <v>0</v>
      </c>
      <c r="C97" s="93">
        <f t="shared" si="30"/>
        <v>0</v>
      </c>
      <c r="D97" s="94">
        <f t="shared" si="38"/>
        <v>0</v>
      </c>
      <c r="E97" s="94">
        <f t="shared" si="38"/>
        <v>0</v>
      </c>
      <c r="F97" s="94">
        <f t="shared" si="38"/>
        <v>0</v>
      </c>
      <c r="G97" s="95">
        <f t="shared" si="39"/>
        <v>0</v>
      </c>
      <c r="H97" s="94">
        <f t="shared" si="40"/>
        <v>0</v>
      </c>
      <c r="I97" s="94">
        <f t="shared" si="26"/>
        <v>0</v>
      </c>
      <c r="J97" s="96">
        <f t="shared" si="41"/>
        <v>0</v>
      </c>
      <c r="K97" s="94">
        <f t="shared" si="41"/>
        <v>0</v>
      </c>
      <c r="L97" s="97">
        <f t="shared" si="41"/>
        <v>0</v>
      </c>
      <c r="M97" s="98"/>
    </row>
    <row r="98" spans="1:13" s="99" customFormat="1" ht="15.95" customHeight="1" x14ac:dyDescent="0.25">
      <c r="A98" s="91" t="s">
        <v>27</v>
      </c>
      <c r="B98" s="100">
        <f t="shared" si="37"/>
        <v>0</v>
      </c>
      <c r="C98" s="93">
        <f t="shared" si="30"/>
        <v>0</v>
      </c>
      <c r="D98" s="94">
        <f t="shared" si="38"/>
        <v>0</v>
      </c>
      <c r="E98" s="94">
        <f t="shared" si="38"/>
        <v>0</v>
      </c>
      <c r="F98" s="94">
        <f t="shared" si="38"/>
        <v>0</v>
      </c>
      <c r="G98" s="95">
        <f t="shared" si="39"/>
        <v>0</v>
      </c>
      <c r="H98" s="94">
        <f t="shared" si="40"/>
        <v>0</v>
      </c>
      <c r="I98" s="94">
        <f t="shared" si="26"/>
        <v>0</v>
      </c>
      <c r="J98" s="96">
        <f t="shared" si="41"/>
        <v>0</v>
      </c>
      <c r="K98" s="94">
        <f t="shared" si="41"/>
        <v>0</v>
      </c>
      <c r="L98" s="97">
        <f t="shared" si="41"/>
        <v>0</v>
      </c>
      <c r="M98" s="98"/>
    </row>
    <row r="99" spans="1:13" s="55" customFormat="1" ht="15.95" customHeight="1" x14ac:dyDescent="0.25">
      <c r="A99" s="31" t="s">
        <v>28</v>
      </c>
      <c r="B99" s="86">
        <f t="shared" si="37"/>
        <v>-1076004.0000000002</v>
      </c>
      <c r="C99" s="32">
        <f t="shared" si="30"/>
        <v>1154744.325</v>
      </c>
      <c r="D99" s="33">
        <f t="shared" si="38"/>
        <v>491684</v>
      </c>
      <c r="E99" s="33">
        <f t="shared" si="38"/>
        <v>634562.25</v>
      </c>
      <c r="F99" s="33">
        <f t="shared" si="38"/>
        <v>211979</v>
      </c>
      <c r="G99" s="62">
        <f t="shared" si="39"/>
        <v>0</v>
      </c>
      <c r="H99" s="33">
        <f t="shared" si="40"/>
        <v>-183480.92500000005</v>
      </c>
      <c r="I99" s="33">
        <f t="shared" si="26"/>
        <v>78740.324999999721</v>
      </c>
      <c r="J99" s="34">
        <f t="shared" si="41"/>
        <v>0.32499999972060323</v>
      </c>
      <c r="K99" s="33">
        <f t="shared" si="41"/>
        <v>0</v>
      </c>
      <c r="L99" s="35">
        <f t="shared" si="41"/>
        <v>78740</v>
      </c>
      <c r="M99" s="54"/>
    </row>
    <row r="100" spans="1:13" s="55" customFormat="1" ht="15.95" customHeight="1" x14ac:dyDescent="0.25">
      <c r="A100" s="31" t="s">
        <v>65</v>
      </c>
      <c r="B100" s="86">
        <f t="shared" si="37"/>
        <v>-255139.99999999942</v>
      </c>
      <c r="C100" s="32">
        <f t="shared" si="30"/>
        <v>250108.72999999986</v>
      </c>
      <c r="D100" s="33">
        <f t="shared" si="38"/>
        <v>-1084191.6600000001</v>
      </c>
      <c r="E100" s="33">
        <f t="shared" si="38"/>
        <v>329926.14</v>
      </c>
      <c r="F100" s="33">
        <f t="shared" si="38"/>
        <v>611969</v>
      </c>
      <c r="G100" s="62">
        <f t="shared" si="39"/>
        <v>-0.25</v>
      </c>
      <c r="H100" s="33">
        <f t="shared" si="40"/>
        <v>392405.25</v>
      </c>
      <c r="I100" s="33">
        <f t="shared" si="26"/>
        <v>-5031.269999999553</v>
      </c>
      <c r="J100" s="34">
        <f t="shared" si="41"/>
        <v>-0.26999999955296516</v>
      </c>
      <c r="K100" s="33">
        <f t="shared" si="41"/>
        <v>0</v>
      </c>
      <c r="L100" s="35">
        <f t="shared" si="41"/>
        <v>-5031</v>
      </c>
      <c r="M100" s="54"/>
    </row>
    <row r="101" spans="1:13" s="55" customFormat="1" ht="15.95" customHeight="1" x14ac:dyDescent="0.25">
      <c r="A101" s="31" t="s">
        <v>29</v>
      </c>
      <c r="B101" s="86">
        <f t="shared" si="37"/>
        <v>-784849.00000000012</v>
      </c>
      <c r="C101" s="32">
        <f t="shared" si="30"/>
        <v>784848.73499999999</v>
      </c>
      <c r="D101" s="33">
        <f t="shared" si="38"/>
        <v>-354809.04000000004</v>
      </c>
      <c r="E101" s="33">
        <f t="shared" si="38"/>
        <v>380820.65</v>
      </c>
      <c r="F101" s="33">
        <f t="shared" si="38"/>
        <v>380997</v>
      </c>
      <c r="G101" s="62">
        <f t="shared" si="39"/>
        <v>-7.4999999999999956E-2</v>
      </c>
      <c r="H101" s="33">
        <f t="shared" si="40"/>
        <v>377840.125</v>
      </c>
      <c r="I101" s="33">
        <f t="shared" si="26"/>
        <v>-0.26500000013038516</v>
      </c>
      <c r="J101" s="34">
        <f t="shared" si="41"/>
        <v>-0.26500000013038516</v>
      </c>
      <c r="K101" s="33">
        <f t="shared" si="41"/>
        <v>0</v>
      </c>
      <c r="L101" s="35">
        <f t="shared" si="41"/>
        <v>0</v>
      </c>
      <c r="M101" s="54"/>
    </row>
    <row r="102" spans="1:13" s="99" customFormat="1" ht="15.95" customHeight="1" x14ac:dyDescent="0.25">
      <c r="A102" s="91" t="s">
        <v>30</v>
      </c>
      <c r="B102" s="100">
        <f t="shared" si="37"/>
        <v>0</v>
      </c>
      <c r="C102" s="93">
        <f t="shared" si="30"/>
        <v>0</v>
      </c>
      <c r="D102" s="94">
        <f t="shared" si="38"/>
        <v>0</v>
      </c>
      <c r="E102" s="94">
        <f t="shared" si="38"/>
        <v>0</v>
      </c>
      <c r="F102" s="94">
        <f t="shared" si="38"/>
        <v>0</v>
      </c>
      <c r="G102" s="95">
        <f t="shared" si="39"/>
        <v>0</v>
      </c>
      <c r="H102" s="94">
        <f t="shared" si="40"/>
        <v>0</v>
      </c>
      <c r="I102" s="94">
        <f t="shared" si="26"/>
        <v>0</v>
      </c>
      <c r="J102" s="96">
        <f t="shared" si="41"/>
        <v>0</v>
      </c>
      <c r="K102" s="94">
        <f t="shared" si="41"/>
        <v>0</v>
      </c>
      <c r="L102" s="97">
        <f t="shared" si="41"/>
        <v>0</v>
      </c>
      <c r="M102" s="98"/>
    </row>
    <row r="103" spans="1:13" s="99" customFormat="1" ht="15.95" customHeight="1" x14ac:dyDescent="0.25">
      <c r="A103" s="91" t="s">
        <v>31</v>
      </c>
      <c r="B103" s="100">
        <f t="shared" si="37"/>
        <v>0</v>
      </c>
      <c r="C103" s="93">
        <f t="shared" si="30"/>
        <v>0</v>
      </c>
      <c r="D103" s="94">
        <f t="shared" si="38"/>
        <v>0</v>
      </c>
      <c r="E103" s="94">
        <f t="shared" si="38"/>
        <v>0</v>
      </c>
      <c r="F103" s="94">
        <f t="shared" si="38"/>
        <v>0</v>
      </c>
      <c r="G103" s="95">
        <f t="shared" si="39"/>
        <v>0</v>
      </c>
      <c r="H103" s="94">
        <f t="shared" si="40"/>
        <v>0</v>
      </c>
      <c r="I103" s="94">
        <f t="shared" si="26"/>
        <v>0</v>
      </c>
      <c r="J103" s="96">
        <f t="shared" si="41"/>
        <v>0</v>
      </c>
      <c r="K103" s="94">
        <f t="shared" si="41"/>
        <v>0</v>
      </c>
      <c r="L103" s="97">
        <f t="shared" si="41"/>
        <v>0</v>
      </c>
      <c r="M103" s="98"/>
    </row>
    <row r="104" spans="1:13" s="55" customFormat="1" ht="15.95" customHeight="1" x14ac:dyDescent="0.25">
      <c r="A104" s="31" t="s">
        <v>32</v>
      </c>
      <c r="B104" s="86">
        <f t="shared" si="37"/>
        <v>1216222.9999999998</v>
      </c>
      <c r="C104" s="32">
        <f t="shared" si="30"/>
        <v>-1182032.5974999999</v>
      </c>
      <c r="D104" s="33">
        <f t="shared" si="38"/>
        <v>-663673.34749999992</v>
      </c>
      <c r="E104" s="33">
        <f t="shared" si="38"/>
        <v>6063.875</v>
      </c>
      <c r="F104" s="33">
        <f t="shared" si="38"/>
        <v>88631</v>
      </c>
      <c r="G104" s="62">
        <f t="shared" si="39"/>
        <v>0.29999999999999993</v>
      </c>
      <c r="H104" s="33">
        <f t="shared" si="40"/>
        <v>-613054.125</v>
      </c>
      <c r="I104" s="33">
        <f t="shared" si="26"/>
        <v>34190.402499999851</v>
      </c>
      <c r="J104" s="34">
        <f t="shared" si="41"/>
        <v>-9.7500000149011612E-2</v>
      </c>
      <c r="K104" s="33">
        <f t="shared" si="41"/>
        <v>0</v>
      </c>
      <c r="L104" s="35">
        <f t="shared" si="41"/>
        <v>34190.5</v>
      </c>
      <c r="M104" s="54"/>
    </row>
    <row r="105" spans="1:13" s="55" customFormat="1" ht="15.95" customHeight="1" x14ac:dyDescent="0.25">
      <c r="A105" s="31" t="s">
        <v>33</v>
      </c>
      <c r="B105" s="86">
        <f t="shared" si="37"/>
        <v>280358.99999999988</v>
      </c>
      <c r="C105" s="32">
        <f t="shared" si="30"/>
        <v>-43606.527500000026</v>
      </c>
      <c r="D105" s="33">
        <f t="shared" si="38"/>
        <v>-93385.664999999979</v>
      </c>
      <c r="E105" s="33">
        <f t="shared" si="38"/>
        <v>13936.25</v>
      </c>
      <c r="F105" s="33">
        <f t="shared" si="38"/>
        <v>58291</v>
      </c>
      <c r="G105" s="62">
        <f t="shared" si="39"/>
        <v>4.9999999999999989E-2</v>
      </c>
      <c r="H105" s="33">
        <f t="shared" si="40"/>
        <v>-22448.112500000047</v>
      </c>
      <c r="I105" s="33">
        <f t="shared" si="26"/>
        <v>236752.47249999986</v>
      </c>
      <c r="J105" s="34">
        <f t="shared" si="41"/>
        <v>0.18331624986603856</v>
      </c>
      <c r="K105" s="33">
        <f t="shared" si="41"/>
        <v>0</v>
      </c>
      <c r="L105" s="35">
        <f t="shared" si="41"/>
        <v>236752.28918374999</v>
      </c>
      <c r="M105" s="54"/>
    </row>
    <row r="106" spans="1:13" s="55" customFormat="1" ht="15.95" customHeight="1" x14ac:dyDescent="0.25">
      <c r="A106" s="31" t="s">
        <v>34</v>
      </c>
      <c r="B106" s="86">
        <f t="shared" si="37"/>
        <v>-355077</v>
      </c>
      <c r="C106" s="32">
        <f t="shared" si="30"/>
        <v>355077.04249999998</v>
      </c>
      <c r="D106" s="33">
        <f t="shared" si="38"/>
        <v>90900.854999999981</v>
      </c>
      <c r="E106" s="33">
        <f t="shared" si="38"/>
        <v>133087.625</v>
      </c>
      <c r="F106" s="33">
        <f t="shared" si="38"/>
        <v>26688</v>
      </c>
      <c r="G106" s="62">
        <f t="shared" si="39"/>
        <v>0</v>
      </c>
      <c r="H106" s="33">
        <f t="shared" si="40"/>
        <v>104400.5625</v>
      </c>
      <c r="I106" s="33">
        <f t="shared" si="26"/>
        <v>4.2499999981373549E-2</v>
      </c>
      <c r="J106" s="34">
        <f t="shared" si="41"/>
        <v>4.2499999981373549E-2</v>
      </c>
      <c r="K106" s="33">
        <f t="shared" si="41"/>
        <v>0</v>
      </c>
      <c r="L106" s="35">
        <f t="shared" si="41"/>
        <v>0</v>
      </c>
      <c r="M106" s="54"/>
    </row>
    <row r="107" spans="1:13" s="55" customFormat="1" ht="15.95" customHeight="1" x14ac:dyDescent="0.25">
      <c r="A107" s="31" t="s">
        <v>35</v>
      </c>
      <c r="B107" s="86">
        <f t="shared" si="37"/>
        <v>736099</v>
      </c>
      <c r="C107" s="32">
        <f t="shared" si="30"/>
        <v>-1096435.2300000004</v>
      </c>
      <c r="D107" s="33">
        <f t="shared" si="38"/>
        <v>-1115779.6200000001</v>
      </c>
      <c r="E107" s="33">
        <f t="shared" si="38"/>
        <v>-137223.81</v>
      </c>
      <c r="F107" s="33">
        <f t="shared" si="38"/>
        <v>131249</v>
      </c>
      <c r="G107" s="62">
        <f t="shared" si="39"/>
        <v>0</v>
      </c>
      <c r="H107" s="33">
        <f t="shared" si="40"/>
        <v>25319.199999999721</v>
      </c>
      <c r="I107" s="33">
        <f t="shared" si="26"/>
        <v>-360336.23000000045</v>
      </c>
      <c r="J107" s="34">
        <f t="shared" si="41"/>
        <v>3.0449999962002039E-2</v>
      </c>
      <c r="K107" s="33">
        <f t="shared" si="41"/>
        <v>-360336.26045000041</v>
      </c>
      <c r="L107" s="35">
        <f t="shared" si="41"/>
        <v>0</v>
      </c>
      <c r="M107" s="54"/>
    </row>
    <row r="108" spans="1:13" s="55" customFormat="1" ht="15.95" customHeight="1" x14ac:dyDescent="0.25">
      <c r="A108" s="31" t="s">
        <v>36</v>
      </c>
      <c r="B108" s="86">
        <f t="shared" si="37"/>
        <v>-364753.9580000001</v>
      </c>
      <c r="C108" s="32">
        <f t="shared" si="30"/>
        <v>-2575867.7919999999</v>
      </c>
      <c r="D108" s="33">
        <f t="shared" si="38"/>
        <v>-2569500</v>
      </c>
      <c r="E108" s="33">
        <f t="shared" si="38"/>
        <v>-96056.667000000001</v>
      </c>
      <c r="F108" s="33">
        <f t="shared" si="38"/>
        <v>-119111.25</v>
      </c>
      <c r="G108" s="62">
        <f t="shared" si="39"/>
        <v>0</v>
      </c>
      <c r="H108" s="33">
        <f t="shared" si="40"/>
        <v>208800.125</v>
      </c>
      <c r="I108" s="33">
        <f t="shared" si="26"/>
        <v>-2940621.75</v>
      </c>
      <c r="J108" s="34">
        <f t="shared" si="41"/>
        <v>0</v>
      </c>
      <c r="K108" s="33">
        <f t="shared" si="41"/>
        <v>-2940621.75</v>
      </c>
      <c r="L108" s="35">
        <f t="shared" si="41"/>
        <v>0</v>
      </c>
      <c r="M108" s="54"/>
    </row>
    <row r="109" spans="1:13" s="99" customFormat="1" ht="15.95" customHeight="1" x14ac:dyDescent="0.25">
      <c r="A109" s="91" t="s">
        <v>41</v>
      </c>
      <c r="B109" s="100">
        <f t="shared" si="37"/>
        <v>0</v>
      </c>
      <c r="C109" s="93">
        <f t="shared" si="30"/>
        <v>0</v>
      </c>
      <c r="D109" s="94">
        <f t="shared" si="38"/>
        <v>0</v>
      </c>
      <c r="E109" s="94">
        <f t="shared" si="38"/>
        <v>0</v>
      </c>
      <c r="F109" s="94">
        <f t="shared" si="38"/>
        <v>0</v>
      </c>
      <c r="G109" s="95">
        <f t="shared" si="39"/>
        <v>0</v>
      </c>
      <c r="H109" s="94">
        <f t="shared" si="40"/>
        <v>0</v>
      </c>
      <c r="I109" s="94">
        <f t="shared" si="26"/>
        <v>0</v>
      </c>
      <c r="J109" s="96">
        <f t="shared" si="41"/>
        <v>0</v>
      </c>
      <c r="K109" s="94">
        <f t="shared" si="41"/>
        <v>0</v>
      </c>
      <c r="L109" s="97">
        <f t="shared" si="41"/>
        <v>0</v>
      </c>
      <c r="M109" s="98"/>
    </row>
    <row r="110" spans="1:13" s="55" customFormat="1" ht="15.95" customHeight="1" x14ac:dyDescent="0.25">
      <c r="A110" s="31" t="s">
        <v>37</v>
      </c>
      <c r="B110" s="86">
        <f t="shared" si="37"/>
        <v>217328</v>
      </c>
      <c r="C110" s="32">
        <f t="shared" si="30"/>
        <v>-217328</v>
      </c>
      <c r="D110" s="33">
        <f t="shared" si="38"/>
        <v>-223164</v>
      </c>
      <c r="E110" s="33">
        <f t="shared" si="38"/>
        <v>-309000</v>
      </c>
      <c r="F110" s="33">
        <f t="shared" si="38"/>
        <v>-231750</v>
      </c>
      <c r="G110" s="62">
        <f t="shared" si="39"/>
        <v>-0.25</v>
      </c>
      <c r="H110" s="33">
        <f t="shared" si="40"/>
        <v>546586</v>
      </c>
      <c r="I110" s="33">
        <f t="shared" si="26"/>
        <v>0</v>
      </c>
      <c r="J110" s="34">
        <f t="shared" si="41"/>
        <v>0</v>
      </c>
      <c r="K110" s="33">
        <f t="shared" si="41"/>
        <v>0</v>
      </c>
      <c r="L110" s="35">
        <f t="shared" si="41"/>
        <v>0</v>
      </c>
      <c r="M110" s="54"/>
    </row>
    <row r="111" spans="1:13" s="128" customFormat="1" ht="15.95" customHeight="1" x14ac:dyDescent="0.25">
      <c r="A111" s="120" t="s">
        <v>38</v>
      </c>
      <c r="B111" s="121">
        <f t="shared" si="37"/>
        <v>2769727</v>
      </c>
      <c r="C111" s="122">
        <f t="shared" si="30"/>
        <v>846451</v>
      </c>
      <c r="D111" s="123">
        <f t="shared" ref="D111:F112" si="42">D72-D33</f>
        <v>832027</v>
      </c>
      <c r="E111" s="123">
        <f t="shared" si="42"/>
        <v>14424</v>
      </c>
      <c r="F111" s="123">
        <f t="shared" si="42"/>
        <v>0</v>
      </c>
      <c r="G111" s="124">
        <f t="shared" ref="G111" si="43">+G33-G72</f>
        <v>0</v>
      </c>
      <c r="H111" s="123">
        <f t="shared" si="40"/>
        <v>0</v>
      </c>
      <c r="I111" s="123">
        <f t="shared" si="26"/>
        <v>3616178</v>
      </c>
      <c r="J111" s="125">
        <f t="shared" ref="J111:L112" si="44">J72-J33</f>
        <v>0</v>
      </c>
      <c r="K111" s="123">
        <f t="shared" si="44"/>
        <v>0</v>
      </c>
      <c r="L111" s="126">
        <f t="shared" si="44"/>
        <v>3616178</v>
      </c>
      <c r="M111" s="127"/>
    </row>
    <row r="112" spans="1:13" s="53" customFormat="1" ht="15.95" customHeight="1" thickBot="1" x14ac:dyDescent="0.3">
      <c r="A112" s="41" t="s">
        <v>39</v>
      </c>
      <c r="B112" s="88">
        <f t="shared" si="37"/>
        <v>0</v>
      </c>
      <c r="C112" s="42">
        <f t="shared" si="30"/>
        <v>0</v>
      </c>
      <c r="D112" s="43">
        <f t="shared" si="42"/>
        <v>0</v>
      </c>
      <c r="E112" s="43">
        <f t="shared" si="42"/>
        <v>0</v>
      </c>
      <c r="F112" s="43">
        <f t="shared" si="42"/>
        <v>0</v>
      </c>
      <c r="G112" s="64">
        <v>0</v>
      </c>
      <c r="H112" s="43">
        <f t="shared" si="40"/>
        <v>0</v>
      </c>
      <c r="I112" s="43">
        <f t="shared" si="26"/>
        <v>0</v>
      </c>
      <c r="J112" s="44">
        <f t="shared" si="44"/>
        <v>0</v>
      </c>
      <c r="K112" s="43">
        <f t="shared" si="44"/>
        <v>0</v>
      </c>
      <c r="L112" s="45">
        <f t="shared" si="44"/>
        <v>0</v>
      </c>
      <c r="M112" s="52"/>
    </row>
    <row r="113" spans="1:1024 1026:2048 2050:3072 3074:4096 4098:5120 5122:6144 6146:7168 7170:8192 8194:9216 9218:10240 10242:11264 11266:12288 12290:13312 13314:14336 14338:15360 15362:16384" s="53" customFormat="1" ht="24" customHeight="1" thickBot="1" x14ac:dyDescent="0.3">
      <c r="A113" s="46" t="s">
        <v>40</v>
      </c>
      <c r="B113" s="89">
        <f>SUM(B81:B86)+SUM(B92:B94)+B112</f>
        <v>-1921454.2692500018</v>
      </c>
      <c r="C113" s="67">
        <f>SUM(D113:F113)+H113</f>
        <v>13836032.387471246</v>
      </c>
      <c r="D113" s="47">
        <f>SUM(D81:D86)+SUM(D92:D94)+D112</f>
        <v>419040.26034999918</v>
      </c>
      <c r="E113" s="47">
        <f>SUM(E81:E86)+SUM(E92:E94)+E112</f>
        <v>6710485.8138292488</v>
      </c>
      <c r="F113" s="47">
        <f>SUM(F81:F86)+SUM(F92:F94)+F112</f>
        <v>3863250.7320419997</v>
      </c>
      <c r="G113" s="48">
        <f>SUM(G81:G86)+SUM(G92:G94)+G112</f>
        <v>-2.2204460492503131E-16</v>
      </c>
      <c r="H113" s="47">
        <f>SUM(H81:H86)+SUM(H92:H94)+H112</f>
        <v>2843255.5812499984</v>
      </c>
      <c r="I113" s="67">
        <f>SUM(J113:L113)</f>
        <v>11914578.118221246</v>
      </c>
      <c r="J113" s="47">
        <f>SUM(J81:J86)+SUM(J92:J94)+J112</f>
        <v>-4.6605125037021935</v>
      </c>
      <c r="K113" s="47">
        <f>SUM(K81:K86)+SUM(K92:K94)+K112</f>
        <v>-3300958.0104500004</v>
      </c>
      <c r="L113" s="49">
        <f>SUM(L81:L86)+SUM(L92:L94)+L112</f>
        <v>15215540.789183751</v>
      </c>
      <c r="M113" s="52"/>
    </row>
    <row r="115" spans="1:1024 1026:2048 2050:3072 3074:4096 4098:5120 5122:6144 6146:7168 7170:8192 8194:9216 9218:10240 10242:11264 11266:12288 12290:13312 13314:14336 14338:15360 15362:16384" ht="15.75" thickBot="1" x14ac:dyDescent="0.3">
      <c r="C115" s="66"/>
      <c r="I115" s="66"/>
    </row>
    <row r="116" spans="1:1024 1026:2048 2050:3072 3074:4096 4098:5120 5122:6144 6146:7168 7170:8192 8194:9216 9218:10240 10242:11264 11266:12288 12290:13312 13314:14336 14338:15360 15362:16384" ht="15.75" thickBot="1" x14ac:dyDescent="0.3">
      <c r="A116" s="110" t="s">
        <v>57</v>
      </c>
      <c r="B116" s="111" t="s">
        <v>58</v>
      </c>
      <c r="I116" s="66"/>
    </row>
    <row r="117" spans="1:1024 1026:2048 2050:3072 3074:4096 4098:5120 5122:6144 6146:7168 7170:8192 8194:9216 9218:10240 10242:11264 11266:12288 12290:13312 13314:14336 14338:15360 15362:16384" x14ac:dyDescent="0.25">
      <c r="A117" s="112" t="s">
        <v>59</v>
      </c>
      <c r="B117" s="116">
        <f>+SUM(B81:B86)+B92+B93+B99+SUM(B104:B111)</f>
        <v>241455.04199999757</v>
      </c>
    </row>
    <row r="118" spans="1:1024 1026:2048 2050:3072 3074:4096 4098:5120 5122:6144 6146:7168 7170:8192 8194:9216 9218:10240 10242:11264 11266:12288 12290:13312 13314:14336 14338:15360 15362:16384" x14ac:dyDescent="0.25">
      <c r="A118" s="113" t="s">
        <v>60</v>
      </c>
      <c r="B118" s="117">
        <f>+B95</f>
        <v>-1056498.1612499999</v>
      </c>
    </row>
    <row r="119" spans="1:1024 1026:2048 2050:3072 3074:4096 4098:5120 5122:6144 6146:7168 7170:8192 8194:9216 9218:10240 10242:11264 11266:12288 12290:13312 13314:14336 14338:15360 15362:16384" x14ac:dyDescent="0.25">
      <c r="A119" s="113" t="s">
        <v>61</v>
      </c>
      <c r="B119" s="117">
        <f>+B96</f>
        <v>-66422.149999999907</v>
      </c>
    </row>
    <row r="120" spans="1:1024 1026:2048 2050:3072 3074:4096 4098:5120 5122:6144 6146:7168 7170:8192 8194:9216 9218:10240 10242:11264 11266:12288 12290:13312 13314:14336 14338:15360 15362:16384" ht="15.75" thickBot="1" x14ac:dyDescent="0.3">
      <c r="A120" s="114" t="s">
        <v>62</v>
      </c>
      <c r="B120" s="118">
        <f>+B100+B101</f>
        <v>-1039988.9999999995</v>
      </c>
    </row>
    <row r="121" spans="1:1024 1026:2048 2050:3072 3074:4096 4098:5120 5122:6144 6146:7168 7170:8192 8194:9216 9218:10240 10242:11264 11266:12288 12290:13312 13314:14336 14338:15360 15362:16384" ht="15.75" thickBot="1" x14ac:dyDescent="0.3">
      <c r="A121" s="115" t="s">
        <v>63</v>
      </c>
      <c r="B121" s="119">
        <f>SUM(B117:B120)</f>
        <v>-1921454.2692500018</v>
      </c>
    </row>
    <row r="123" spans="1:1024 1026:2048 2050:3072 3074:4096 4098:5120 5122:6144 6146:7168 7170:8192 8194:9216 9218:10240 10242:11264 11266:12288 12290:13312 13314:14336 14338:15360 15362:16384" ht="15.75" thickBot="1" x14ac:dyDescent="0.3"/>
    <row r="124" spans="1:1024 1026:2048 2050:3072 3074:4096 4098:5120 5122:6144 6146:7168 7170:8192 8194:9216 9218:10240 10242:11264 11266:12288 12290:13312 13314:14336 14338:15360 15362:16384" ht="15.75" thickBot="1" x14ac:dyDescent="0.3">
      <c r="A124" s="130" t="s">
        <v>64</v>
      </c>
      <c r="B124" s="129" t="s">
        <v>58</v>
      </c>
    </row>
    <row r="125" spans="1:1024 1026:2048 2050:3072 3074:4096 4098:5120 5122:6144 6146:7168 7170:8192 8194:9216 9218:10240 10242:11264 11266:12288 12290:13312 13314:14336 14338:15360 15362:16384" x14ac:dyDescent="0.25">
      <c r="A125" s="137" t="s">
        <v>10</v>
      </c>
      <c r="B125" s="131">
        <v>184125</v>
      </c>
    </row>
    <row r="126" spans="1:1024 1026:2048 2050:3072 3074:4096 4098:5120 5122:6144 6146:7168 7170:8192 8194:9216 9218:10240 10242:11264 11266:12288 12290:13312 13314:14336 14338:15360 15362:16384" s="134" customFormat="1" x14ac:dyDescent="0.25">
      <c r="A126" s="113" t="s">
        <v>14</v>
      </c>
      <c r="B126" s="132">
        <v>825481</v>
      </c>
      <c r="D126" s="135"/>
      <c r="F126" s="135"/>
      <c r="H126" s="135"/>
      <c r="J126" s="135"/>
      <c r="L126" s="135"/>
      <c r="N126" s="135"/>
      <c r="P126" s="135"/>
      <c r="R126" s="135"/>
      <c r="T126" s="135"/>
      <c r="V126" s="135"/>
      <c r="X126" s="135"/>
      <c r="Z126" s="135"/>
      <c r="AB126" s="135"/>
      <c r="AD126" s="135"/>
      <c r="AF126" s="135"/>
      <c r="AH126" s="135"/>
      <c r="AJ126" s="135"/>
      <c r="AL126" s="135"/>
      <c r="AN126" s="135"/>
      <c r="AP126" s="135"/>
      <c r="AR126" s="135"/>
      <c r="AT126" s="135"/>
      <c r="AV126" s="135"/>
      <c r="AX126" s="135"/>
      <c r="AZ126" s="135"/>
      <c r="BB126" s="135"/>
      <c r="BD126" s="135"/>
      <c r="BF126" s="135"/>
      <c r="BH126" s="135"/>
      <c r="BJ126" s="135"/>
      <c r="BL126" s="135"/>
      <c r="BN126" s="135"/>
      <c r="BP126" s="135"/>
      <c r="BR126" s="135"/>
      <c r="BT126" s="135"/>
      <c r="BV126" s="135"/>
      <c r="BX126" s="135"/>
      <c r="BZ126" s="135"/>
      <c r="CB126" s="135"/>
      <c r="CD126" s="135"/>
      <c r="CF126" s="135"/>
      <c r="CH126" s="135"/>
      <c r="CJ126" s="135"/>
      <c r="CL126" s="135"/>
      <c r="CN126" s="135"/>
      <c r="CP126" s="135"/>
      <c r="CR126" s="135"/>
      <c r="CT126" s="135"/>
      <c r="CV126" s="135"/>
      <c r="CX126" s="135"/>
      <c r="CZ126" s="135"/>
      <c r="DB126" s="135"/>
      <c r="DD126" s="135"/>
      <c r="DF126" s="135"/>
      <c r="DH126" s="135"/>
      <c r="DJ126" s="135"/>
      <c r="DL126" s="135"/>
      <c r="DN126" s="135"/>
      <c r="DP126" s="135"/>
      <c r="DR126" s="135"/>
      <c r="DT126" s="135"/>
      <c r="DV126" s="135"/>
      <c r="DX126" s="135"/>
      <c r="DZ126" s="135"/>
      <c r="EB126" s="135"/>
      <c r="ED126" s="135"/>
      <c r="EF126" s="135"/>
      <c r="EH126" s="135"/>
      <c r="EJ126" s="135"/>
      <c r="EL126" s="135"/>
      <c r="EN126" s="135"/>
      <c r="EP126" s="135"/>
      <c r="ER126" s="135"/>
      <c r="ET126" s="135"/>
      <c r="EV126" s="135"/>
      <c r="EX126" s="135"/>
      <c r="EZ126" s="135"/>
      <c r="FB126" s="135"/>
      <c r="FD126" s="135"/>
      <c r="FF126" s="135"/>
      <c r="FH126" s="135"/>
      <c r="FJ126" s="135"/>
      <c r="FL126" s="135"/>
      <c r="FN126" s="135"/>
      <c r="FP126" s="135"/>
      <c r="FR126" s="135"/>
      <c r="FT126" s="135"/>
      <c r="FV126" s="135"/>
      <c r="FX126" s="135"/>
      <c r="FZ126" s="135"/>
      <c r="GB126" s="135"/>
      <c r="GD126" s="135"/>
      <c r="GF126" s="135"/>
      <c r="GH126" s="135"/>
      <c r="GJ126" s="135"/>
      <c r="GL126" s="135"/>
      <c r="GN126" s="135"/>
      <c r="GP126" s="135"/>
      <c r="GR126" s="135"/>
      <c r="GT126" s="135"/>
      <c r="GV126" s="135"/>
      <c r="GX126" s="135"/>
      <c r="GZ126" s="135"/>
      <c r="HB126" s="135"/>
      <c r="HD126" s="135"/>
      <c r="HF126" s="135"/>
      <c r="HH126" s="135"/>
      <c r="HJ126" s="135"/>
      <c r="HL126" s="135"/>
      <c r="HN126" s="135"/>
      <c r="HP126" s="135"/>
      <c r="HR126" s="135"/>
      <c r="HT126" s="135"/>
      <c r="HV126" s="135"/>
      <c r="HX126" s="135"/>
      <c r="HZ126" s="135"/>
      <c r="IB126" s="135"/>
      <c r="ID126" s="135"/>
      <c r="IF126" s="135"/>
      <c r="IH126" s="135"/>
      <c r="IJ126" s="135"/>
      <c r="IL126" s="135"/>
      <c r="IN126" s="135"/>
      <c r="IP126" s="135"/>
      <c r="IR126" s="135"/>
      <c r="IT126" s="135"/>
      <c r="IV126" s="135"/>
      <c r="IX126" s="135"/>
      <c r="IZ126" s="135"/>
      <c r="JB126" s="135"/>
      <c r="JD126" s="135"/>
      <c r="JF126" s="135"/>
      <c r="JH126" s="135"/>
      <c r="JJ126" s="135"/>
      <c r="JL126" s="135"/>
      <c r="JN126" s="135"/>
      <c r="JP126" s="135"/>
      <c r="JR126" s="135"/>
      <c r="JT126" s="135"/>
      <c r="JV126" s="135"/>
      <c r="JX126" s="135"/>
      <c r="JZ126" s="135"/>
      <c r="KB126" s="135"/>
      <c r="KD126" s="135"/>
      <c r="KF126" s="135"/>
      <c r="KH126" s="135"/>
      <c r="KJ126" s="135"/>
      <c r="KL126" s="135"/>
      <c r="KN126" s="135"/>
      <c r="KP126" s="135"/>
      <c r="KR126" s="135"/>
      <c r="KT126" s="135"/>
      <c r="KV126" s="135"/>
      <c r="KX126" s="135"/>
      <c r="KZ126" s="135"/>
      <c r="LB126" s="135"/>
      <c r="LD126" s="135"/>
      <c r="LF126" s="135"/>
      <c r="LH126" s="135"/>
      <c r="LJ126" s="135"/>
      <c r="LL126" s="135"/>
      <c r="LN126" s="135"/>
      <c r="LP126" s="135"/>
      <c r="LR126" s="135"/>
      <c r="LT126" s="135"/>
      <c r="LV126" s="135"/>
      <c r="LX126" s="135"/>
      <c r="LZ126" s="135"/>
      <c r="MB126" s="135"/>
      <c r="MD126" s="135"/>
      <c r="MF126" s="135"/>
      <c r="MH126" s="135"/>
      <c r="MJ126" s="135"/>
      <c r="ML126" s="135"/>
      <c r="MN126" s="135"/>
      <c r="MP126" s="135"/>
      <c r="MR126" s="135"/>
      <c r="MT126" s="135"/>
      <c r="MV126" s="135"/>
      <c r="MX126" s="135"/>
      <c r="MZ126" s="135"/>
      <c r="NB126" s="135"/>
      <c r="ND126" s="135"/>
      <c r="NF126" s="135"/>
      <c r="NH126" s="135"/>
      <c r="NJ126" s="135"/>
      <c r="NL126" s="135"/>
      <c r="NN126" s="135"/>
      <c r="NP126" s="135"/>
      <c r="NR126" s="135"/>
      <c r="NT126" s="135"/>
      <c r="NV126" s="135"/>
      <c r="NX126" s="135"/>
      <c r="NZ126" s="135"/>
      <c r="OB126" s="135"/>
      <c r="OD126" s="135"/>
      <c r="OF126" s="135"/>
      <c r="OH126" s="135"/>
      <c r="OJ126" s="135"/>
      <c r="OL126" s="135"/>
      <c r="ON126" s="135"/>
      <c r="OP126" s="135"/>
      <c r="OR126" s="135"/>
      <c r="OT126" s="135"/>
      <c r="OV126" s="135"/>
      <c r="OX126" s="135"/>
      <c r="OZ126" s="135"/>
      <c r="PB126" s="135"/>
      <c r="PD126" s="135"/>
      <c r="PF126" s="135"/>
      <c r="PH126" s="135"/>
      <c r="PJ126" s="135"/>
      <c r="PL126" s="135"/>
      <c r="PN126" s="135"/>
      <c r="PP126" s="135"/>
      <c r="PR126" s="135"/>
      <c r="PT126" s="135"/>
      <c r="PV126" s="135"/>
      <c r="PX126" s="135"/>
      <c r="PZ126" s="135"/>
      <c r="QB126" s="135"/>
      <c r="QD126" s="135"/>
      <c r="QF126" s="135"/>
      <c r="QH126" s="135"/>
      <c r="QJ126" s="135"/>
      <c r="QL126" s="135"/>
      <c r="QN126" s="135"/>
      <c r="QP126" s="135"/>
      <c r="QR126" s="135"/>
      <c r="QT126" s="135"/>
      <c r="QV126" s="135"/>
      <c r="QX126" s="135"/>
      <c r="QZ126" s="135"/>
      <c r="RB126" s="135"/>
      <c r="RD126" s="135"/>
      <c r="RF126" s="135"/>
      <c r="RH126" s="135"/>
      <c r="RJ126" s="135"/>
      <c r="RL126" s="135"/>
      <c r="RN126" s="135"/>
      <c r="RP126" s="135"/>
      <c r="RR126" s="135"/>
      <c r="RT126" s="135"/>
      <c r="RV126" s="135"/>
      <c r="RX126" s="135"/>
      <c r="RZ126" s="135"/>
      <c r="SB126" s="135"/>
      <c r="SD126" s="135"/>
      <c r="SF126" s="135"/>
      <c r="SH126" s="135"/>
      <c r="SJ126" s="135"/>
      <c r="SL126" s="135"/>
      <c r="SN126" s="135"/>
      <c r="SP126" s="135"/>
      <c r="SR126" s="135"/>
      <c r="ST126" s="135"/>
      <c r="SV126" s="135"/>
      <c r="SX126" s="135"/>
      <c r="SZ126" s="135"/>
      <c r="TB126" s="135"/>
      <c r="TD126" s="135"/>
      <c r="TF126" s="135"/>
      <c r="TH126" s="135"/>
      <c r="TJ126" s="135"/>
      <c r="TL126" s="135"/>
      <c r="TN126" s="135"/>
      <c r="TP126" s="135"/>
      <c r="TR126" s="135"/>
      <c r="TT126" s="135"/>
      <c r="TV126" s="135"/>
      <c r="TX126" s="135"/>
      <c r="TZ126" s="135"/>
      <c r="UB126" s="135"/>
      <c r="UD126" s="135"/>
      <c r="UF126" s="135"/>
      <c r="UH126" s="135"/>
      <c r="UJ126" s="135"/>
      <c r="UL126" s="135"/>
      <c r="UN126" s="135"/>
      <c r="UP126" s="135"/>
      <c r="UR126" s="135"/>
      <c r="UT126" s="135"/>
      <c r="UV126" s="135"/>
      <c r="UX126" s="135"/>
      <c r="UZ126" s="135"/>
      <c r="VB126" s="135"/>
      <c r="VD126" s="135"/>
      <c r="VF126" s="135"/>
      <c r="VH126" s="135"/>
      <c r="VJ126" s="135"/>
      <c r="VL126" s="135"/>
      <c r="VN126" s="135"/>
      <c r="VP126" s="135"/>
      <c r="VR126" s="135"/>
      <c r="VT126" s="135"/>
      <c r="VV126" s="135"/>
      <c r="VX126" s="135"/>
      <c r="VZ126" s="135"/>
      <c r="WB126" s="135"/>
      <c r="WD126" s="135"/>
      <c r="WF126" s="135"/>
      <c r="WH126" s="135"/>
      <c r="WJ126" s="135"/>
      <c r="WL126" s="135"/>
      <c r="WN126" s="135"/>
      <c r="WP126" s="135"/>
      <c r="WR126" s="135"/>
      <c r="WT126" s="135"/>
      <c r="WV126" s="135"/>
      <c r="WX126" s="135"/>
      <c r="WZ126" s="135"/>
      <c r="XB126" s="135"/>
      <c r="XD126" s="135"/>
      <c r="XF126" s="135"/>
      <c r="XH126" s="135"/>
      <c r="XJ126" s="135"/>
      <c r="XL126" s="135"/>
      <c r="XN126" s="135"/>
      <c r="XP126" s="135"/>
      <c r="XR126" s="135"/>
      <c r="XT126" s="135"/>
      <c r="XV126" s="135"/>
      <c r="XX126" s="135"/>
      <c r="XZ126" s="135"/>
      <c r="YB126" s="135"/>
      <c r="YD126" s="135"/>
      <c r="YF126" s="135"/>
      <c r="YH126" s="135"/>
      <c r="YJ126" s="135"/>
      <c r="YL126" s="135"/>
      <c r="YN126" s="135"/>
      <c r="YP126" s="135"/>
      <c r="YR126" s="135"/>
      <c r="YT126" s="135"/>
      <c r="YV126" s="135"/>
      <c r="YX126" s="135"/>
      <c r="YZ126" s="135"/>
      <c r="ZB126" s="135"/>
      <c r="ZD126" s="135"/>
      <c r="ZF126" s="135"/>
      <c r="ZH126" s="135"/>
      <c r="ZJ126" s="135"/>
      <c r="ZL126" s="135"/>
      <c r="ZN126" s="135"/>
      <c r="ZP126" s="135"/>
      <c r="ZR126" s="135"/>
      <c r="ZT126" s="135"/>
      <c r="ZV126" s="135"/>
      <c r="ZX126" s="135"/>
      <c r="ZZ126" s="135"/>
      <c r="AAB126" s="135"/>
      <c r="AAD126" s="135"/>
      <c r="AAF126" s="135"/>
      <c r="AAH126" s="135"/>
      <c r="AAJ126" s="135"/>
      <c r="AAL126" s="135"/>
      <c r="AAN126" s="135"/>
      <c r="AAP126" s="135"/>
      <c r="AAR126" s="135"/>
      <c r="AAT126" s="135"/>
      <c r="AAV126" s="135"/>
      <c r="AAX126" s="135"/>
      <c r="AAZ126" s="135"/>
      <c r="ABB126" s="135"/>
      <c r="ABD126" s="135"/>
      <c r="ABF126" s="135"/>
      <c r="ABH126" s="135"/>
      <c r="ABJ126" s="135"/>
      <c r="ABL126" s="135"/>
      <c r="ABN126" s="135"/>
      <c r="ABP126" s="135"/>
      <c r="ABR126" s="135"/>
      <c r="ABT126" s="135"/>
      <c r="ABV126" s="135"/>
      <c r="ABX126" s="135"/>
      <c r="ABZ126" s="135"/>
      <c r="ACB126" s="135"/>
      <c r="ACD126" s="135"/>
      <c r="ACF126" s="135"/>
      <c r="ACH126" s="135"/>
      <c r="ACJ126" s="135"/>
      <c r="ACL126" s="135"/>
      <c r="ACN126" s="135"/>
      <c r="ACP126" s="135"/>
      <c r="ACR126" s="135"/>
      <c r="ACT126" s="135"/>
      <c r="ACV126" s="135"/>
      <c r="ACX126" s="135"/>
      <c r="ACZ126" s="135"/>
      <c r="ADB126" s="135"/>
      <c r="ADD126" s="135"/>
      <c r="ADF126" s="135"/>
      <c r="ADH126" s="135"/>
      <c r="ADJ126" s="135"/>
      <c r="ADL126" s="135"/>
      <c r="ADN126" s="135"/>
      <c r="ADP126" s="135"/>
      <c r="ADR126" s="135"/>
      <c r="ADT126" s="135"/>
      <c r="ADV126" s="135"/>
      <c r="ADX126" s="135"/>
      <c r="ADZ126" s="135"/>
      <c r="AEB126" s="135"/>
      <c r="AED126" s="135"/>
      <c r="AEF126" s="135"/>
      <c r="AEH126" s="135"/>
      <c r="AEJ126" s="135"/>
      <c r="AEL126" s="135"/>
      <c r="AEN126" s="135"/>
      <c r="AEP126" s="135"/>
      <c r="AER126" s="135"/>
      <c r="AET126" s="135"/>
      <c r="AEV126" s="135"/>
      <c r="AEX126" s="135"/>
      <c r="AEZ126" s="135"/>
      <c r="AFB126" s="135"/>
      <c r="AFD126" s="135"/>
      <c r="AFF126" s="135"/>
      <c r="AFH126" s="135"/>
      <c r="AFJ126" s="135"/>
      <c r="AFL126" s="135"/>
      <c r="AFN126" s="135"/>
      <c r="AFP126" s="135"/>
      <c r="AFR126" s="135"/>
      <c r="AFT126" s="135"/>
      <c r="AFV126" s="135"/>
      <c r="AFX126" s="135"/>
      <c r="AFZ126" s="135"/>
      <c r="AGB126" s="135"/>
      <c r="AGD126" s="135"/>
      <c r="AGF126" s="135"/>
      <c r="AGH126" s="135"/>
      <c r="AGJ126" s="135"/>
      <c r="AGL126" s="135"/>
      <c r="AGN126" s="135"/>
      <c r="AGP126" s="135"/>
      <c r="AGR126" s="135"/>
      <c r="AGT126" s="135"/>
      <c r="AGV126" s="135"/>
      <c r="AGX126" s="135"/>
      <c r="AGZ126" s="135"/>
      <c r="AHB126" s="135"/>
      <c r="AHD126" s="135"/>
      <c r="AHF126" s="135"/>
      <c r="AHH126" s="135"/>
      <c r="AHJ126" s="135"/>
      <c r="AHL126" s="135"/>
      <c r="AHN126" s="135"/>
      <c r="AHP126" s="135"/>
      <c r="AHR126" s="135"/>
      <c r="AHT126" s="135"/>
      <c r="AHV126" s="135"/>
      <c r="AHX126" s="135"/>
      <c r="AHZ126" s="135"/>
      <c r="AIB126" s="135"/>
      <c r="AID126" s="135"/>
      <c r="AIF126" s="135"/>
      <c r="AIH126" s="135"/>
      <c r="AIJ126" s="135"/>
      <c r="AIL126" s="135"/>
      <c r="AIN126" s="135"/>
      <c r="AIP126" s="135"/>
      <c r="AIR126" s="135"/>
      <c r="AIT126" s="135"/>
      <c r="AIV126" s="135"/>
      <c r="AIX126" s="135"/>
      <c r="AIZ126" s="135"/>
      <c r="AJB126" s="135"/>
      <c r="AJD126" s="135"/>
      <c r="AJF126" s="135"/>
      <c r="AJH126" s="135"/>
      <c r="AJJ126" s="135"/>
      <c r="AJL126" s="135"/>
      <c r="AJN126" s="135"/>
      <c r="AJP126" s="135"/>
      <c r="AJR126" s="135"/>
      <c r="AJT126" s="135"/>
      <c r="AJV126" s="135"/>
      <c r="AJX126" s="135"/>
      <c r="AJZ126" s="135"/>
      <c r="AKB126" s="135"/>
      <c r="AKD126" s="135"/>
      <c r="AKF126" s="135"/>
      <c r="AKH126" s="135"/>
      <c r="AKJ126" s="135"/>
      <c r="AKL126" s="135"/>
      <c r="AKN126" s="135"/>
      <c r="AKP126" s="135"/>
      <c r="AKR126" s="135"/>
      <c r="AKT126" s="135"/>
      <c r="AKV126" s="135"/>
      <c r="AKX126" s="135"/>
      <c r="AKZ126" s="135"/>
      <c r="ALB126" s="135"/>
      <c r="ALD126" s="135"/>
      <c r="ALF126" s="135"/>
      <c r="ALH126" s="135"/>
      <c r="ALJ126" s="135"/>
      <c r="ALL126" s="135"/>
      <c r="ALN126" s="135"/>
      <c r="ALP126" s="135"/>
      <c r="ALR126" s="135"/>
      <c r="ALT126" s="135"/>
      <c r="ALV126" s="135"/>
      <c r="ALX126" s="135"/>
      <c r="ALZ126" s="135"/>
      <c r="AMB126" s="135"/>
      <c r="AMD126" s="135"/>
      <c r="AMF126" s="135"/>
      <c r="AMH126" s="135"/>
      <c r="AMJ126" s="135"/>
      <c r="AML126" s="135"/>
      <c r="AMN126" s="135"/>
      <c r="AMP126" s="135"/>
      <c r="AMR126" s="135"/>
      <c r="AMT126" s="135"/>
      <c r="AMV126" s="135"/>
      <c r="AMX126" s="135"/>
      <c r="AMZ126" s="135"/>
      <c r="ANB126" s="135"/>
      <c r="AND126" s="135"/>
      <c r="ANF126" s="135"/>
      <c r="ANH126" s="135"/>
      <c r="ANJ126" s="135"/>
      <c r="ANL126" s="135"/>
      <c r="ANN126" s="135"/>
      <c r="ANP126" s="135"/>
      <c r="ANR126" s="135"/>
      <c r="ANT126" s="135"/>
      <c r="ANV126" s="135"/>
      <c r="ANX126" s="135"/>
      <c r="ANZ126" s="135"/>
      <c r="AOB126" s="135"/>
      <c r="AOD126" s="135"/>
      <c r="AOF126" s="135"/>
      <c r="AOH126" s="135"/>
      <c r="AOJ126" s="135"/>
      <c r="AOL126" s="135"/>
      <c r="AON126" s="135"/>
      <c r="AOP126" s="135"/>
      <c r="AOR126" s="135"/>
      <c r="AOT126" s="135"/>
      <c r="AOV126" s="135"/>
      <c r="AOX126" s="135"/>
      <c r="AOZ126" s="135"/>
      <c r="APB126" s="135"/>
      <c r="APD126" s="135"/>
      <c r="APF126" s="135"/>
      <c r="APH126" s="135"/>
      <c r="APJ126" s="135"/>
      <c r="APL126" s="135"/>
      <c r="APN126" s="135"/>
      <c r="APP126" s="135"/>
      <c r="APR126" s="135"/>
      <c r="APT126" s="135"/>
      <c r="APV126" s="135"/>
      <c r="APX126" s="135"/>
      <c r="APZ126" s="135"/>
      <c r="AQB126" s="135"/>
      <c r="AQD126" s="135"/>
      <c r="AQF126" s="135"/>
      <c r="AQH126" s="135"/>
      <c r="AQJ126" s="135"/>
      <c r="AQL126" s="135"/>
      <c r="AQN126" s="135"/>
      <c r="AQP126" s="135"/>
      <c r="AQR126" s="135"/>
      <c r="AQT126" s="135"/>
      <c r="AQV126" s="135"/>
      <c r="AQX126" s="135"/>
      <c r="AQZ126" s="135"/>
      <c r="ARB126" s="135"/>
      <c r="ARD126" s="135"/>
      <c r="ARF126" s="135"/>
      <c r="ARH126" s="135"/>
      <c r="ARJ126" s="135"/>
      <c r="ARL126" s="135"/>
      <c r="ARN126" s="135"/>
      <c r="ARP126" s="135"/>
      <c r="ARR126" s="135"/>
      <c r="ART126" s="135"/>
      <c r="ARV126" s="135"/>
      <c r="ARX126" s="135"/>
      <c r="ARZ126" s="135"/>
      <c r="ASB126" s="135"/>
      <c r="ASD126" s="135"/>
      <c r="ASF126" s="135"/>
      <c r="ASH126" s="135"/>
      <c r="ASJ126" s="135"/>
      <c r="ASL126" s="135"/>
      <c r="ASN126" s="135"/>
      <c r="ASP126" s="135"/>
      <c r="ASR126" s="135"/>
      <c r="AST126" s="135"/>
      <c r="ASV126" s="135"/>
      <c r="ASX126" s="135"/>
      <c r="ASZ126" s="135"/>
      <c r="ATB126" s="135"/>
      <c r="ATD126" s="135"/>
      <c r="ATF126" s="135"/>
      <c r="ATH126" s="135"/>
      <c r="ATJ126" s="135"/>
      <c r="ATL126" s="135"/>
      <c r="ATN126" s="135"/>
      <c r="ATP126" s="135"/>
      <c r="ATR126" s="135"/>
      <c r="ATT126" s="135"/>
      <c r="ATV126" s="135"/>
      <c r="ATX126" s="135"/>
      <c r="ATZ126" s="135"/>
      <c r="AUB126" s="135"/>
      <c r="AUD126" s="135"/>
      <c r="AUF126" s="135"/>
      <c r="AUH126" s="135"/>
      <c r="AUJ126" s="135"/>
      <c r="AUL126" s="135"/>
      <c r="AUN126" s="135"/>
      <c r="AUP126" s="135"/>
      <c r="AUR126" s="135"/>
      <c r="AUT126" s="135"/>
      <c r="AUV126" s="135"/>
      <c r="AUX126" s="135"/>
      <c r="AUZ126" s="135"/>
      <c r="AVB126" s="135"/>
      <c r="AVD126" s="135"/>
      <c r="AVF126" s="135"/>
      <c r="AVH126" s="135"/>
      <c r="AVJ126" s="135"/>
      <c r="AVL126" s="135"/>
      <c r="AVN126" s="135"/>
      <c r="AVP126" s="135"/>
      <c r="AVR126" s="135"/>
      <c r="AVT126" s="135"/>
      <c r="AVV126" s="135"/>
      <c r="AVX126" s="135"/>
      <c r="AVZ126" s="135"/>
      <c r="AWB126" s="135"/>
      <c r="AWD126" s="135"/>
      <c r="AWF126" s="135"/>
      <c r="AWH126" s="135"/>
      <c r="AWJ126" s="135"/>
      <c r="AWL126" s="135"/>
      <c r="AWN126" s="135"/>
      <c r="AWP126" s="135"/>
      <c r="AWR126" s="135"/>
      <c r="AWT126" s="135"/>
      <c r="AWV126" s="135"/>
      <c r="AWX126" s="135"/>
      <c r="AWZ126" s="135"/>
      <c r="AXB126" s="135"/>
      <c r="AXD126" s="135"/>
      <c r="AXF126" s="135"/>
      <c r="AXH126" s="135"/>
      <c r="AXJ126" s="135"/>
      <c r="AXL126" s="135"/>
      <c r="AXN126" s="135"/>
      <c r="AXP126" s="135"/>
      <c r="AXR126" s="135"/>
      <c r="AXT126" s="135"/>
      <c r="AXV126" s="135"/>
      <c r="AXX126" s="135"/>
      <c r="AXZ126" s="135"/>
      <c r="AYB126" s="135"/>
      <c r="AYD126" s="135"/>
      <c r="AYF126" s="135"/>
      <c r="AYH126" s="135"/>
      <c r="AYJ126" s="135"/>
      <c r="AYL126" s="135"/>
      <c r="AYN126" s="135"/>
      <c r="AYP126" s="135"/>
      <c r="AYR126" s="135"/>
      <c r="AYT126" s="135"/>
      <c r="AYV126" s="135"/>
      <c r="AYX126" s="135"/>
      <c r="AYZ126" s="135"/>
      <c r="AZB126" s="135"/>
      <c r="AZD126" s="135"/>
      <c r="AZF126" s="135"/>
      <c r="AZH126" s="135"/>
      <c r="AZJ126" s="135"/>
      <c r="AZL126" s="135"/>
      <c r="AZN126" s="135"/>
      <c r="AZP126" s="135"/>
      <c r="AZR126" s="135"/>
      <c r="AZT126" s="135"/>
      <c r="AZV126" s="135"/>
      <c r="AZX126" s="135"/>
      <c r="AZZ126" s="135"/>
      <c r="BAB126" s="135"/>
      <c r="BAD126" s="135"/>
      <c r="BAF126" s="135"/>
      <c r="BAH126" s="135"/>
      <c r="BAJ126" s="135"/>
      <c r="BAL126" s="135"/>
      <c r="BAN126" s="135"/>
      <c r="BAP126" s="135"/>
      <c r="BAR126" s="135"/>
      <c r="BAT126" s="135"/>
      <c r="BAV126" s="135"/>
      <c r="BAX126" s="135"/>
      <c r="BAZ126" s="135"/>
      <c r="BBB126" s="135"/>
      <c r="BBD126" s="135"/>
      <c r="BBF126" s="135"/>
      <c r="BBH126" s="135"/>
      <c r="BBJ126" s="135"/>
      <c r="BBL126" s="135"/>
      <c r="BBN126" s="135"/>
      <c r="BBP126" s="135"/>
      <c r="BBR126" s="135"/>
      <c r="BBT126" s="135"/>
      <c r="BBV126" s="135"/>
      <c r="BBX126" s="135"/>
      <c r="BBZ126" s="135"/>
      <c r="BCB126" s="135"/>
      <c r="BCD126" s="135"/>
      <c r="BCF126" s="135"/>
      <c r="BCH126" s="135"/>
      <c r="BCJ126" s="135"/>
      <c r="BCL126" s="135"/>
      <c r="BCN126" s="135"/>
      <c r="BCP126" s="135"/>
      <c r="BCR126" s="135"/>
      <c r="BCT126" s="135"/>
      <c r="BCV126" s="135"/>
      <c r="BCX126" s="135"/>
      <c r="BCZ126" s="135"/>
      <c r="BDB126" s="135"/>
      <c r="BDD126" s="135"/>
      <c r="BDF126" s="135"/>
      <c r="BDH126" s="135"/>
      <c r="BDJ126" s="135"/>
      <c r="BDL126" s="135"/>
      <c r="BDN126" s="135"/>
      <c r="BDP126" s="135"/>
      <c r="BDR126" s="135"/>
      <c r="BDT126" s="135"/>
      <c r="BDV126" s="135"/>
      <c r="BDX126" s="135"/>
      <c r="BDZ126" s="135"/>
      <c r="BEB126" s="135"/>
      <c r="BED126" s="135"/>
      <c r="BEF126" s="135"/>
      <c r="BEH126" s="135"/>
      <c r="BEJ126" s="135"/>
      <c r="BEL126" s="135"/>
      <c r="BEN126" s="135"/>
      <c r="BEP126" s="135"/>
      <c r="BER126" s="135"/>
      <c r="BET126" s="135"/>
      <c r="BEV126" s="135"/>
      <c r="BEX126" s="135"/>
      <c r="BEZ126" s="135"/>
      <c r="BFB126" s="135"/>
      <c r="BFD126" s="135"/>
      <c r="BFF126" s="135"/>
      <c r="BFH126" s="135"/>
      <c r="BFJ126" s="135"/>
      <c r="BFL126" s="135"/>
      <c r="BFN126" s="135"/>
      <c r="BFP126" s="135"/>
      <c r="BFR126" s="135"/>
      <c r="BFT126" s="135"/>
      <c r="BFV126" s="135"/>
      <c r="BFX126" s="135"/>
      <c r="BFZ126" s="135"/>
      <c r="BGB126" s="135"/>
      <c r="BGD126" s="135"/>
      <c r="BGF126" s="135"/>
      <c r="BGH126" s="135"/>
      <c r="BGJ126" s="135"/>
      <c r="BGL126" s="135"/>
      <c r="BGN126" s="135"/>
      <c r="BGP126" s="135"/>
      <c r="BGR126" s="135"/>
      <c r="BGT126" s="135"/>
      <c r="BGV126" s="135"/>
      <c r="BGX126" s="135"/>
      <c r="BGZ126" s="135"/>
      <c r="BHB126" s="135"/>
      <c r="BHD126" s="135"/>
      <c r="BHF126" s="135"/>
      <c r="BHH126" s="135"/>
      <c r="BHJ126" s="135"/>
      <c r="BHL126" s="135"/>
      <c r="BHN126" s="135"/>
      <c r="BHP126" s="135"/>
      <c r="BHR126" s="135"/>
      <c r="BHT126" s="135"/>
      <c r="BHV126" s="135"/>
      <c r="BHX126" s="135"/>
      <c r="BHZ126" s="135"/>
      <c r="BIB126" s="135"/>
      <c r="BID126" s="135"/>
      <c r="BIF126" s="135"/>
      <c r="BIH126" s="135"/>
      <c r="BIJ126" s="135"/>
      <c r="BIL126" s="135"/>
      <c r="BIN126" s="135"/>
      <c r="BIP126" s="135"/>
      <c r="BIR126" s="135"/>
      <c r="BIT126" s="135"/>
      <c r="BIV126" s="135"/>
      <c r="BIX126" s="135"/>
      <c r="BIZ126" s="135"/>
      <c r="BJB126" s="135"/>
      <c r="BJD126" s="135"/>
      <c r="BJF126" s="135"/>
      <c r="BJH126" s="135"/>
      <c r="BJJ126" s="135"/>
      <c r="BJL126" s="135"/>
      <c r="BJN126" s="135"/>
      <c r="BJP126" s="135"/>
      <c r="BJR126" s="135"/>
      <c r="BJT126" s="135"/>
      <c r="BJV126" s="135"/>
      <c r="BJX126" s="135"/>
      <c r="BJZ126" s="135"/>
      <c r="BKB126" s="135"/>
      <c r="BKD126" s="135"/>
      <c r="BKF126" s="135"/>
      <c r="BKH126" s="135"/>
      <c r="BKJ126" s="135"/>
      <c r="BKL126" s="135"/>
      <c r="BKN126" s="135"/>
      <c r="BKP126" s="135"/>
      <c r="BKR126" s="135"/>
      <c r="BKT126" s="135"/>
      <c r="BKV126" s="135"/>
      <c r="BKX126" s="135"/>
      <c r="BKZ126" s="135"/>
      <c r="BLB126" s="135"/>
      <c r="BLD126" s="135"/>
      <c r="BLF126" s="135"/>
      <c r="BLH126" s="135"/>
      <c r="BLJ126" s="135"/>
      <c r="BLL126" s="135"/>
      <c r="BLN126" s="135"/>
      <c r="BLP126" s="135"/>
      <c r="BLR126" s="135"/>
      <c r="BLT126" s="135"/>
      <c r="BLV126" s="135"/>
      <c r="BLX126" s="135"/>
      <c r="BLZ126" s="135"/>
      <c r="BMB126" s="135"/>
      <c r="BMD126" s="135"/>
      <c r="BMF126" s="135"/>
      <c r="BMH126" s="135"/>
      <c r="BMJ126" s="135"/>
      <c r="BML126" s="135"/>
      <c r="BMN126" s="135"/>
      <c r="BMP126" s="135"/>
      <c r="BMR126" s="135"/>
      <c r="BMT126" s="135"/>
      <c r="BMV126" s="135"/>
      <c r="BMX126" s="135"/>
      <c r="BMZ126" s="135"/>
      <c r="BNB126" s="135"/>
      <c r="BND126" s="135"/>
      <c r="BNF126" s="135"/>
      <c r="BNH126" s="135"/>
      <c r="BNJ126" s="135"/>
      <c r="BNL126" s="135"/>
      <c r="BNN126" s="135"/>
      <c r="BNP126" s="135"/>
      <c r="BNR126" s="135"/>
      <c r="BNT126" s="135"/>
      <c r="BNV126" s="135"/>
      <c r="BNX126" s="135"/>
      <c r="BNZ126" s="135"/>
      <c r="BOB126" s="135"/>
      <c r="BOD126" s="135"/>
      <c r="BOF126" s="135"/>
      <c r="BOH126" s="135"/>
      <c r="BOJ126" s="135"/>
      <c r="BOL126" s="135"/>
      <c r="BON126" s="135"/>
      <c r="BOP126" s="135"/>
      <c r="BOR126" s="135"/>
      <c r="BOT126" s="135"/>
      <c r="BOV126" s="135"/>
      <c r="BOX126" s="135"/>
      <c r="BOZ126" s="135"/>
      <c r="BPB126" s="135"/>
      <c r="BPD126" s="135"/>
      <c r="BPF126" s="135"/>
      <c r="BPH126" s="135"/>
      <c r="BPJ126" s="135"/>
      <c r="BPL126" s="135"/>
      <c r="BPN126" s="135"/>
      <c r="BPP126" s="135"/>
      <c r="BPR126" s="135"/>
      <c r="BPT126" s="135"/>
      <c r="BPV126" s="135"/>
      <c r="BPX126" s="135"/>
      <c r="BPZ126" s="135"/>
      <c r="BQB126" s="135"/>
      <c r="BQD126" s="135"/>
      <c r="BQF126" s="135"/>
      <c r="BQH126" s="135"/>
      <c r="BQJ126" s="135"/>
      <c r="BQL126" s="135"/>
      <c r="BQN126" s="135"/>
      <c r="BQP126" s="135"/>
      <c r="BQR126" s="135"/>
      <c r="BQT126" s="135"/>
      <c r="BQV126" s="135"/>
      <c r="BQX126" s="135"/>
      <c r="BQZ126" s="135"/>
      <c r="BRB126" s="135"/>
      <c r="BRD126" s="135"/>
      <c r="BRF126" s="135"/>
      <c r="BRH126" s="135"/>
      <c r="BRJ126" s="135"/>
      <c r="BRL126" s="135"/>
      <c r="BRN126" s="135"/>
      <c r="BRP126" s="135"/>
      <c r="BRR126" s="135"/>
      <c r="BRT126" s="135"/>
      <c r="BRV126" s="135"/>
      <c r="BRX126" s="135"/>
      <c r="BRZ126" s="135"/>
      <c r="BSB126" s="135"/>
      <c r="BSD126" s="135"/>
      <c r="BSF126" s="135"/>
      <c r="BSH126" s="135"/>
      <c r="BSJ126" s="135"/>
      <c r="BSL126" s="135"/>
      <c r="BSN126" s="135"/>
      <c r="BSP126" s="135"/>
      <c r="BSR126" s="135"/>
      <c r="BST126" s="135"/>
      <c r="BSV126" s="135"/>
      <c r="BSX126" s="135"/>
      <c r="BSZ126" s="135"/>
      <c r="BTB126" s="135"/>
      <c r="BTD126" s="135"/>
      <c r="BTF126" s="135"/>
      <c r="BTH126" s="135"/>
      <c r="BTJ126" s="135"/>
      <c r="BTL126" s="135"/>
      <c r="BTN126" s="135"/>
      <c r="BTP126" s="135"/>
      <c r="BTR126" s="135"/>
      <c r="BTT126" s="135"/>
      <c r="BTV126" s="135"/>
      <c r="BTX126" s="135"/>
      <c r="BTZ126" s="135"/>
      <c r="BUB126" s="135"/>
      <c r="BUD126" s="135"/>
      <c r="BUF126" s="135"/>
      <c r="BUH126" s="135"/>
      <c r="BUJ126" s="135"/>
      <c r="BUL126" s="135"/>
      <c r="BUN126" s="135"/>
      <c r="BUP126" s="135"/>
      <c r="BUR126" s="135"/>
      <c r="BUT126" s="135"/>
      <c r="BUV126" s="135"/>
      <c r="BUX126" s="135"/>
      <c r="BUZ126" s="135"/>
      <c r="BVB126" s="135"/>
      <c r="BVD126" s="135"/>
      <c r="BVF126" s="135"/>
      <c r="BVH126" s="135"/>
      <c r="BVJ126" s="135"/>
      <c r="BVL126" s="135"/>
      <c r="BVN126" s="135"/>
      <c r="BVP126" s="135"/>
      <c r="BVR126" s="135"/>
      <c r="BVT126" s="135"/>
      <c r="BVV126" s="135"/>
      <c r="BVX126" s="135"/>
      <c r="BVZ126" s="135"/>
      <c r="BWB126" s="135"/>
      <c r="BWD126" s="135"/>
      <c r="BWF126" s="135"/>
      <c r="BWH126" s="135"/>
      <c r="BWJ126" s="135"/>
      <c r="BWL126" s="135"/>
      <c r="BWN126" s="135"/>
      <c r="BWP126" s="135"/>
      <c r="BWR126" s="135"/>
      <c r="BWT126" s="135"/>
      <c r="BWV126" s="135"/>
      <c r="BWX126" s="135"/>
      <c r="BWZ126" s="135"/>
      <c r="BXB126" s="135"/>
      <c r="BXD126" s="135"/>
      <c r="BXF126" s="135"/>
      <c r="BXH126" s="135"/>
      <c r="BXJ126" s="135"/>
      <c r="BXL126" s="135"/>
      <c r="BXN126" s="135"/>
      <c r="BXP126" s="135"/>
      <c r="BXR126" s="135"/>
      <c r="BXT126" s="135"/>
      <c r="BXV126" s="135"/>
      <c r="BXX126" s="135"/>
      <c r="BXZ126" s="135"/>
      <c r="BYB126" s="135"/>
      <c r="BYD126" s="135"/>
      <c r="BYF126" s="135"/>
      <c r="BYH126" s="135"/>
      <c r="BYJ126" s="135"/>
      <c r="BYL126" s="135"/>
      <c r="BYN126" s="135"/>
      <c r="BYP126" s="135"/>
      <c r="BYR126" s="135"/>
      <c r="BYT126" s="135"/>
      <c r="BYV126" s="135"/>
      <c r="BYX126" s="135"/>
      <c r="BYZ126" s="135"/>
      <c r="BZB126" s="135"/>
      <c r="BZD126" s="135"/>
      <c r="BZF126" s="135"/>
      <c r="BZH126" s="135"/>
      <c r="BZJ126" s="135"/>
      <c r="BZL126" s="135"/>
      <c r="BZN126" s="135"/>
      <c r="BZP126" s="135"/>
      <c r="BZR126" s="135"/>
      <c r="BZT126" s="135"/>
      <c r="BZV126" s="135"/>
      <c r="BZX126" s="135"/>
      <c r="BZZ126" s="135"/>
      <c r="CAB126" s="135"/>
      <c r="CAD126" s="135"/>
      <c r="CAF126" s="135"/>
      <c r="CAH126" s="135"/>
      <c r="CAJ126" s="135"/>
      <c r="CAL126" s="135"/>
      <c r="CAN126" s="135"/>
      <c r="CAP126" s="135"/>
      <c r="CAR126" s="135"/>
      <c r="CAT126" s="135"/>
      <c r="CAV126" s="135"/>
      <c r="CAX126" s="135"/>
      <c r="CAZ126" s="135"/>
      <c r="CBB126" s="135"/>
      <c r="CBD126" s="135"/>
      <c r="CBF126" s="135"/>
      <c r="CBH126" s="135"/>
      <c r="CBJ126" s="135"/>
      <c r="CBL126" s="135"/>
      <c r="CBN126" s="135"/>
      <c r="CBP126" s="135"/>
      <c r="CBR126" s="135"/>
      <c r="CBT126" s="135"/>
      <c r="CBV126" s="135"/>
      <c r="CBX126" s="135"/>
      <c r="CBZ126" s="135"/>
      <c r="CCB126" s="135"/>
      <c r="CCD126" s="135"/>
      <c r="CCF126" s="135"/>
      <c r="CCH126" s="135"/>
      <c r="CCJ126" s="135"/>
      <c r="CCL126" s="135"/>
      <c r="CCN126" s="135"/>
      <c r="CCP126" s="135"/>
      <c r="CCR126" s="135"/>
      <c r="CCT126" s="135"/>
      <c r="CCV126" s="135"/>
      <c r="CCX126" s="135"/>
      <c r="CCZ126" s="135"/>
      <c r="CDB126" s="135"/>
      <c r="CDD126" s="135"/>
      <c r="CDF126" s="135"/>
      <c r="CDH126" s="135"/>
      <c r="CDJ126" s="135"/>
      <c r="CDL126" s="135"/>
      <c r="CDN126" s="135"/>
      <c r="CDP126" s="135"/>
      <c r="CDR126" s="135"/>
      <c r="CDT126" s="135"/>
      <c r="CDV126" s="135"/>
      <c r="CDX126" s="135"/>
      <c r="CDZ126" s="135"/>
      <c r="CEB126" s="135"/>
      <c r="CED126" s="135"/>
      <c r="CEF126" s="135"/>
      <c r="CEH126" s="135"/>
      <c r="CEJ126" s="135"/>
      <c r="CEL126" s="135"/>
      <c r="CEN126" s="135"/>
      <c r="CEP126" s="135"/>
      <c r="CER126" s="135"/>
      <c r="CET126" s="135"/>
      <c r="CEV126" s="135"/>
      <c r="CEX126" s="135"/>
      <c r="CEZ126" s="135"/>
      <c r="CFB126" s="135"/>
      <c r="CFD126" s="135"/>
      <c r="CFF126" s="135"/>
      <c r="CFH126" s="135"/>
      <c r="CFJ126" s="135"/>
      <c r="CFL126" s="135"/>
      <c r="CFN126" s="135"/>
      <c r="CFP126" s="135"/>
      <c r="CFR126" s="135"/>
      <c r="CFT126" s="135"/>
      <c r="CFV126" s="135"/>
      <c r="CFX126" s="135"/>
      <c r="CFZ126" s="135"/>
      <c r="CGB126" s="135"/>
      <c r="CGD126" s="135"/>
      <c r="CGF126" s="135"/>
      <c r="CGH126" s="135"/>
      <c r="CGJ126" s="135"/>
      <c r="CGL126" s="135"/>
      <c r="CGN126" s="135"/>
      <c r="CGP126" s="135"/>
      <c r="CGR126" s="135"/>
      <c r="CGT126" s="135"/>
      <c r="CGV126" s="135"/>
      <c r="CGX126" s="135"/>
      <c r="CGZ126" s="135"/>
      <c r="CHB126" s="135"/>
      <c r="CHD126" s="135"/>
      <c r="CHF126" s="135"/>
      <c r="CHH126" s="135"/>
      <c r="CHJ126" s="135"/>
      <c r="CHL126" s="135"/>
      <c r="CHN126" s="135"/>
      <c r="CHP126" s="135"/>
      <c r="CHR126" s="135"/>
      <c r="CHT126" s="135"/>
      <c r="CHV126" s="135"/>
      <c r="CHX126" s="135"/>
      <c r="CHZ126" s="135"/>
      <c r="CIB126" s="135"/>
      <c r="CID126" s="135"/>
      <c r="CIF126" s="135"/>
      <c r="CIH126" s="135"/>
      <c r="CIJ126" s="135"/>
      <c r="CIL126" s="135"/>
      <c r="CIN126" s="135"/>
      <c r="CIP126" s="135"/>
      <c r="CIR126" s="135"/>
      <c r="CIT126" s="135"/>
      <c r="CIV126" s="135"/>
      <c r="CIX126" s="135"/>
      <c r="CIZ126" s="135"/>
      <c r="CJB126" s="135"/>
      <c r="CJD126" s="135"/>
      <c r="CJF126" s="135"/>
      <c r="CJH126" s="135"/>
      <c r="CJJ126" s="135"/>
      <c r="CJL126" s="135"/>
      <c r="CJN126" s="135"/>
      <c r="CJP126" s="135"/>
      <c r="CJR126" s="135"/>
      <c r="CJT126" s="135"/>
      <c r="CJV126" s="135"/>
      <c r="CJX126" s="135"/>
      <c r="CJZ126" s="135"/>
      <c r="CKB126" s="135"/>
      <c r="CKD126" s="135"/>
      <c r="CKF126" s="135"/>
      <c r="CKH126" s="135"/>
      <c r="CKJ126" s="135"/>
      <c r="CKL126" s="135"/>
      <c r="CKN126" s="135"/>
      <c r="CKP126" s="135"/>
      <c r="CKR126" s="135"/>
      <c r="CKT126" s="135"/>
      <c r="CKV126" s="135"/>
      <c r="CKX126" s="135"/>
      <c r="CKZ126" s="135"/>
      <c r="CLB126" s="135"/>
      <c r="CLD126" s="135"/>
      <c r="CLF126" s="135"/>
      <c r="CLH126" s="135"/>
      <c r="CLJ126" s="135"/>
      <c r="CLL126" s="135"/>
      <c r="CLN126" s="135"/>
      <c r="CLP126" s="135"/>
      <c r="CLR126" s="135"/>
      <c r="CLT126" s="135"/>
      <c r="CLV126" s="135"/>
      <c r="CLX126" s="135"/>
      <c r="CLZ126" s="135"/>
      <c r="CMB126" s="135"/>
      <c r="CMD126" s="135"/>
      <c r="CMF126" s="135"/>
      <c r="CMH126" s="135"/>
      <c r="CMJ126" s="135"/>
      <c r="CML126" s="135"/>
      <c r="CMN126" s="135"/>
      <c r="CMP126" s="135"/>
      <c r="CMR126" s="135"/>
      <c r="CMT126" s="135"/>
      <c r="CMV126" s="135"/>
      <c r="CMX126" s="135"/>
      <c r="CMZ126" s="135"/>
      <c r="CNB126" s="135"/>
      <c r="CND126" s="135"/>
      <c r="CNF126" s="135"/>
      <c r="CNH126" s="135"/>
      <c r="CNJ126" s="135"/>
      <c r="CNL126" s="135"/>
      <c r="CNN126" s="135"/>
      <c r="CNP126" s="135"/>
      <c r="CNR126" s="135"/>
      <c r="CNT126" s="135"/>
      <c r="CNV126" s="135"/>
      <c r="CNX126" s="135"/>
      <c r="CNZ126" s="135"/>
      <c r="COB126" s="135"/>
      <c r="COD126" s="135"/>
      <c r="COF126" s="135"/>
      <c r="COH126" s="135"/>
      <c r="COJ126" s="135"/>
      <c r="COL126" s="135"/>
      <c r="CON126" s="135"/>
      <c r="COP126" s="135"/>
      <c r="COR126" s="135"/>
      <c r="COT126" s="135"/>
      <c r="COV126" s="135"/>
      <c r="COX126" s="135"/>
      <c r="COZ126" s="135"/>
      <c r="CPB126" s="135"/>
      <c r="CPD126" s="135"/>
      <c r="CPF126" s="135"/>
      <c r="CPH126" s="135"/>
      <c r="CPJ126" s="135"/>
      <c r="CPL126" s="135"/>
      <c r="CPN126" s="135"/>
      <c r="CPP126" s="135"/>
      <c r="CPR126" s="135"/>
      <c r="CPT126" s="135"/>
      <c r="CPV126" s="135"/>
      <c r="CPX126" s="135"/>
      <c r="CPZ126" s="135"/>
      <c r="CQB126" s="135"/>
      <c r="CQD126" s="135"/>
      <c r="CQF126" s="135"/>
      <c r="CQH126" s="135"/>
      <c r="CQJ126" s="135"/>
      <c r="CQL126" s="135"/>
      <c r="CQN126" s="135"/>
      <c r="CQP126" s="135"/>
      <c r="CQR126" s="135"/>
      <c r="CQT126" s="135"/>
      <c r="CQV126" s="135"/>
      <c r="CQX126" s="135"/>
      <c r="CQZ126" s="135"/>
      <c r="CRB126" s="135"/>
      <c r="CRD126" s="135"/>
      <c r="CRF126" s="135"/>
      <c r="CRH126" s="135"/>
      <c r="CRJ126" s="135"/>
      <c r="CRL126" s="135"/>
      <c r="CRN126" s="135"/>
      <c r="CRP126" s="135"/>
      <c r="CRR126" s="135"/>
      <c r="CRT126" s="135"/>
      <c r="CRV126" s="135"/>
      <c r="CRX126" s="135"/>
      <c r="CRZ126" s="135"/>
      <c r="CSB126" s="135"/>
      <c r="CSD126" s="135"/>
      <c r="CSF126" s="135"/>
      <c r="CSH126" s="135"/>
      <c r="CSJ126" s="135"/>
      <c r="CSL126" s="135"/>
      <c r="CSN126" s="135"/>
      <c r="CSP126" s="135"/>
      <c r="CSR126" s="135"/>
      <c r="CST126" s="135"/>
      <c r="CSV126" s="135"/>
      <c r="CSX126" s="135"/>
      <c r="CSZ126" s="135"/>
      <c r="CTB126" s="135"/>
      <c r="CTD126" s="135"/>
      <c r="CTF126" s="135"/>
      <c r="CTH126" s="135"/>
      <c r="CTJ126" s="135"/>
      <c r="CTL126" s="135"/>
      <c r="CTN126" s="135"/>
      <c r="CTP126" s="135"/>
      <c r="CTR126" s="135"/>
      <c r="CTT126" s="135"/>
      <c r="CTV126" s="135"/>
      <c r="CTX126" s="135"/>
      <c r="CTZ126" s="135"/>
      <c r="CUB126" s="135"/>
      <c r="CUD126" s="135"/>
      <c r="CUF126" s="135"/>
      <c r="CUH126" s="135"/>
      <c r="CUJ126" s="135"/>
      <c r="CUL126" s="135"/>
      <c r="CUN126" s="135"/>
      <c r="CUP126" s="135"/>
      <c r="CUR126" s="135"/>
      <c r="CUT126" s="135"/>
      <c r="CUV126" s="135"/>
      <c r="CUX126" s="135"/>
      <c r="CUZ126" s="135"/>
      <c r="CVB126" s="135"/>
      <c r="CVD126" s="135"/>
      <c r="CVF126" s="135"/>
      <c r="CVH126" s="135"/>
      <c r="CVJ126" s="135"/>
      <c r="CVL126" s="135"/>
      <c r="CVN126" s="135"/>
      <c r="CVP126" s="135"/>
      <c r="CVR126" s="135"/>
      <c r="CVT126" s="135"/>
      <c r="CVV126" s="135"/>
      <c r="CVX126" s="135"/>
      <c r="CVZ126" s="135"/>
      <c r="CWB126" s="135"/>
      <c r="CWD126" s="135"/>
      <c r="CWF126" s="135"/>
      <c r="CWH126" s="135"/>
      <c r="CWJ126" s="135"/>
      <c r="CWL126" s="135"/>
      <c r="CWN126" s="135"/>
      <c r="CWP126" s="135"/>
      <c r="CWR126" s="135"/>
      <c r="CWT126" s="135"/>
      <c r="CWV126" s="135"/>
      <c r="CWX126" s="135"/>
      <c r="CWZ126" s="135"/>
      <c r="CXB126" s="135"/>
      <c r="CXD126" s="135"/>
      <c r="CXF126" s="135"/>
      <c r="CXH126" s="135"/>
      <c r="CXJ126" s="135"/>
      <c r="CXL126" s="135"/>
      <c r="CXN126" s="135"/>
      <c r="CXP126" s="135"/>
      <c r="CXR126" s="135"/>
      <c r="CXT126" s="135"/>
      <c r="CXV126" s="135"/>
      <c r="CXX126" s="135"/>
      <c r="CXZ126" s="135"/>
      <c r="CYB126" s="135"/>
      <c r="CYD126" s="135"/>
      <c r="CYF126" s="135"/>
      <c r="CYH126" s="135"/>
      <c r="CYJ126" s="135"/>
      <c r="CYL126" s="135"/>
      <c r="CYN126" s="135"/>
      <c r="CYP126" s="135"/>
      <c r="CYR126" s="135"/>
      <c r="CYT126" s="135"/>
      <c r="CYV126" s="135"/>
      <c r="CYX126" s="135"/>
      <c r="CYZ126" s="135"/>
      <c r="CZB126" s="135"/>
      <c r="CZD126" s="135"/>
      <c r="CZF126" s="135"/>
      <c r="CZH126" s="135"/>
      <c r="CZJ126" s="135"/>
      <c r="CZL126" s="135"/>
      <c r="CZN126" s="135"/>
      <c r="CZP126" s="135"/>
      <c r="CZR126" s="135"/>
      <c r="CZT126" s="135"/>
      <c r="CZV126" s="135"/>
      <c r="CZX126" s="135"/>
      <c r="CZZ126" s="135"/>
      <c r="DAB126" s="135"/>
      <c r="DAD126" s="135"/>
      <c r="DAF126" s="135"/>
      <c r="DAH126" s="135"/>
      <c r="DAJ126" s="135"/>
      <c r="DAL126" s="135"/>
      <c r="DAN126" s="135"/>
      <c r="DAP126" s="135"/>
      <c r="DAR126" s="135"/>
      <c r="DAT126" s="135"/>
      <c r="DAV126" s="135"/>
      <c r="DAX126" s="135"/>
      <c r="DAZ126" s="135"/>
      <c r="DBB126" s="135"/>
      <c r="DBD126" s="135"/>
      <c r="DBF126" s="135"/>
      <c r="DBH126" s="135"/>
      <c r="DBJ126" s="135"/>
      <c r="DBL126" s="135"/>
      <c r="DBN126" s="135"/>
      <c r="DBP126" s="135"/>
      <c r="DBR126" s="135"/>
      <c r="DBT126" s="135"/>
      <c r="DBV126" s="135"/>
      <c r="DBX126" s="135"/>
      <c r="DBZ126" s="135"/>
      <c r="DCB126" s="135"/>
      <c r="DCD126" s="135"/>
      <c r="DCF126" s="135"/>
      <c r="DCH126" s="135"/>
      <c r="DCJ126" s="135"/>
      <c r="DCL126" s="135"/>
      <c r="DCN126" s="135"/>
      <c r="DCP126" s="135"/>
      <c r="DCR126" s="135"/>
      <c r="DCT126" s="135"/>
      <c r="DCV126" s="135"/>
      <c r="DCX126" s="135"/>
      <c r="DCZ126" s="135"/>
      <c r="DDB126" s="135"/>
      <c r="DDD126" s="135"/>
      <c r="DDF126" s="135"/>
      <c r="DDH126" s="135"/>
      <c r="DDJ126" s="135"/>
      <c r="DDL126" s="135"/>
      <c r="DDN126" s="135"/>
      <c r="DDP126" s="135"/>
      <c r="DDR126" s="135"/>
      <c r="DDT126" s="135"/>
      <c r="DDV126" s="135"/>
      <c r="DDX126" s="135"/>
      <c r="DDZ126" s="135"/>
      <c r="DEB126" s="135"/>
      <c r="DED126" s="135"/>
      <c r="DEF126" s="135"/>
      <c r="DEH126" s="135"/>
      <c r="DEJ126" s="135"/>
      <c r="DEL126" s="135"/>
      <c r="DEN126" s="135"/>
      <c r="DEP126" s="135"/>
      <c r="DER126" s="135"/>
      <c r="DET126" s="135"/>
      <c r="DEV126" s="135"/>
      <c r="DEX126" s="135"/>
      <c r="DEZ126" s="135"/>
      <c r="DFB126" s="135"/>
      <c r="DFD126" s="135"/>
      <c r="DFF126" s="135"/>
      <c r="DFH126" s="135"/>
      <c r="DFJ126" s="135"/>
      <c r="DFL126" s="135"/>
      <c r="DFN126" s="135"/>
      <c r="DFP126" s="135"/>
      <c r="DFR126" s="135"/>
      <c r="DFT126" s="135"/>
      <c r="DFV126" s="135"/>
      <c r="DFX126" s="135"/>
      <c r="DFZ126" s="135"/>
      <c r="DGB126" s="135"/>
      <c r="DGD126" s="135"/>
      <c r="DGF126" s="135"/>
      <c r="DGH126" s="135"/>
      <c r="DGJ126" s="135"/>
      <c r="DGL126" s="135"/>
      <c r="DGN126" s="135"/>
      <c r="DGP126" s="135"/>
      <c r="DGR126" s="135"/>
      <c r="DGT126" s="135"/>
      <c r="DGV126" s="135"/>
      <c r="DGX126" s="135"/>
      <c r="DGZ126" s="135"/>
      <c r="DHB126" s="135"/>
      <c r="DHD126" s="135"/>
      <c r="DHF126" s="135"/>
      <c r="DHH126" s="135"/>
      <c r="DHJ126" s="135"/>
      <c r="DHL126" s="135"/>
      <c r="DHN126" s="135"/>
      <c r="DHP126" s="135"/>
      <c r="DHR126" s="135"/>
      <c r="DHT126" s="135"/>
      <c r="DHV126" s="135"/>
      <c r="DHX126" s="135"/>
      <c r="DHZ126" s="135"/>
      <c r="DIB126" s="135"/>
      <c r="DID126" s="135"/>
      <c r="DIF126" s="135"/>
      <c r="DIH126" s="135"/>
      <c r="DIJ126" s="135"/>
      <c r="DIL126" s="135"/>
      <c r="DIN126" s="135"/>
      <c r="DIP126" s="135"/>
      <c r="DIR126" s="135"/>
      <c r="DIT126" s="135"/>
      <c r="DIV126" s="135"/>
      <c r="DIX126" s="135"/>
      <c r="DIZ126" s="135"/>
      <c r="DJB126" s="135"/>
      <c r="DJD126" s="135"/>
      <c r="DJF126" s="135"/>
      <c r="DJH126" s="135"/>
      <c r="DJJ126" s="135"/>
      <c r="DJL126" s="135"/>
      <c r="DJN126" s="135"/>
      <c r="DJP126" s="135"/>
      <c r="DJR126" s="135"/>
      <c r="DJT126" s="135"/>
      <c r="DJV126" s="135"/>
      <c r="DJX126" s="135"/>
      <c r="DJZ126" s="135"/>
      <c r="DKB126" s="135"/>
      <c r="DKD126" s="135"/>
      <c r="DKF126" s="135"/>
      <c r="DKH126" s="135"/>
      <c r="DKJ126" s="135"/>
      <c r="DKL126" s="135"/>
      <c r="DKN126" s="135"/>
      <c r="DKP126" s="135"/>
      <c r="DKR126" s="135"/>
      <c r="DKT126" s="135"/>
      <c r="DKV126" s="135"/>
      <c r="DKX126" s="135"/>
      <c r="DKZ126" s="135"/>
      <c r="DLB126" s="135"/>
      <c r="DLD126" s="135"/>
      <c r="DLF126" s="135"/>
      <c r="DLH126" s="135"/>
      <c r="DLJ126" s="135"/>
      <c r="DLL126" s="135"/>
      <c r="DLN126" s="135"/>
      <c r="DLP126" s="135"/>
      <c r="DLR126" s="135"/>
      <c r="DLT126" s="135"/>
      <c r="DLV126" s="135"/>
      <c r="DLX126" s="135"/>
      <c r="DLZ126" s="135"/>
      <c r="DMB126" s="135"/>
      <c r="DMD126" s="135"/>
      <c r="DMF126" s="135"/>
      <c r="DMH126" s="135"/>
      <c r="DMJ126" s="135"/>
      <c r="DML126" s="135"/>
      <c r="DMN126" s="135"/>
      <c r="DMP126" s="135"/>
      <c r="DMR126" s="135"/>
      <c r="DMT126" s="135"/>
      <c r="DMV126" s="135"/>
      <c r="DMX126" s="135"/>
      <c r="DMZ126" s="135"/>
      <c r="DNB126" s="135"/>
      <c r="DND126" s="135"/>
      <c r="DNF126" s="135"/>
      <c r="DNH126" s="135"/>
      <c r="DNJ126" s="135"/>
      <c r="DNL126" s="135"/>
      <c r="DNN126" s="135"/>
      <c r="DNP126" s="135"/>
      <c r="DNR126" s="135"/>
      <c r="DNT126" s="135"/>
      <c r="DNV126" s="135"/>
      <c r="DNX126" s="135"/>
      <c r="DNZ126" s="135"/>
      <c r="DOB126" s="135"/>
      <c r="DOD126" s="135"/>
      <c r="DOF126" s="135"/>
      <c r="DOH126" s="135"/>
      <c r="DOJ126" s="135"/>
      <c r="DOL126" s="135"/>
      <c r="DON126" s="135"/>
      <c r="DOP126" s="135"/>
      <c r="DOR126" s="135"/>
      <c r="DOT126" s="135"/>
      <c r="DOV126" s="135"/>
      <c r="DOX126" s="135"/>
      <c r="DOZ126" s="135"/>
      <c r="DPB126" s="135"/>
      <c r="DPD126" s="135"/>
      <c r="DPF126" s="135"/>
      <c r="DPH126" s="135"/>
      <c r="DPJ126" s="135"/>
      <c r="DPL126" s="135"/>
      <c r="DPN126" s="135"/>
      <c r="DPP126" s="135"/>
      <c r="DPR126" s="135"/>
      <c r="DPT126" s="135"/>
      <c r="DPV126" s="135"/>
      <c r="DPX126" s="135"/>
      <c r="DPZ126" s="135"/>
      <c r="DQB126" s="135"/>
      <c r="DQD126" s="135"/>
      <c r="DQF126" s="135"/>
      <c r="DQH126" s="135"/>
      <c r="DQJ126" s="135"/>
      <c r="DQL126" s="135"/>
      <c r="DQN126" s="135"/>
      <c r="DQP126" s="135"/>
      <c r="DQR126" s="135"/>
      <c r="DQT126" s="135"/>
      <c r="DQV126" s="135"/>
      <c r="DQX126" s="135"/>
      <c r="DQZ126" s="135"/>
      <c r="DRB126" s="135"/>
      <c r="DRD126" s="135"/>
      <c r="DRF126" s="135"/>
      <c r="DRH126" s="135"/>
      <c r="DRJ126" s="135"/>
      <c r="DRL126" s="135"/>
      <c r="DRN126" s="135"/>
      <c r="DRP126" s="135"/>
      <c r="DRR126" s="135"/>
      <c r="DRT126" s="135"/>
      <c r="DRV126" s="135"/>
      <c r="DRX126" s="135"/>
      <c r="DRZ126" s="135"/>
      <c r="DSB126" s="135"/>
      <c r="DSD126" s="135"/>
      <c r="DSF126" s="135"/>
      <c r="DSH126" s="135"/>
      <c r="DSJ126" s="135"/>
      <c r="DSL126" s="135"/>
      <c r="DSN126" s="135"/>
      <c r="DSP126" s="135"/>
      <c r="DSR126" s="135"/>
      <c r="DST126" s="135"/>
      <c r="DSV126" s="135"/>
      <c r="DSX126" s="135"/>
      <c r="DSZ126" s="135"/>
      <c r="DTB126" s="135"/>
      <c r="DTD126" s="135"/>
      <c r="DTF126" s="135"/>
      <c r="DTH126" s="135"/>
      <c r="DTJ126" s="135"/>
      <c r="DTL126" s="135"/>
      <c r="DTN126" s="135"/>
      <c r="DTP126" s="135"/>
      <c r="DTR126" s="135"/>
      <c r="DTT126" s="135"/>
      <c r="DTV126" s="135"/>
      <c r="DTX126" s="135"/>
      <c r="DTZ126" s="135"/>
      <c r="DUB126" s="135"/>
      <c r="DUD126" s="135"/>
      <c r="DUF126" s="135"/>
      <c r="DUH126" s="135"/>
      <c r="DUJ126" s="135"/>
      <c r="DUL126" s="135"/>
      <c r="DUN126" s="135"/>
      <c r="DUP126" s="135"/>
      <c r="DUR126" s="135"/>
      <c r="DUT126" s="135"/>
      <c r="DUV126" s="135"/>
      <c r="DUX126" s="135"/>
      <c r="DUZ126" s="135"/>
      <c r="DVB126" s="135"/>
      <c r="DVD126" s="135"/>
      <c r="DVF126" s="135"/>
      <c r="DVH126" s="135"/>
      <c r="DVJ126" s="135"/>
      <c r="DVL126" s="135"/>
      <c r="DVN126" s="135"/>
      <c r="DVP126" s="135"/>
      <c r="DVR126" s="135"/>
      <c r="DVT126" s="135"/>
      <c r="DVV126" s="135"/>
      <c r="DVX126" s="135"/>
      <c r="DVZ126" s="135"/>
      <c r="DWB126" s="135"/>
      <c r="DWD126" s="135"/>
      <c r="DWF126" s="135"/>
      <c r="DWH126" s="135"/>
      <c r="DWJ126" s="135"/>
      <c r="DWL126" s="135"/>
      <c r="DWN126" s="135"/>
      <c r="DWP126" s="135"/>
      <c r="DWR126" s="135"/>
      <c r="DWT126" s="135"/>
      <c r="DWV126" s="135"/>
      <c r="DWX126" s="135"/>
      <c r="DWZ126" s="135"/>
      <c r="DXB126" s="135"/>
      <c r="DXD126" s="135"/>
      <c r="DXF126" s="135"/>
      <c r="DXH126" s="135"/>
      <c r="DXJ126" s="135"/>
      <c r="DXL126" s="135"/>
      <c r="DXN126" s="135"/>
      <c r="DXP126" s="135"/>
      <c r="DXR126" s="135"/>
      <c r="DXT126" s="135"/>
      <c r="DXV126" s="135"/>
      <c r="DXX126" s="135"/>
      <c r="DXZ126" s="135"/>
      <c r="DYB126" s="135"/>
      <c r="DYD126" s="135"/>
      <c r="DYF126" s="135"/>
      <c r="DYH126" s="135"/>
      <c r="DYJ126" s="135"/>
      <c r="DYL126" s="135"/>
      <c r="DYN126" s="135"/>
      <c r="DYP126" s="135"/>
      <c r="DYR126" s="135"/>
      <c r="DYT126" s="135"/>
      <c r="DYV126" s="135"/>
      <c r="DYX126" s="135"/>
      <c r="DYZ126" s="135"/>
      <c r="DZB126" s="135"/>
      <c r="DZD126" s="135"/>
      <c r="DZF126" s="135"/>
      <c r="DZH126" s="135"/>
      <c r="DZJ126" s="135"/>
      <c r="DZL126" s="135"/>
      <c r="DZN126" s="135"/>
      <c r="DZP126" s="135"/>
      <c r="DZR126" s="135"/>
      <c r="DZT126" s="135"/>
      <c r="DZV126" s="135"/>
      <c r="DZX126" s="135"/>
      <c r="DZZ126" s="135"/>
      <c r="EAB126" s="135"/>
      <c r="EAD126" s="135"/>
      <c r="EAF126" s="135"/>
      <c r="EAH126" s="135"/>
      <c r="EAJ126" s="135"/>
      <c r="EAL126" s="135"/>
      <c r="EAN126" s="135"/>
      <c r="EAP126" s="135"/>
      <c r="EAR126" s="135"/>
      <c r="EAT126" s="135"/>
      <c r="EAV126" s="135"/>
      <c r="EAX126" s="135"/>
      <c r="EAZ126" s="135"/>
      <c r="EBB126" s="135"/>
      <c r="EBD126" s="135"/>
      <c r="EBF126" s="135"/>
      <c r="EBH126" s="135"/>
      <c r="EBJ126" s="135"/>
      <c r="EBL126" s="135"/>
      <c r="EBN126" s="135"/>
      <c r="EBP126" s="135"/>
      <c r="EBR126" s="135"/>
      <c r="EBT126" s="135"/>
      <c r="EBV126" s="135"/>
      <c r="EBX126" s="135"/>
      <c r="EBZ126" s="135"/>
      <c r="ECB126" s="135"/>
      <c r="ECD126" s="135"/>
      <c r="ECF126" s="135"/>
      <c r="ECH126" s="135"/>
      <c r="ECJ126" s="135"/>
      <c r="ECL126" s="135"/>
      <c r="ECN126" s="135"/>
      <c r="ECP126" s="135"/>
      <c r="ECR126" s="135"/>
      <c r="ECT126" s="135"/>
      <c r="ECV126" s="135"/>
      <c r="ECX126" s="135"/>
      <c r="ECZ126" s="135"/>
      <c r="EDB126" s="135"/>
      <c r="EDD126" s="135"/>
      <c r="EDF126" s="135"/>
      <c r="EDH126" s="135"/>
      <c r="EDJ126" s="135"/>
      <c r="EDL126" s="135"/>
      <c r="EDN126" s="135"/>
      <c r="EDP126" s="135"/>
      <c r="EDR126" s="135"/>
      <c r="EDT126" s="135"/>
      <c r="EDV126" s="135"/>
      <c r="EDX126" s="135"/>
      <c r="EDZ126" s="135"/>
      <c r="EEB126" s="135"/>
      <c r="EED126" s="135"/>
      <c r="EEF126" s="135"/>
      <c r="EEH126" s="135"/>
      <c r="EEJ126" s="135"/>
      <c r="EEL126" s="135"/>
      <c r="EEN126" s="135"/>
      <c r="EEP126" s="135"/>
      <c r="EER126" s="135"/>
      <c r="EET126" s="135"/>
      <c r="EEV126" s="135"/>
      <c r="EEX126" s="135"/>
      <c r="EEZ126" s="135"/>
      <c r="EFB126" s="135"/>
      <c r="EFD126" s="135"/>
      <c r="EFF126" s="135"/>
      <c r="EFH126" s="135"/>
      <c r="EFJ126" s="135"/>
      <c r="EFL126" s="135"/>
      <c r="EFN126" s="135"/>
      <c r="EFP126" s="135"/>
      <c r="EFR126" s="135"/>
      <c r="EFT126" s="135"/>
      <c r="EFV126" s="135"/>
      <c r="EFX126" s="135"/>
      <c r="EFZ126" s="135"/>
      <c r="EGB126" s="135"/>
      <c r="EGD126" s="135"/>
      <c r="EGF126" s="135"/>
      <c r="EGH126" s="135"/>
      <c r="EGJ126" s="135"/>
      <c r="EGL126" s="135"/>
      <c r="EGN126" s="135"/>
      <c r="EGP126" s="135"/>
      <c r="EGR126" s="135"/>
      <c r="EGT126" s="135"/>
      <c r="EGV126" s="135"/>
      <c r="EGX126" s="135"/>
      <c r="EGZ126" s="135"/>
      <c r="EHB126" s="135"/>
      <c r="EHD126" s="135"/>
      <c r="EHF126" s="135"/>
      <c r="EHH126" s="135"/>
      <c r="EHJ126" s="135"/>
      <c r="EHL126" s="135"/>
      <c r="EHN126" s="135"/>
      <c r="EHP126" s="135"/>
      <c r="EHR126" s="135"/>
      <c r="EHT126" s="135"/>
      <c r="EHV126" s="135"/>
      <c r="EHX126" s="135"/>
      <c r="EHZ126" s="135"/>
      <c r="EIB126" s="135"/>
      <c r="EID126" s="135"/>
      <c r="EIF126" s="135"/>
      <c r="EIH126" s="135"/>
      <c r="EIJ126" s="135"/>
      <c r="EIL126" s="135"/>
      <c r="EIN126" s="135"/>
      <c r="EIP126" s="135"/>
      <c r="EIR126" s="135"/>
      <c r="EIT126" s="135"/>
      <c r="EIV126" s="135"/>
      <c r="EIX126" s="135"/>
      <c r="EIZ126" s="135"/>
      <c r="EJB126" s="135"/>
      <c r="EJD126" s="135"/>
      <c r="EJF126" s="135"/>
      <c r="EJH126" s="135"/>
      <c r="EJJ126" s="135"/>
      <c r="EJL126" s="135"/>
      <c r="EJN126" s="135"/>
      <c r="EJP126" s="135"/>
      <c r="EJR126" s="135"/>
      <c r="EJT126" s="135"/>
      <c r="EJV126" s="135"/>
      <c r="EJX126" s="135"/>
      <c r="EJZ126" s="135"/>
      <c r="EKB126" s="135"/>
      <c r="EKD126" s="135"/>
      <c r="EKF126" s="135"/>
      <c r="EKH126" s="135"/>
      <c r="EKJ126" s="135"/>
      <c r="EKL126" s="135"/>
      <c r="EKN126" s="135"/>
      <c r="EKP126" s="135"/>
      <c r="EKR126" s="135"/>
      <c r="EKT126" s="135"/>
      <c r="EKV126" s="135"/>
      <c r="EKX126" s="135"/>
      <c r="EKZ126" s="135"/>
      <c r="ELB126" s="135"/>
      <c r="ELD126" s="135"/>
      <c r="ELF126" s="135"/>
      <c r="ELH126" s="135"/>
      <c r="ELJ126" s="135"/>
      <c r="ELL126" s="135"/>
      <c r="ELN126" s="135"/>
      <c r="ELP126" s="135"/>
      <c r="ELR126" s="135"/>
      <c r="ELT126" s="135"/>
      <c r="ELV126" s="135"/>
      <c r="ELX126" s="135"/>
      <c r="ELZ126" s="135"/>
      <c r="EMB126" s="135"/>
      <c r="EMD126" s="135"/>
      <c r="EMF126" s="135"/>
      <c r="EMH126" s="135"/>
      <c r="EMJ126" s="135"/>
      <c r="EML126" s="135"/>
      <c r="EMN126" s="135"/>
      <c r="EMP126" s="135"/>
      <c r="EMR126" s="135"/>
      <c r="EMT126" s="135"/>
      <c r="EMV126" s="135"/>
      <c r="EMX126" s="135"/>
      <c r="EMZ126" s="135"/>
      <c r="ENB126" s="135"/>
      <c r="END126" s="135"/>
      <c r="ENF126" s="135"/>
      <c r="ENH126" s="135"/>
      <c r="ENJ126" s="135"/>
      <c r="ENL126" s="135"/>
      <c r="ENN126" s="135"/>
      <c r="ENP126" s="135"/>
      <c r="ENR126" s="135"/>
      <c r="ENT126" s="135"/>
      <c r="ENV126" s="135"/>
      <c r="ENX126" s="135"/>
      <c r="ENZ126" s="135"/>
      <c r="EOB126" s="135"/>
      <c r="EOD126" s="135"/>
      <c r="EOF126" s="135"/>
      <c r="EOH126" s="135"/>
      <c r="EOJ126" s="135"/>
      <c r="EOL126" s="135"/>
      <c r="EON126" s="135"/>
      <c r="EOP126" s="135"/>
      <c r="EOR126" s="135"/>
      <c r="EOT126" s="135"/>
      <c r="EOV126" s="135"/>
      <c r="EOX126" s="135"/>
      <c r="EOZ126" s="135"/>
      <c r="EPB126" s="135"/>
      <c r="EPD126" s="135"/>
      <c r="EPF126" s="135"/>
      <c r="EPH126" s="135"/>
      <c r="EPJ126" s="135"/>
      <c r="EPL126" s="135"/>
      <c r="EPN126" s="135"/>
      <c r="EPP126" s="135"/>
      <c r="EPR126" s="135"/>
      <c r="EPT126" s="135"/>
      <c r="EPV126" s="135"/>
      <c r="EPX126" s="135"/>
      <c r="EPZ126" s="135"/>
      <c r="EQB126" s="135"/>
      <c r="EQD126" s="135"/>
      <c r="EQF126" s="135"/>
      <c r="EQH126" s="135"/>
      <c r="EQJ126" s="135"/>
      <c r="EQL126" s="135"/>
      <c r="EQN126" s="135"/>
      <c r="EQP126" s="135"/>
      <c r="EQR126" s="135"/>
      <c r="EQT126" s="135"/>
      <c r="EQV126" s="135"/>
      <c r="EQX126" s="135"/>
      <c r="EQZ126" s="135"/>
      <c r="ERB126" s="135"/>
      <c r="ERD126" s="135"/>
      <c r="ERF126" s="135"/>
      <c r="ERH126" s="135"/>
      <c r="ERJ126" s="135"/>
      <c r="ERL126" s="135"/>
      <c r="ERN126" s="135"/>
      <c r="ERP126" s="135"/>
      <c r="ERR126" s="135"/>
      <c r="ERT126" s="135"/>
      <c r="ERV126" s="135"/>
      <c r="ERX126" s="135"/>
      <c r="ERZ126" s="135"/>
      <c r="ESB126" s="135"/>
      <c r="ESD126" s="135"/>
      <c r="ESF126" s="135"/>
      <c r="ESH126" s="135"/>
      <c r="ESJ126" s="135"/>
      <c r="ESL126" s="135"/>
      <c r="ESN126" s="135"/>
      <c r="ESP126" s="135"/>
      <c r="ESR126" s="135"/>
      <c r="EST126" s="135"/>
      <c r="ESV126" s="135"/>
      <c r="ESX126" s="135"/>
      <c r="ESZ126" s="135"/>
      <c r="ETB126" s="135"/>
      <c r="ETD126" s="135"/>
      <c r="ETF126" s="135"/>
      <c r="ETH126" s="135"/>
      <c r="ETJ126" s="135"/>
      <c r="ETL126" s="135"/>
      <c r="ETN126" s="135"/>
      <c r="ETP126" s="135"/>
      <c r="ETR126" s="135"/>
      <c r="ETT126" s="135"/>
      <c r="ETV126" s="135"/>
      <c r="ETX126" s="135"/>
      <c r="ETZ126" s="135"/>
      <c r="EUB126" s="135"/>
      <c r="EUD126" s="135"/>
      <c r="EUF126" s="135"/>
      <c r="EUH126" s="135"/>
      <c r="EUJ126" s="135"/>
      <c r="EUL126" s="135"/>
      <c r="EUN126" s="135"/>
      <c r="EUP126" s="135"/>
      <c r="EUR126" s="135"/>
      <c r="EUT126" s="135"/>
      <c r="EUV126" s="135"/>
      <c r="EUX126" s="135"/>
      <c r="EUZ126" s="135"/>
      <c r="EVB126" s="135"/>
      <c r="EVD126" s="135"/>
      <c r="EVF126" s="135"/>
      <c r="EVH126" s="135"/>
      <c r="EVJ126" s="135"/>
      <c r="EVL126" s="135"/>
      <c r="EVN126" s="135"/>
      <c r="EVP126" s="135"/>
      <c r="EVR126" s="135"/>
      <c r="EVT126" s="135"/>
      <c r="EVV126" s="135"/>
      <c r="EVX126" s="135"/>
      <c r="EVZ126" s="135"/>
      <c r="EWB126" s="135"/>
      <c r="EWD126" s="135"/>
      <c r="EWF126" s="135"/>
      <c r="EWH126" s="135"/>
      <c r="EWJ126" s="135"/>
      <c r="EWL126" s="135"/>
      <c r="EWN126" s="135"/>
      <c r="EWP126" s="135"/>
      <c r="EWR126" s="135"/>
      <c r="EWT126" s="135"/>
      <c r="EWV126" s="135"/>
      <c r="EWX126" s="135"/>
      <c r="EWZ126" s="135"/>
      <c r="EXB126" s="135"/>
      <c r="EXD126" s="135"/>
      <c r="EXF126" s="135"/>
      <c r="EXH126" s="135"/>
      <c r="EXJ126" s="135"/>
      <c r="EXL126" s="135"/>
      <c r="EXN126" s="135"/>
      <c r="EXP126" s="135"/>
      <c r="EXR126" s="135"/>
      <c r="EXT126" s="135"/>
      <c r="EXV126" s="135"/>
      <c r="EXX126" s="135"/>
      <c r="EXZ126" s="135"/>
      <c r="EYB126" s="135"/>
      <c r="EYD126" s="135"/>
      <c r="EYF126" s="135"/>
      <c r="EYH126" s="135"/>
      <c r="EYJ126" s="135"/>
      <c r="EYL126" s="135"/>
      <c r="EYN126" s="135"/>
      <c r="EYP126" s="135"/>
      <c r="EYR126" s="135"/>
      <c r="EYT126" s="135"/>
      <c r="EYV126" s="135"/>
      <c r="EYX126" s="135"/>
      <c r="EYZ126" s="135"/>
      <c r="EZB126" s="135"/>
      <c r="EZD126" s="135"/>
      <c r="EZF126" s="135"/>
      <c r="EZH126" s="135"/>
      <c r="EZJ126" s="135"/>
      <c r="EZL126" s="135"/>
      <c r="EZN126" s="135"/>
      <c r="EZP126" s="135"/>
      <c r="EZR126" s="135"/>
      <c r="EZT126" s="135"/>
      <c r="EZV126" s="135"/>
      <c r="EZX126" s="135"/>
      <c r="EZZ126" s="135"/>
      <c r="FAB126" s="135"/>
      <c r="FAD126" s="135"/>
      <c r="FAF126" s="135"/>
      <c r="FAH126" s="135"/>
      <c r="FAJ126" s="135"/>
      <c r="FAL126" s="135"/>
      <c r="FAN126" s="135"/>
      <c r="FAP126" s="135"/>
      <c r="FAR126" s="135"/>
      <c r="FAT126" s="135"/>
      <c r="FAV126" s="135"/>
      <c r="FAX126" s="135"/>
      <c r="FAZ126" s="135"/>
      <c r="FBB126" s="135"/>
      <c r="FBD126" s="135"/>
      <c r="FBF126" s="135"/>
      <c r="FBH126" s="135"/>
      <c r="FBJ126" s="135"/>
      <c r="FBL126" s="135"/>
      <c r="FBN126" s="135"/>
      <c r="FBP126" s="135"/>
      <c r="FBR126" s="135"/>
      <c r="FBT126" s="135"/>
      <c r="FBV126" s="135"/>
      <c r="FBX126" s="135"/>
      <c r="FBZ126" s="135"/>
      <c r="FCB126" s="135"/>
      <c r="FCD126" s="135"/>
      <c r="FCF126" s="135"/>
      <c r="FCH126" s="135"/>
      <c r="FCJ126" s="135"/>
      <c r="FCL126" s="135"/>
      <c r="FCN126" s="135"/>
      <c r="FCP126" s="135"/>
      <c r="FCR126" s="135"/>
      <c r="FCT126" s="135"/>
      <c r="FCV126" s="135"/>
      <c r="FCX126" s="135"/>
      <c r="FCZ126" s="135"/>
      <c r="FDB126" s="135"/>
      <c r="FDD126" s="135"/>
      <c r="FDF126" s="135"/>
      <c r="FDH126" s="135"/>
      <c r="FDJ126" s="135"/>
      <c r="FDL126" s="135"/>
      <c r="FDN126" s="135"/>
      <c r="FDP126" s="135"/>
      <c r="FDR126" s="135"/>
      <c r="FDT126" s="135"/>
      <c r="FDV126" s="135"/>
      <c r="FDX126" s="135"/>
      <c r="FDZ126" s="135"/>
      <c r="FEB126" s="135"/>
      <c r="FED126" s="135"/>
      <c r="FEF126" s="135"/>
      <c r="FEH126" s="135"/>
      <c r="FEJ126" s="135"/>
      <c r="FEL126" s="135"/>
      <c r="FEN126" s="135"/>
      <c r="FEP126" s="135"/>
      <c r="FER126" s="135"/>
      <c r="FET126" s="135"/>
      <c r="FEV126" s="135"/>
      <c r="FEX126" s="135"/>
      <c r="FEZ126" s="135"/>
      <c r="FFB126" s="135"/>
      <c r="FFD126" s="135"/>
      <c r="FFF126" s="135"/>
      <c r="FFH126" s="135"/>
      <c r="FFJ126" s="135"/>
      <c r="FFL126" s="135"/>
      <c r="FFN126" s="135"/>
      <c r="FFP126" s="135"/>
      <c r="FFR126" s="135"/>
      <c r="FFT126" s="135"/>
      <c r="FFV126" s="135"/>
      <c r="FFX126" s="135"/>
      <c r="FFZ126" s="135"/>
      <c r="FGB126" s="135"/>
      <c r="FGD126" s="135"/>
      <c r="FGF126" s="135"/>
      <c r="FGH126" s="135"/>
      <c r="FGJ126" s="135"/>
      <c r="FGL126" s="135"/>
      <c r="FGN126" s="135"/>
      <c r="FGP126" s="135"/>
      <c r="FGR126" s="135"/>
      <c r="FGT126" s="135"/>
      <c r="FGV126" s="135"/>
      <c r="FGX126" s="135"/>
      <c r="FGZ126" s="135"/>
      <c r="FHB126" s="135"/>
      <c r="FHD126" s="135"/>
      <c r="FHF126" s="135"/>
      <c r="FHH126" s="135"/>
      <c r="FHJ126" s="135"/>
      <c r="FHL126" s="135"/>
      <c r="FHN126" s="135"/>
      <c r="FHP126" s="135"/>
      <c r="FHR126" s="135"/>
      <c r="FHT126" s="135"/>
      <c r="FHV126" s="135"/>
      <c r="FHX126" s="135"/>
      <c r="FHZ126" s="135"/>
      <c r="FIB126" s="135"/>
      <c r="FID126" s="135"/>
      <c r="FIF126" s="135"/>
      <c r="FIH126" s="135"/>
      <c r="FIJ126" s="135"/>
      <c r="FIL126" s="135"/>
      <c r="FIN126" s="135"/>
      <c r="FIP126" s="135"/>
      <c r="FIR126" s="135"/>
      <c r="FIT126" s="135"/>
      <c r="FIV126" s="135"/>
      <c r="FIX126" s="135"/>
      <c r="FIZ126" s="135"/>
      <c r="FJB126" s="135"/>
      <c r="FJD126" s="135"/>
      <c r="FJF126" s="135"/>
      <c r="FJH126" s="135"/>
      <c r="FJJ126" s="135"/>
      <c r="FJL126" s="135"/>
      <c r="FJN126" s="135"/>
      <c r="FJP126" s="135"/>
      <c r="FJR126" s="135"/>
      <c r="FJT126" s="135"/>
      <c r="FJV126" s="135"/>
      <c r="FJX126" s="135"/>
      <c r="FJZ126" s="135"/>
      <c r="FKB126" s="135"/>
      <c r="FKD126" s="135"/>
      <c r="FKF126" s="135"/>
      <c r="FKH126" s="135"/>
      <c r="FKJ126" s="135"/>
      <c r="FKL126" s="135"/>
      <c r="FKN126" s="135"/>
      <c r="FKP126" s="135"/>
      <c r="FKR126" s="135"/>
      <c r="FKT126" s="135"/>
      <c r="FKV126" s="135"/>
      <c r="FKX126" s="135"/>
      <c r="FKZ126" s="135"/>
      <c r="FLB126" s="135"/>
      <c r="FLD126" s="135"/>
      <c r="FLF126" s="135"/>
      <c r="FLH126" s="135"/>
      <c r="FLJ126" s="135"/>
      <c r="FLL126" s="135"/>
      <c r="FLN126" s="135"/>
      <c r="FLP126" s="135"/>
      <c r="FLR126" s="135"/>
      <c r="FLT126" s="135"/>
      <c r="FLV126" s="135"/>
      <c r="FLX126" s="135"/>
      <c r="FLZ126" s="135"/>
      <c r="FMB126" s="135"/>
      <c r="FMD126" s="135"/>
      <c r="FMF126" s="135"/>
      <c r="FMH126" s="135"/>
      <c r="FMJ126" s="135"/>
      <c r="FML126" s="135"/>
      <c r="FMN126" s="135"/>
      <c r="FMP126" s="135"/>
      <c r="FMR126" s="135"/>
      <c r="FMT126" s="135"/>
      <c r="FMV126" s="135"/>
      <c r="FMX126" s="135"/>
      <c r="FMZ126" s="135"/>
      <c r="FNB126" s="135"/>
      <c r="FND126" s="135"/>
      <c r="FNF126" s="135"/>
      <c r="FNH126" s="135"/>
      <c r="FNJ126" s="135"/>
      <c r="FNL126" s="135"/>
      <c r="FNN126" s="135"/>
      <c r="FNP126" s="135"/>
      <c r="FNR126" s="135"/>
      <c r="FNT126" s="135"/>
      <c r="FNV126" s="135"/>
      <c r="FNX126" s="135"/>
      <c r="FNZ126" s="135"/>
      <c r="FOB126" s="135"/>
      <c r="FOD126" s="135"/>
      <c r="FOF126" s="135"/>
      <c r="FOH126" s="135"/>
      <c r="FOJ126" s="135"/>
      <c r="FOL126" s="135"/>
      <c r="FON126" s="135"/>
      <c r="FOP126" s="135"/>
      <c r="FOR126" s="135"/>
      <c r="FOT126" s="135"/>
      <c r="FOV126" s="135"/>
      <c r="FOX126" s="135"/>
      <c r="FOZ126" s="135"/>
      <c r="FPB126" s="135"/>
      <c r="FPD126" s="135"/>
      <c r="FPF126" s="135"/>
      <c r="FPH126" s="135"/>
      <c r="FPJ126" s="135"/>
      <c r="FPL126" s="135"/>
      <c r="FPN126" s="135"/>
      <c r="FPP126" s="135"/>
      <c r="FPR126" s="135"/>
      <c r="FPT126" s="135"/>
      <c r="FPV126" s="135"/>
      <c r="FPX126" s="135"/>
      <c r="FPZ126" s="135"/>
      <c r="FQB126" s="135"/>
      <c r="FQD126" s="135"/>
      <c r="FQF126" s="135"/>
      <c r="FQH126" s="135"/>
      <c r="FQJ126" s="135"/>
      <c r="FQL126" s="135"/>
      <c r="FQN126" s="135"/>
      <c r="FQP126" s="135"/>
      <c r="FQR126" s="135"/>
      <c r="FQT126" s="135"/>
      <c r="FQV126" s="135"/>
      <c r="FQX126" s="135"/>
      <c r="FQZ126" s="135"/>
      <c r="FRB126" s="135"/>
      <c r="FRD126" s="135"/>
      <c r="FRF126" s="135"/>
      <c r="FRH126" s="135"/>
      <c r="FRJ126" s="135"/>
      <c r="FRL126" s="135"/>
      <c r="FRN126" s="135"/>
      <c r="FRP126" s="135"/>
      <c r="FRR126" s="135"/>
      <c r="FRT126" s="135"/>
      <c r="FRV126" s="135"/>
      <c r="FRX126" s="135"/>
      <c r="FRZ126" s="135"/>
      <c r="FSB126" s="135"/>
      <c r="FSD126" s="135"/>
      <c r="FSF126" s="135"/>
      <c r="FSH126" s="135"/>
      <c r="FSJ126" s="135"/>
      <c r="FSL126" s="135"/>
      <c r="FSN126" s="135"/>
      <c r="FSP126" s="135"/>
      <c r="FSR126" s="135"/>
      <c r="FST126" s="135"/>
      <c r="FSV126" s="135"/>
      <c r="FSX126" s="135"/>
      <c r="FSZ126" s="135"/>
      <c r="FTB126" s="135"/>
      <c r="FTD126" s="135"/>
      <c r="FTF126" s="135"/>
      <c r="FTH126" s="135"/>
      <c r="FTJ126" s="135"/>
      <c r="FTL126" s="135"/>
      <c r="FTN126" s="135"/>
      <c r="FTP126" s="135"/>
      <c r="FTR126" s="135"/>
      <c r="FTT126" s="135"/>
      <c r="FTV126" s="135"/>
      <c r="FTX126" s="135"/>
      <c r="FTZ126" s="135"/>
      <c r="FUB126" s="135"/>
      <c r="FUD126" s="135"/>
      <c r="FUF126" s="135"/>
      <c r="FUH126" s="135"/>
      <c r="FUJ126" s="135"/>
      <c r="FUL126" s="135"/>
      <c r="FUN126" s="135"/>
      <c r="FUP126" s="135"/>
      <c r="FUR126" s="135"/>
      <c r="FUT126" s="135"/>
      <c r="FUV126" s="135"/>
      <c r="FUX126" s="135"/>
      <c r="FUZ126" s="135"/>
      <c r="FVB126" s="135"/>
      <c r="FVD126" s="135"/>
      <c r="FVF126" s="135"/>
      <c r="FVH126" s="135"/>
      <c r="FVJ126" s="135"/>
      <c r="FVL126" s="135"/>
      <c r="FVN126" s="135"/>
      <c r="FVP126" s="135"/>
      <c r="FVR126" s="135"/>
      <c r="FVT126" s="135"/>
      <c r="FVV126" s="135"/>
      <c r="FVX126" s="135"/>
      <c r="FVZ126" s="135"/>
      <c r="FWB126" s="135"/>
      <c r="FWD126" s="135"/>
      <c r="FWF126" s="135"/>
      <c r="FWH126" s="135"/>
      <c r="FWJ126" s="135"/>
      <c r="FWL126" s="135"/>
      <c r="FWN126" s="135"/>
      <c r="FWP126" s="135"/>
      <c r="FWR126" s="135"/>
      <c r="FWT126" s="135"/>
      <c r="FWV126" s="135"/>
      <c r="FWX126" s="135"/>
      <c r="FWZ126" s="135"/>
      <c r="FXB126" s="135"/>
      <c r="FXD126" s="135"/>
      <c r="FXF126" s="135"/>
      <c r="FXH126" s="135"/>
      <c r="FXJ126" s="135"/>
      <c r="FXL126" s="135"/>
      <c r="FXN126" s="135"/>
      <c r="FXP126" s="135"/>
      <c r="FXR126" s="135"/>
      <c r="FXT126" s="135"/>
      <c r="FXV126" s="135"/>
      <c r="FXX126" s="135"/>
      <c r="FXZ126" s="135"/>
      <c r="FYB126" s="135"/>
      <c r="FYD126" s="135"/>
      <c r="FYF126" s="135"/>
      <c r="FYH126" s="135"/>
      <c r="FYJ126" s="135"/>
      <c r="FYL126" s="135"/>
      <c r="FYN126" s="135"/>
      <c r="FYP126" s="135"/>
      <c r="FYR126" s="135"/>
      <c r="FYT126" s="135"/>
      <c r="FYV126" s="135"/>
      <c r="FYX126" s="135"/>
      <c r="FYZ126" s="135"/>
      <c r="FZB126" s="135"/>
      <c r="FZD126" s="135"/>
      <c r="FZF126" s="135"/>
      <c r="FZH126" s="135"/>
      <c r="FZJ126" s="135"/>
      <c r="FZL126" s="135"/>
      <c r="FZN126" s="135"/>
      <c r="FZP126" s="135"/>
      <c r="FZR126" s="135"/>
      <c r="FZT126" s="135"/>
      <c r="FZV126" s="135"/>
      <c r="FZX126" s="135"/>
      <c r="FZZ126" s="135"/>
      <c r="GAB126" s="135"/>
      <c r="GAD126" s="135"/>
      <c r="GAF126" s="135"/>
      <c r="GAH126" s="135"/>
      <c r="GAJ126" s="135"/>
      <c r="GAL126" s="135"/>
      <c r="GAN126" s="135"/>
      <c r="GAP126" s="135"/>
      <c r="GAR126" s="135"/>
      <c r="GAT126" s="135"/>
      <c r="GAV126" s="135"/>
      <c r="GAX126" s="135"/>
      <c r="GAZ126" s="135"/>
      <c r="GBB126" s="135"/>
      <c r="GBD126" s="135"/>
      <c r="GBF126" s="135"/>
      <c r="GBH126" s="135"/>
      <c r="GBJ126" s="135"/>
      <c r="GBL126" s="135"/>
      <c r="GBN126" s="135"/>
      <c r="GBP126" s="135"/>
      <c r="GBR126" s="135"/>
      <c r="GBT126" s="135"/>
      <c r="GBV126" s="135"/>
      <c r="GBX126" s="135"/>
      <c r="GBZ126" s="135"/>
      <c r="GCB126" s="135"/>
      <c r="GCD126" s="135"/>
      <c r="GCF126" s="135"/>
      <c r="GCH126" s="135"/>
      <c r="GCJ126" s="135"/>
      <c r="GCL126" s="135"/>
      <c r="GCN126" s="135"/>
      <c r="GCP126" s="135"/>
      <c r="GCR126" s="135"/>
      <c r="GCT126" s="135"/>
      <c r="GCV126" s="135"/>
      <c r="GCX126" s="135"/>
      <c r="GCZ126" s="135"/>
      <c r="GDB126" s="135"/>
      <c r="GDD126" s="135"/>
      <c r="GDF126" s="135"/>
      <c r="GDH126" s="135"/>
      <c r="GDJ126" s="135"/>
      <c r="GDL126" s="135"/>
      <c r="GDN126" s="135"/>
      <c r="GDP126" s="135"/>
      <c r="GDR126" s="135"/>
      <c r="GDT126" s="135"/>
      <c r="GDV126" s="135"/>
      <c r="GDX126" s="135"/>
      <c r="GDZ126" s="135"/>
      <c r="GEB126" s="135"/>
      <c r="GED126" s="135"/>
      <c r="GEF126" s="135"/>
      <c r="GEH126" s="135"/>
      <c r="GEJ126" s="135"/>
      <c r="GEL126" s="135"/>
      <c r="GEN126" s="135"/>
      <c r="GEP126" s="135"/>
      <c r="GER126" s="135"/>
      <c r="GET126" s="135"/>
      <c r="GEV126" s="135"/>
      <c r="GEX126" s="135"/>
      <c r="GEZ126" s="135"/>
      <c r="GFB126" s="135"/>
      <c r="GFD126" s="135"/>
      <c r="GFF126" s="135"/>
      <c r="GFH126" s="135"/>
      <c r="GFJ126" s="135"/>
      <c r="GFL126" s="135"/>
      <c r="GFN126" s="135"/>
      <c r="GFP126" s="135"/>
      <c r="GFR126" s="135"/>
      <c r="GFT126" s="135"/>
      <c r="GFV126" s="135"/>
      <c r="GFX126" s="135"/>
      <c r="GFZ126" s="135"/>
      <c r="GGB126" s="135"/>
      <c r="GGD126" s="135"/>
      <c r="GGF126" s="135"/>
      <c r="GGH126" s="135"/>
      <c r="GGJ126" s="135"/>
      <c r="GGL126" s="135"/>
      <c r="GGN126" s="135"/>
      <c r="GGP126" s="135"/>
      <c r="GGR126" s="135"/>
      <c r="GGT126" s="135"/>
      <c r="GGV126" s="135"/>
      <c r="GGX126" s="135"/>
      <c r="GGZ126" s="135"/>
      <c r="GHB126" s="135"/>
      <c r="GHD126" s="135"/>
      <c r="GHF126" s="135"/>
      <c r="GHH126" s="135"/>
      <c r="GHJ126" s="135"/>
      <c r="GHL126" s="135"/>
      <c r="GHN126" s="135"/>
      <c r="GHP126" s="135"/>
      <c r="GHR126" s="135"/>
      <c r="GHT126" s="135"/>
      <c r="GHV126" s="135"/>
      <c r="GHX126" s="135"/>
      <c r="GHZ126" s="135"/>
      <c r="GIB126" s="135"/>
      <c r="GID126" s="135"/>
      <c r="GIF126" s="135"/>
      <c r="GIH126" s="135"/>
      <c r="GIJ126" s="135"/>
      <c r="GIL126" s="135"/>
      <c r="GIN126" s="135"/>
      <c r="GIP126" s="135"/>
      <c r="GIR126" s="135"/>
      <c r="GIT126" s="135"/>
      <c r="GIV126" s="135"/>
      <c r="GIX126" s="135"/>
      <c r="GIZ126" s="135"/>
      <c r="GJB126" s="135"/>
      <c r="GJD126" s="135"/>
      <c r="GJF126" s="135"/>
      <c r="GJH126" s="135"/>
      <c r="GJJ126" s="135"/>
      <c r="GJL126" s="135"/>
      <c r="GJN126" s="135"/>
      <c r="GJP126" s="135"/>
      <c r="GJR126" s="135"/>
      <c r="GJT126" s="135"/>
      <c r="GJV126" s="135"/>
      <c r="GJX126" s="135"/>
      <c r="GJZ126" s="135"/>
      <c r="GKB126" s="135"/>
      <c r="GKD126" s="135"/>
      <c r="GKF126" s="135"/>
      <c r="GKH126" s="135"/>
      <c r="GKJ126" s="135"/>
      <c r="GKL126" s="135"/>
      <c r="GKN126" s="135"/>
      <c r="GKP126" s="135"/>
      <c r="GKR126" s="135"/>
      <c r="GKT126" s="135"/>
      <c r="GKV126" s="135"/>
      <c r="GKX126" s="135"/>
      <c r="GKZ126" s="135"/>
      <c r="GLB126" s="135"/>
      <c r="GLD126" s="135"/>
      <c r="GLF126" s="135"/>
      <c r="GLH126" s="135"/>
      <c r="GLJ126" s="135"/>
      <c r="GLL126" s="135"/>
      <c r="GLN126" s="135"/>
      <c r="GLP126" s="135"/>
      <c r="GLR126" s="135"/>
      <c r="GLT126" s="135"/>
      <c r="GLV126" s="135"/>
      <c r="GLX126" s="135"/>
      <c r="GLZ126" s="135"/>
      <c r="GMB126" s="135"/>
      <c r="GMD126" s="135"/>
      <c r="GMF126" s="135"/>
      <c r="GMH126" s="135"/>
      <c r="GMJ126" s="135"/>
      <c r="GML126" s="135"/>
      <c r="GMN126" s="135"/>
      <c r="GMP126" s="135"/>
      <c r="GMR126" s="135"/>
      <c r="GMT126" s="135"/>
      <c r="GMV126" s="135"/>
      <c r="GMX126" s="135"/>
      <c r="GMZ126" s="135"/>
      <c r="GNB126" s="135"/>
      <c r="GND126" s="135"/>
      <c r="GNF126" s="135"/>
      <c r="GNH126" s="135"/>
      <c r="GNJ126" s="135"/>
      <c r="GNL126" s="135"/>
      <c r="GNN126" s="135"/>
      <c r="GNP126" s="135"/>
      <c r="GNR126" s="135"/>
      <c r="GNT126" s="135"/>
      <c r="GNV126" s="135"/>
      <c r="GNX126" s="135"/>
      <c r="GNZ126" s="135"/>
      <c r="GOB126" s="135"/>
      <c r="GOD126" s="135"/>
      <c r="GOF126" s="135"/>
      <c r="GOH126" s="135"/>
      <c r="GOJ126" s="135"/>
      <c r="GOL126" s="135"/>
      <c r="GON126" s="135"/>
      <c r="GOP126" s="135"/>
      <c r="GOR126" s="135"/>
      <c r="GOT126" s="135"/>
      <c r="GOV126" s="135"/>
      <c r="GOX126" s="135"/>
      <c r="GOZ126" s="135"/>
      <c r="GPB126" s="135"/>
      <c r="GPD126" s="135"/>
      <c r="GPF126" s="135"/>
      <c r="GPH126" s="135"/>
      <c r="GPJ126" s="135"/>
      <c r="GPL126" s="135"/>
      <c r="GPN126" s="135"/>
      <c r="GPP126" s="135"/>
      <c r="GPR126" s="135"/>
      <c r="GPT126" s="135"/>
      <c r="GPV126" s="135"/>
      <c r="GPX126" s="135"/>
      <c r="GPZ126" s="135"/>
      <c r="GQB126" s="135"/>
      <c r="GQD126" s="135"/>
      <c r="GQF126" s="135"/>
      <c r="GQH126" s="135"/>
      <c r="GQJ126" s="135"/>
      <c r="GQL126" s="135"/>
      <c r="GQN126" s="135"/>
      <c r="GQP126" s="135"/>
      <c r="GQR126" s="135"/>
      <c r="GQT126" s="135"/>
      <c r="GQV126" s="135"/>
      <c r="GQX126" s="135"/>
      <c r="GQZ126" s="135"/>
      <c r="GRB126" s="135"/>
      <c r="GRD126" s="135"/>
      <c r="GRF126" s="135"/>
      <c r="GRH126" s="135"/>
      <c r="GRJ126" s="135"/>
      <c r="GRL126" s="135"/>
      <c r="GRN126" s="135"/>
      <c r="GRP126" s="135"/>
      <c r="GRR126" s="135"/>
      <c r="GRT126" s="135"/>
      <c r="GRV126" s="135"/>
      <c r="GRX126" s="135"/>
      <c r="GRZ126" s="135"/>
      <c r="GSB126" s="135"/>
      <c r="GSD126" s="135"/>
      <c r="GSF126" s="135"/>
      <c r="GSH126" s="135"/>
      <c r="GSJ126" s="135"/>
      <c r="GSL126" s="135"/>
      <c r="GSN126" s="135"/>
      <c r="GSP126" s="135"/>
      <c r="GSR126" s="135"/>
      <c r="GST126" s="135"/>
      <c r="GSV126" s="135"/>
      <c r="GSX126" s="135"/>
      <c r="GSZ126" s="135"/>
      <c r="GTB126" s="135"/>
      <c r="GTD126" s="135"/>
      <c r="GTF126" s="135"/>
      <c r="GTH126" s="135"/>
      <c r="GTJ126" s="135"/>
      <c r="GTL126" s="135"/>
      <c r="GTN126" s="135"/>
      <c r="GTP126" s="135"/>
      <c r="GTR126" s="135"/>
      <c r="GTT126" s="135"/>
      <c r="GTV126" s="135"/>
      <c r="GTX126" s="135"/>
      <c r="GTZ126" s="135"/>
      <c r="GUB126" s="135"/>
      <c r="GUD126" s="135"/>
      <c r="GUF126" s="135"/>
      <c r="GUH126" s="135"/>
      <c r="GUJ126" s="135"/>
      <c r="GUL126" s="135"/>
      <c r="GUN126" s="135"/>
      <c r="GUP126" s="135"/>
      <c r="GUR126" s="135"/>
      <c r="GUT126" s="135"/>
      <c r="GUV126" s="135"/>
      <c r="GUX126" s="135"/>
      <c r="GUZ126" s="135"/>
      <c r="GVB126" s="135"/>
      <c r="GVD126" s="135"/>
      <c r="GVF126" s="135"/>
      <c r="GVH126" s="135"/>
      <c r="GVJ126" s="135"/>
      <c r="GVL126" s="135"/>
      <c r="GVN126" s="135"/>
      <c r="GVP126" s="135"/>
      <c r="GVR126" s="135"/>
      <c r="GVT126" s="135"/>
      <c r="GVV126" s="135"/>
      <c r="GVX126" s="135"/>
      <c r="GVZ126" s="135"/>
      <c r="GWB126" s="135"/>
      <c r="GWD126" s="135"/>
      <c r="GWF126" s="135"/>
      <c r="GWH126" s="135"/>
      <c r="GWJ126" s="135"/>
      <c r="GWL126" s="135"/>
      <c r="GWN126" s="135"/>
      <c r="GWP126" s="135"/>
      <c r="GWR126" s="135"/>
      <c r="GWT126" s="135"/>
      <c r="GWV126" s="135"/>
      <c r="GWX126" s="135"/>
      <c r="GWZ126" s="135"/>
      <c r="GXB126" s="135"/>
      <c r="GXD126" s="135"/>
      <c r="GXF126" s="135"/>
      <c r="GXH126" s="135"/>
      <c r="GXJ126" s="135"/>
      <c r="GXL126" s="135"/>
      <c r="GXN126" s="135"/>
      <c r="GXP126" s="135"/>
      <c r="GXR126" s="135"/>
      <c r="GXT126" s="135"/>
      <c r="GXV126" s="135"/>
      <c r="GXX126" s="135"/>
      <c r="GXZ126" s="135"/>
      <c r="GYB126" s="135"/>
      <c r="GYD126" s="135"/>
      <c r="GYF126" s="135"/>
      <c r="GYH126" s="135"/>
      <c r="GYJ126" s="135"/>
      <c r="GYL126" s="135"/>
      <c r="GYN126" s="135"/>
      <c r="GYP126" s="135"/>
      <c r="GYR126" s="135"/>
      <c r="GYT126" s="135"/>
      <c r="GYV126" s="135"/>
      <c r="GYX126" s="135"/>
      <c r="GYZ126" s="135"/>
      <c r="GZB126" s="135"/>
      <c r="GZD126" s="135"/>
      <c r="GZF126" s="135"/>
      <c r="GZH126" s="135"/>
      <c r="GZJ126" s="135"/>
      <c r="GZL126" s="135"/>
      <c r="GZN126" s="135"/>
      <c r="GZP126" s="135"/>
      <c r="GZR126" s="135"/>
      <c r="GZT126" s="135"/>
      <c r="GZV126" s="135"/>
      <c r="GZX126" s="135"/>
      <c r="GZZ126" s="135"/>
      <c r="HAB126" s="135"/>
      <c r="HAD126" s="135"/>
      <c r="HAF126" s="135"/>
      <c r="HAH126" s="135"/>
      <c r="HAJ126" s="135"/>
      <c r="HAL126" s="135"/>
      <c r="HAN126" s="135"/>
      <c r="HAP126" s="135"/>
      <c r="HAR126" s="135"/>
      <c r="HAT126" s="135"/>
      <c r="HAV126" s="135"/>
      <c r="HAX126" s="135"/>
      <c r="HAZ126" s="135"/>
      <c r="HBB126" s="135"/>
      <c r="HBD126" s="135"/>
      <c r="HBF126" s="135"/>
      <c r="HBH126" s="135"/>
      <c r="HBJ126" s="135"/>
      <c r="HBL126" s="135"/>
      <c r="HBN126" s="135"/>
      <c r="HBP126" s="135"/>
      <c r="HBR126" s="135"/>
      <c r="HBT126" s="135"/>
      <c r="HBV126" s="135"/>
      <c r="HBX126" s="135"/>
      <c r="HBZ126" s="135"/>
      <c r="HCB126" s="135"/>
      <c r="HCD126" s="135"/>
      <c r="HCF126" s="135"/>
      <c r="HCH126" s="135"/>
      <c r="HCJ126" s="135"/>
      <c r="HCL126" s="135"/>
      <c r="HCN126" s="135"/>
      <c r="HCP126" s="135"/>
      <c r="HCR126" s="135"/>
      <c r="HCT126" s="135"/>
      <c r="HCV126" s="135"/>
      <c r="HCX126" s="135"/>
      <c r="HCZ126" s="135"/>
      <c r="HDB126" s="135"/>
      <c r="HDD126" s="135"/>
      <c r="HDF126" s="135"/>
      <c r="HDH126" s="135"/>
      <c r="HDJ126" s="135"/>
      <c r="HDL126" s="135"/>
      <c r="HDN126" s="135"/>
      <c r="HDP126" s="135"/>
      <c r="HDR126" s="135"/>
      <c r="HDT126" s="135"/>
      <c r="HDV126" s="135"/>
      <c r="HDX126" s="135"/>
      <c r="HDZ126" s="135"/>
      <c r="HEB126" s="135"/>
      <c r="HED126" s="135"/>
      <c r="HEF126" s="135"/>
      <c r="HEH126" s="135"/>
      <c r="HEJ126" s="135"/>
      <c r="HEL126" s="135"/>
      <c r="HEN126" s="135"/>
      <c r="HEP126" s="135"/>
      <c r="HER126" s="135"/>
      <c r="HET126" s="135"/>
      <c r="HEV126" s="135"/>
      <c r="HEX126" s="135"/>
      <c r="HEZ126" s="135"/>
      <c r="HFB126" s="135"/>
      <c r="HFD126" s="135"/>
      <c r="HFF126" s="135"/>
      <c r="HFH126" s="135"/>
      <c r="HFJ126" s="135"/>
      <c r="HFL126" s="135"/>
      <c r="HFN126" s="135"/>
      <c r="HFP126" s="135"/>
      <c r="HFR126" s="135"/>
      <c r="HFT126" s="135"/>
      <c r="HFV126" s="135"/>
      <c r="HFX126" s="135"/>
      <c r="HFZ126" s="135"/>
      <c r="HGB126" s="135"/>
      <c r="HGD126" s="135"/>
      <c r="HGF126" s="135"/>
      <c r="HGH126" s="135"/>
      <c r="HGJ126" s="135"/>
      <c r="HGL126" s="135"/>
      <c r="HGN126" s="135"/>
      <c r="HGP126" s="135"/>
      <c r="HGR126" s="135"/>
      <c r="HGT126" s="135"/>
      <c r="HGV126" s="135"/>
      <c r="HGX126" s="135"/>
      <c r="HGZ126" s="135"/>
      <c r="HHB126" s="135"/>
      <c r="HHD126" s="135"/>
      <c r="HHF126" s="135"/>
      <c r="HHH126" s="135"/>
      <c r="HHJ126" s="135"/>
      <c r="HHL126" s="135"/>
      <c r="HHN126" s="135"/>
      <c r="HHP126" s="135"/>
      <c r="HHR126" s="135"/>
      <c r="HHT126" s="135"/>
      <c r="HHV126" s="135"/>
      <c r="HHX126" s="135"/>
      <c r="HHZ126" s="135"/>
      <c r="HIB126" s="135"/>
      <c r="HID126" s="135"/>
      <c r="HIF126" s="135"/>
      <c r="HIH126" s="135"/>
      <c r="HIJ126" s="135"/>
      <c r="HIL126" s="135"/>
      <c r="HIN126" s="135"/>
      <c r="HIP126" s="135"/>
      <c r="HIR126" s="135"/>
      <c r="HIT126" s="135"/>
      <c r="HIV126" s="135"/>
      <c r="HIX126" s="135"/>
      <c r="HIZ126" s="135"/>
      <c r="HJB126" s="135"/>
      <c r="HJD126" s="135"/>
      <c r="HJF126" s="135"/>
      <c r="HJH126" s="135"/>
      <c r="HJJ126" s="135"/>
      <c r="HJL126" s="135"/>
      <c r="HJN126" s="135"/>
      <c r="HJP126" s="135"/>
      <c r="HJR126" s="135"/>
      <c r="HJT126" s="135"/>
      <c r="HJV126" s="135"/>
      <c r="HJX126" s="135"/>
      <c r="HJZ126" s="135"/>
      <c r="HKB126" s="135"/>
      <c r="HKD126" s="135"/>
      <c r="HKF126" s="135"/>
      <c r="HKH126" s="135"/>
      <c r="HKJ126" s="135"/>
      <c r="HKL126" s="135"/>
      <c r="HKN126" s="135"/>
      <c r="HKP126" s="135"/>
      <c r="HKR126" s="135"/>
      <c r="HKT126" s="135"/>
      <c r="HKV126" s="135"/>
      <c r="HKX126" s="135"/>
      <c r="HKZ126" s="135"/>
      <c r="HLB126" s="135"/>
      <c r="HLD126" s="135"/>
      <c r="HLF126" s="135"/>
      <c r="HLH126" s="135"/>
      <c r="HLJ126" s="135"/>
      <c r="HLL126" s="135"/>
      <c r="HLN126" s="135"/>
      <c r="HLP126" s="135"/>
      <c r="HLR126" s="135"/>
      <c r="HLT126" s="135"/>
      <c r="HLV126" s="135"/>
      <c r="HLX126" s="135"/>
      <c r="HLZ126" s="135"/>
      <c r="HMB126" s="135"/>
      <c r="HMD126" s="135"/>
      <c r="HMF126" s="135"/>
      <c r="HMH126" s="135"/>
      <c r="HMJ126" s="135"/>
      <c r="HML126" s="135"/>
      <c r="HMN126" s="135"/>
      <c r="HMP126" s="135"/>
      <c r="HMR126" s="135"/>
      <c r="HMT126" s="135"/>
      <c r="HMV126" s="135"/>
      <c r="HMX126" s="135"/>
      <c r="HMZ126" s="135"/>
      <c r="HNB126" s="135"/>
      <c r="HND126" s="135"/>
      <c r="HNF126" s="135"/>
      <c r="HNH126" s="135"/>
      <c r="HNJ126" s="135"/>
      <c r="HNL126" s="135"/>
      <c r="HNN126" s="135"/>
      <c r="HNP126" s="135"/>
      <c r="HNR126" s="135"/>
      <c r="HNT126" s="135"/>
      <c r="HNV126" s="135"/>
      <c r="HNX126" s="135"/>
      <c r="HNZ126" s="135"/>
      <c r="HOB126" s="135"/>
      <c r="HOD126" s="135"/>
      <c r="HOF126" s="135"/>
      <c r="HOH126" s="135"/>
      <c r="HOJ126" s="135"/>
      <c r="HOL126" s="135"/>
      <c r="HON126" s="135"/>
      <c r="HOP126" s="135"/>
      <c r="HOR126" s="135"/>
      <c r="HOT126" s="135"/>
      <c r="HOV126" s="135"/>
      <c r="HOX126" s="135"/>
      <c r="HOZ126" s="135"/>
      <c r="HPB126" s="135"/>
      <c r="HPD126" s="135"/>
      <c r="HPF126" s="135"/>
      <c r="HPH126" s="135"/>
      <c r="HPJ126" s="135"/>
      <c r="HPL126" s="135"/>
      <c r="HPN126" s="135"/>
      <c r="HPP126" s="135"/>
      <c r="HPR126" s="135"/>
      <c r="HPT126" s="135"/>
      <c r="HPV126" s="135"/>
      <c r="HPX126" s="135"/>
      <c r="HPZ126" s="135"/>
      <c r="HQB126" s="135"/>
      <c r="HQD126" s="135"/>
      <c r="HQF126" s="135"/>
      <c r="HQH126" s="135"/>
      <c r="HQJ126" s="135"/>
      <c r="HQL126" s="135"/>
      <c r="HQN126" s="135"/>
      <c r="HQP126" s="135"/>
      <c r="HQR126" s="135"/>
      <c r="HQT126" s="135"/>
      <c r="HQV126" s="135"/>
      <c r="HQX126" s="135"/>
      <c r="HQZ126" s="135"/>
      <c r="HRB126" s="135"/>
      <c r="HRD126" s="135"/>
      <c r="HRF126" s="135"/>
      <c r="HRH126" s="135"/>
      <c r="HRJ126" s="135"/>
      <c r="HRL126" s="135"/>
      <c r="HRN126" s="135"/>
      <c r="HRP126" s="135"/>
      <c r="HRR126" s="135"/>
      <c r="HRT126" s="135"/>
      <c r="HRV126" s="135"/>
      <c r="HRX126" s="135"/>
      <c r="HRZ126" s="135"/>
      <c r="HSB126" s="135"/>
      <c r="HSD126" s="135"/>
      <c r="HSF126" s="135"/>
      <c r="HSH126" s="135"/>
      <c r="HSJ126" s="135"/>
      <c r="HSL126" s="135"/>
      <c r="HSN126" s="135"/>
      <c r="HSP126" s="135"/>
      <c r="HSR126" s="135"/>
      <c r="HST126" s="135"/>
      <c r="HSV126" s="135"/>
      <c r="HSX126" s="135"/>
      <c r="HSZ126" s="135"/>
      <c r="HTB126" s="135"/>
      <c r="HTD126" s="135"/>
      <c r="HTF126" s="135"/>
      <c r="HTH126" s="135"/>
      <c r="HTJ126" s="135"/>
      <c r="HTL126" s="135"/>
      <c r="HTN126" s="135"/>
      <c r="HTP126" s="135"/>
      <c r="HTR126" s="135"/>
      <c r="HTT126" s="135"/>
      <c r="HTV126" s="135"/>
      <c r="HTX126" s="135"/>
      <c r="HTZ126" s="135"/>
      <c r="HUB126" s="135"/>
      <c r="HUD126" s="135"/>
      <c r="HUF126" s="135"/>
      <c r="HUH126" s="135"/>
      <c r="HUJ126" s="135"/>
      <c r="HUL126" s="135"/>
      <c r="HUN126" s="135"/>
      <c r="HUP126" s="135"/>
      <c r="HUR126" s="135"/>
      <c r="HUT126" s="135"/>
      <c r="HUV126" s="135"/>
      <c r="HUX126" s="135"/>
      <c r="HUZ126" s="135"/>
      <c r="HVB126" s="135"/>
      <c r="HVD126" s="135"/>
      <c r="HVF126" s="135"/>
      <c r="HVH126" s="135"/>
      <c r="HVJ126" s="135"/>
      <c r="HVL126" s="135"/>
      <c r="HVN126" s="135"/>
      <c r="HVP126" s="135"/>
      <c r="HVR126" s="135"/>
      <c r="HVT126" s="135"/>
      <c r="HVV126" s="135"/>
      <c r="HVX126" s="135"/>
      <c r="HVZ126" s="135"/>
      <c r="HWB126" s="135"/>
      <c r="HWD126" s="135"/>
      <c r="HWF126" s="135"/>
      <c r="HWH126" s="135"/>
      <c r="HWJ126" s="135"/>
      <c r="HWL126" s="135"/>
      <c r="HWN126" s="135"/>
      <c r="HWP126" s="135"/>
      <c r="HWR126" s="135"/>
      <c r="HWT126" s="135"/>
      <c r="HWV126" s="135"/>
      <c r="HWX126" s="135"/>
      <c r="HWZ126" s="135"/>
      <c r="HXB126" s="135"/>
      <c r="HXD126" s="135"/>
      <c r="HXF126" s="135"/>
      <c r="HXH126" s="135"/>
      <c r="HXJ126" s="135"/>
      <c r="HXL126" s="135"/>
      <c r="HXN126" s="135"/>
      <c r="HXP126" s="135"/>
      <c r="HXR126" s="135"/>
      <c r="HXT126" s="135"/>
      <c r="HXV126" s="135"/>
      <c r="HXX126" s="135"/>
      <c r="HXZ126" s="135"/>
      <c r="HYB126" s="135"/>
      <c r="HYD126" s="135"/>
      <c r="HYF126" s="135"/>
      <c r="HYH126" s="135"/>
      <c r="HYJ126" s="135"/>
      <c r="HYL126" s="135"/>
      <c r="HYN126" s="135"/>
      <c r="HYP126" s="135"/>
      <c r="HYR126" s="135"/>
      <c r="HYT126" s="135"/>
      <c r="HYV126" s="135"/>
      <c r="HYX126" s="135"/>
      <c r="HYZ126" s="135"/>
      <c r="HZB126" s="135"/>
      <c r="HZD126" s="135"/>
      <c r="HZF126" s="135"/>
      <c r="HZH126" s="135"/>
      <c r="HZJ126" s="135"/>
      <c r="HZL126" s="135"/>
      <c r="HZN126" s="135"/>
      <c r="HZP126" s="135"/>
      <c r="HZR126" s="135"/>
      <c r="HZT126" s="135"/>
      <c r="HZV126" s="135"/>
      <c r="HZX126" s="135"/>
      <c r="HZZ126" s="135"/>
      <c r="IAB126" s="135"/>
      <c r="IAD126" s="135"/>
      <c r="IAF126" s="135"/>
      <c r="IAH126" s="135"/>
      <c r="IAJ126" s="135"/>
      <c r="IAL126" s="135"/>
      <c r="IAN126" s="135"/>
      <c r="IAP126" s="135"/>
      <c r="IAR126" s="135"/>
      <c r="IAT126" s="135"/>
      <c r="IAV126" s="135"/>
      <c r="IAX126" s="135"/>
      <c r="IAZ126" s="135"/>
      <c r="IBB126" s="135"/>
      <c r="IBD126" s="135"/>
      <c r="IBF126" s="135"/>
      <c r="IBH126" s="135"/>
      <c r="IBJ126" s="135"/>
      <c r="IBL126" s="135"/>
      <c r="IBN126" s="135"/>
      <c r="IBP126" s="135"/>
      <c r="IBR126" s="135"/>
      <c r="IBT126" s="135"/>
      <c r="IBV126" s="135"/>
      <c r="IBX126" s="135"/>
      <c r="IBZ126" s="135"/>
      <c r="ICB126" s="135"/>
      <c r="ICD126" s="135"/>
      <c r="ICF126" s="135"/>
      <c r="ICH126" s="135"/>
      <c r="ICJ126" s="135"/>
      <c r="ICL126" s="135"/>
      <c r="ICN126" s="135"/>
      <c r="ICP126" s="135"/>
      <c r="ICR126" s="135"/>
      <c r="ICT126" s="135"/>
      <c r="ICV126" s="135"/>
      <c r="ICX126" s="135"/>
      <c r="ICZ126" s="135"/>
      <c r="IDB126" s="135"/>
      <c r="IDD126" s="135"/>
      <c r="IDF126" s="135"/>
      <c r="IDH126" s="135"/>
      <c r="IDJ126" s="135"/>
      <c r="IDL126" s="135"/>
      <c r="IDN126" s="135"/>
      <c r="IDP126" s="135"/>
      <c r="IDR126" s="135"/>
      <c r="IDT126" s="135"/>
      <c r="IDV126" s="135"/>
      <c r="IDX126" s="135"/>
      <c r="IDZ126" s="135"/>
      <c r="IEB126" s="135"/>
      <c r="IED126" s="135"/>
      <c r="IEF126" s="135"/>
      <c r="IEH126" s="135"/>
      <c r="IEJ126" s="135"/>
      <c r="IEL126" s="135"/>
      <c r="IEN126" s="135"/>
      <c r="IEP126" s="135"/>
      <c r="IER126" s="135"/>
      <c r="IET126" s="135"/>
      <c r="IEV126" s="135"/>
      <c r="IEX126" s="135"/>
      <c r="IEZ126" s="135"/>
      <c r="IFB126" s="135"/>
      <c r="IFD126" s="135"/>
      <c r="IFF126" s="135"/>
      <c r="IFH126" s="135"/>
      <c r="IFJ126" s="135"/>
      <c r="IFL126" s="135"/>
      <c r="IFN126" s="135"/>
      <c r="IFP126" s="135"/>
      <c r="IFR126" s="135"/>
      <c r="IFT126" s="135"/>
      <c r="IFV126" s="135"/>
      <c r="IFX126" s="135"/>
      <c r="IFZ126" s="135"/>
      <c r="IGB126" s="135"/>
      <c r="IGD126" s="135"/>
      <c r="IGF126" s="135"/>
      <c r="IGH126" s="135"/>
      <c r="IGJ126" s="135"/>
      <c r="IGL126" s="135"/>
      <c r="IGN126" s="135"/>
      <c r="IGP126" s="135"/>
      <c r="IGR126" s="135"/>
      <c r="IGT126" s="135"/>
      <c r="IGV126" s="135"/>
      <c r="IGX126" s="135"/>
      <c r="IGZ126" s="135"/>
      <c r="IHB126" s="135"/>
      <c r="IHD126" s="135"/>
      <c r="IHF126" s="135"/>
      <c r="IHH126" s="135"/>
      <c r="IHJ126" s="135"/>
      <c r="IHL126" s="135"/>
      <c r="IHN126" s="135"/>
      <c r="IHP126" s="135"/>
      <c r="IHR126" s="135"/>
      <c r="IHT126" s="135"/>
      <c r="IHV126" s="135"/>
      <c r="IHX126" s="135"/>
      <c r="IHZ126" s="135"/>
      <c r="IIB126" s="135"/>
      <c r="IID126" s="135"/>
      <c r="IIF126" s="135"/>
      <c r="IIH126" s="135"/>
      <c r="IIJ126" s="135"/>
      <c r="IIL126" s="135"/>
      <c r="IIN126" s="135"/>
      <c r="IIP126" s="135"/>
      <c r="IIR126" s="135"/>
      <c r="IIT126" s="135"/>
      <c r="IIV126" s="135"/>
      <c r="IIX126" s="135"/>
      <c r="IIZ126" s="135"/>
      <c r="IJB126" s="135"/>
      <c r="IJD126" s="135"/>
      <c r="IJF126" s="135"/>
      <c r="IJH126" s="135"/>
      <c r="IJJ126" s="135"/>
      <c r="IJL126" s="135"/>
      <c r="IJN126" s="135"/>
      <c r="IJP126" s="135"/>
      <c r="IJR126" s="135"/>
      <c r="IJT126" s="135"/>
      <c r="IJV126" s="135"/>
      <c r="IJX126" s="135"/>
      <c r="IJZ126" s="135"/>
      <c r="IKB126" s="135"/>
      <c r="IKD126" s="135"/>
      <c r="IKF126" s="135"/>
      <c r="IKH126" s="135"/>
      <c r="IKJ126" s="135"/>
      <c r="IKL126" s="135"/>
      <c r="IKN126" s="135"/>
      <c r="IKP126" s="135"/>
      <c r="IKR126" s="135"/>
      <c r="IKT126" s="135"/>
      <c r="IKV126" s="135"/>
      <c r="IKX126" s="135"/>
      <c r="IKZ126" s="135"/>
      <c r="ILB126" s="135"/>
      <c r="ILD126" s="135"/>
      <c r="ILF126" s="135"/>
      <c r="ILH126" s="135"/>
      <c r="ILJ126" s="135"/>
      <c r="ILL126" s="135"/>
      <c r="ILN126" s="135"/>
      <c r="ILP126" s="135"/>
      <c r="ILR126" s="135"/>
      <c r="ILT126" s="135"/>
      <c r="ILV126" s="135"/>
      <c r="ILX126" s="135"/>
      <c r="ILZ126" s="135"/>
      <c r="IMB126" s="135"/>
      <c r="IMD126" s="135"/>
      <c r="IMF126" s="135"/>
      <c r="IMH126" s="135"/>
      <c r="IMJ126" s="135"/>
      <c r="IML126" s="135"/>
      <c r="IMN126" s="135"/>
      <c r="IMP126" s="135"/>
      <c r="IMR126" s="135"/>
      <c r="IMT126" s="135"/>
      <c r="IMV126" s="135"/>
      <c r="IMX126" s="135"/>
      <c r="IMZ126" s="135"/>
      <c r="INB126" s="135"/>
      <c r="IND126" s="135"/>
      <c r="INF126" s="135"/>
      <c r="INH126" s="135"/>
      <c r="INJ126" s="135"/>
      <c r="INL126" s="135"/>
      <c r="INN126" s="135"/>
      <c r="INP126" s="135"/>
      <c r="INR126" s="135"/>
      <c r="INT126" s="135"/>
      <c r="INV126" s="135"/>
      <c r="INX126" s="135"/>
      <c r="INZ126" s="135"/>
      <c r="IOB126" s="135"/>
      <c r="IOD126" s="135"/>
      <c r="IOF126" s="135"/>
      <c r="IOH126" s="135"/>
      <c r="IOJ126" s="135"/>
      <c r="IOL126" s="135"/>
      <c r="ION126" s="135"/>
      <c r="IOP126" s="135"/>
      <c r="IOR126" s="135"/>
      <c r="IOT126" s="135"/>
      <c r="IOV126" s="135"/>
      <c r="IOX126" s="135"/>
      <c r="IOZ126" s="135"/>
      <c r="IPB126" s="135"/>
      <c r="IPD126" s="135"/>
      <c r="IPF126" s="135"/>
      <c r="IPH126" s="135"/>
      <c r="IPJ126" s="135"/>
      <c r="IPL126" s="135"/>
      <c r="IPN126" s="135"/>
      <c r="IPP126" s="135"/>
      <c r="IPR126" s="135"/>
      <c r="IPT126" s="135"/>
      <c r="IPV126" s="135"/>
      <c r="IPX126" s="135"/>
      <c r="IPZ126" s="135"/>
      <c r="IQB126" s="135"/>
      <c r="IQD126" s="135"/>
      <c r="IQF126" s="135"/>
      <c r="IQH126" s="135"/>
      <c r="IQJ126" s="135"/>
      <c r="IQL126" s="135"/>
      <c r="IQN126" s="135"/>
      <c r="IQP126" s="135"/>
      <c r="IQR126" s="135"/>
      <c r="IQT126" s="135"/>
      <c r="IQV126" s="135"/>
      <c r="IQX126" s="135"/>
      <c r="IQZ126" s="135"/>
      <c r="IRB126" s="135"/>
      <c r="IRD126" s="135"/>
      <c r="IRF126" s="135"/>
      <c r="IRH126" s="135"/>
      <c r="IRJ126" s="135"/>
      <c r="IRL126" s="135"/>
      <c r="IRN126" s="135"/>
      <c r="IRP126" s="135"/>
      <c r="IRR126" s="135"/>
      <c r="IRT126" s="135"/>
      <c r="IRV126" s="135"/>
      <c r="IRX126" s="135"/>
      <c r="IRZ126" s="135"/>
      <c r="ISB126" s="135"/>
      <c r="ISD126" s="135"/>
      <c r="ISF126" s="135"/>
      <c r="ISH126" s="135"/>
      <c r="ISJ126" s="135"/>
      <c r="ISL126" s="135"/>
      <c r="ISN126" s="135"/>
      <c r="ISP126" s="135"/>
      <c r="ISR126" s="135"/>
      <c r="IST126" s="135"/>
      <c r="ISV126" s="135"/>
      <c r="ISX126" s="135"/>
      <c r="ISZ126" s="135"/>
      <c r="ITB126" s="135"/>
      <c r="ITD126" s="135"/>
      <c r="ITF126" s="135"/>
      <c r="ITH126" s="135"/>
      <c r="ITJ126" s="135"/>
      <c r="ITL126" s="135"/>
      <c r="ITN126" s="135"/>
      <c r="ITP126" s="135"/>
      <c r="ITR126" s="135"/>
      <c r="ITT126" s="135"/>
      <c r="ITV126" s="135"/>
      <c r="ITX126" s="135"/>
      <c r="ITZ126" s="135"/>
      <c r="IUB126" s="135"/>
      <c r="IUD126" s="135"/>
      <c r="IUF126" s="135"/>
      <c r="IUH126" s="135"/>
      <c r="IUJ126" s="135"/>
      <c r="IUL126" s="135"/>
      <c r="IUN126" s="135"/>
      <c r="IUP126" s="135"/>
      <c r="IUR126" s="135"/>
      <c r="IUT126" s="135"/>
      <c r="IUV126" s="135"/>
      <c r="IUX126" s="135"/>
      <c r="IUZ126" s="135"/>
      <c r="IVB126" s="135"/>
      <c r="IVD126" s="135"/>
      <c r="IVF126" s="135"/>
      <c r="IVH126" s="135"/>
      <c r="IVJ126" s="135"/>
      <c r="IVL126" s="135"/>
      <c r="IVN126" s="135"/>
      <c r="IVP126" s="135"/>
      <c r="IVR126" s="135"/>
      <c r="IVT126" s="135"/>
      <c r="IVV126" s="135"/>
      <c r="IVX126" s="135"/>
      <c r="IVZ126" s="135"/>
      <c r="IWB126" s="135"/>
      <c r="IWD126" s="135"/>
      <c r="IWF126" s="135"/>
      <c r="IWH126" s="135"/>
      <c r="IWJ126" s="135"/>
      <c r="IWL126" s="135"/>
      <c r="IWN126" s="135"/>
      <c r="IWP126" s="135"/>
      <c r="IWR126" s="135"/>
      <c r="IWT126" s="135"/>
      <c r="IWV126" s="135"/>
      <c r="IWX126" s="135"/>
      <c r="IWZ126" s="135"/>
      <c r="IXB126" s="135"/>
      <c r="IXD126" s="135"/>
      <c r="IXF126" s="135"/>
      <c r="IXH126" s="135"/>
      <c r="IXJ126" s="135"/>
      <c r="IXL126" s="135"/>
      <c r="IXN126" s="135"/>
      <c r="IXP126" s="135"/>
      <c r="IXR126" s="135"/>
      <c r="IXT126" s="135"/>
      <c r="IXV126" s="135"/>
      <c r="IXX126" s="135"/>
      <c r="IXZ126" s="135"/>
      <c r="IYB126" s="135"/>
      <c r="IYD126" s="135"/>
      <c r="IYF126" s="135"/>
      <c r="IYH126" s="135"/>
      <c r="IYJ126" s="135"/>
      <c r="IYL126" s="135"/>
      <c r="IYN126" s="135"/>
      <c r="IYP126" s="135"/>
      <c r="IYR126" s="135"/>
      <c r="IYT126" s="135"/>
      <c r="IYV126" s="135"/>
      <c r="IYX126" s="135"/>
      <c r="IYZ126" s="135"/>
      <c r="IZB126" s="135"/>
      <c r="IZD126" s="135"/>
      <c r="IZF126" s="135"/>
      <c r="IZH126" s="135"/>
      <c r="IZJ126" s="135"/>
      <c r="IZL126" s="135"/>
      <c r="IZN126" s="135"/>
      <c r="IZP126" s="135"/>
      <c r="IZR126" s="135"/>
      <c r="IZT126" s="135"/>
      <c r="IZV126" s="135"/>
      <c r="IZX126" s="135"/>
      <c r="IZZ126" s="135"/>
      <c r="JAB126" s="135"/>
      <c r="JAD126" s="135"/>
      <c r="JAF126" s="135"/>
      <c r="JAH126" s="135"/>
      <c r="JAJ126" s="135"/>
      <c r="JAL126" s="135"/>
      <c r="JAN126" s="135"/>
      <c r="JAP126" s="135"/>
      <c r="JAR126" s="135"/>
      <c r="JAT126" s="135"/>
      <c r="JAV126" s="135"/>
      <c r="JAX126" s="135"/>
      <c r="JAZ126" s="135"/>
      <c r="JBB126" s="135"/>
      <c r="JBD126" s="135"/>
      <c r="JBF126" s="135"/>
      <c r="JBH126" s="135"/>
      <c r="JBJ126" s="135"/>
      <c r="JBL126" s="135"/>
      <c r="JBN126" s="135"/>
      <c r="JBP126" s="135"/>
      <c r="JBR126" s="135"/>
      <c r="JBT126" s="135"/>
      <c r="JBV126" s="135"/>
      <c r="JBX126" s="135"/>
      <c r="JBZ126" s="135"/>
      <c r="JCB126" s="135"/>
      <c r="JCD126" s="135"/>
      <c r="JCF126" s="135"/>
      <c r="JCH126" s="135"/>
      <c r="JCJ126" s="135"/>
      <c r="JCL126" s="135"/>
      <c r="JCN126" s="135"/>
      <c r="JCP126" s="135"/>
      <c r="JCR126" s="135"/>
      <c r="JCT126" s="135"/>
      <c r="JCV126" s="135"/>
      <c r="JCX126" s="135"/>
      <c r="JCZ126" s="135"/>
      <c r="JDB126" s="135"/>
      <c r="JDD126" s="135"/>
      <c r="JDF126" s="135"/>
      <c r="JDH126" s="135"/>
      <c r="JDJ126" s="135"/>
      <c r="JDL126" s="135"/>
      <c r="JDN126" s="135"/>
      <c r="JDP126" s="135"/>
      <c r="JDR126" s="135"/>
      <c r="JDT126" s="135"/>
      <c r="JDV126" s="135"/>
      <c r="JDX126" s="135"/>
      <c r="JDZ126" s="135"/>
      <c r="JEB126" s="135"/>
      <c r="JED126" s="135"/>
      <c r="JEF126" s="135"/>
      <c r="JEH126" s="135"/>
      <c r="JEJ126" s="135"/>
      <c r="JEL126" s="135"/>
      <c r="JEN126" s="135"/>
      <c r="JEP126" s="135"/>
      <c r="JER126" s="135"/>
      <c r="JET126" s="135"/>
      <c r="JEV126" s="135"/>
      <c r="JEX126" s="135"/>
      <c r="JEZ126" s="135"/>
      <c r="JFB126" s="135"/>
      <c r="JFD126" s="135"/>
      <c r="JFF126" s="135"/>
      <c r="JFH126" s="135"/>
      <c r="JFJ126" s="135"/>
      <c r="JFL126" s="135"/>
      <c r="JFN126" s="135"/>
      <c r="JFP126" s="135"/>
      <c r="JFR126" s="135"/>
      <c r="JFT126" s="135"/>
      <c r="JFV126" s="135"/>
      <c r="JFX126" s="135"/>
      <c r="JFZ126" s="135"/>
      <c r="JGB126" s="135"/>
      <c r="JGD126" s="135"/>
      <c r="JGF126" s="135"/>
      <c r="JGH126" s="135"/>
      <c r="JGJ126" s="135"/>
      <c r="JGL126" s="135"/>
      <c r="JGN126" s="135"/>
      <c r="JGP126" s="135"/>
      <c r="JGR126" s="135"/>
      <c r="JGT126" s="135"/>
      <c r="JGV126" s="135"/>
      <c r="JGX126" s="135"/>
      <c r="JGZ126" s="135"/>
      <c r="JHB126" s="135"/>
      <c r="JHD126" s="135"/>
      <c r="JHF126" s="135"/>
      <c r="JHH126" s="135"/>
      <c r="JHJ126" s="135"/>
      <c r="JHL126" s="135"/>
      <c r="JHN126" s="135"/>
      <c r="JHP126" s="135"/>
      <c r="JHR126" s="135"/>
      <c r="JHT126" s="135"/>
      <c r="JHV126" s="135"/>
      <c r="JHX126" s="135"/>
      <c r="JHZ126" s="135"/>
      <c r="JIB126" s="135"/>
      <c r="JID126" s="135"/>
      <c r="JIF126" s="135"/>
      <c r="JIH126" s="135"/>
      <c r="JIJ126" s="135"/>
      <c r="JIL126" s="135"/>
      <c r="JIN126" s="135"/>
      <c r="JIP126" s="135"/>
      <c r="JIR126" s="135"/>
      <c r="JIT126" s="135"/>
      <c r="JIV126" s="135"/>
      <c r="JIX126" s="135"/>
      <c r="JIZ126" s="135"/>
      <c r="JJB126" s="135"/>
      <c r="JJD126" s="135"/>
      <c r="JJF126" s="135"/>
      <c r="JJH126" s="135"/>
      <c r="JJJ126" s="135"/>
      <c r="JJL126" s="135"/>
      <c r="JJN126" s="135"/>
      <c r="JJP126" s="135"/>
      <c r="JJR126" s="135"/>
      <c r="JJT126" s="135"/>
      <c r="JJV126" s="135"/>
      <c r="JJX126" s="135"/>
      <c r="JJZ126" s="135"/>
      <c r="JKB126" s="135"/>
      <c r="JKD126" s="135"/>
      <c r="JKF126" s="135"/>
      <c r="JKH126" s="135"/>
      <c r="JKJ126" s="135"/>
      <c r="JKL126" s="135"/>
      <c r="JKN126" s="135"/>
      <c r="JKP126" s="135"/>
      <c r="JKR126" s="135"/>
      <c r="JKT126" s="135"/>
      <c r="JKV126" s="135"/>
      <c r="JKX126" s="135"/>
      <c r="JKZ126" s="135"/>
      <c r="JLB126" s="135"/>
      <c r="JLD126" s="135"/>
      <c r="JLF126" s="135"/>
      <c r="JLH126" s="135"/>
      <c r="JLJ126" s="135"/>
      <c r="JLL126" s="135"/>
      <c r="JLN126" s="135"/>
      <c r="JLP126" s="135"/>
      <c r="JLR126" s="135"/>
      <c r="JLT126" s="135"/>
      <c r="JLV126" s="135"/>
      <c r="JLX126" s="135"/>
      <c r="JLZ126" s="135"/>
      <c r="JMB126" s="135"/>
      <c r="JMD126" s="135"/>
      <c r="JMF126" s="135"/>
      <c r="JMH126" s="135"/>
      <c r="JMJ126" s="135"/>
      <c r="JML126" s="135"/>
      <c r="JMN126" s="135"/>
      <c r="JMP126" s="135"/>
      <c r="JMR126" s="135"/>
      <c r="JMT126" s="135"/>
      <c r="JMV126" s="135"/>
      <c r="JMX126" s="135"/>
      <c r="JMZ126" s="135"/>
      <c r="JNB126" s="135"/>
      <c r="JND126" s="135"/>
      <c r="JNF126" s="135"/>
      <c r="JNH126" s="135"/>
      <c r="JNJ126" s="135"/>
      <c r="JNL126" s="135"/>
      <c r="JNN126" s="135"/>
      <c r="JNP126" s="135"/>
      <c r="JNR126" s="135"/>
      <c r="JNT126" s="135"/>
      <c r="JNV126" s="135"/>
      <c r="JNX126" s="135"/>
      <c r="JNZ126" s="135"/>
      <c r="JOB126" s="135"/>
      <c r="JOD126" s="135"/>
      <c r="JOF126" s="135"/>
      <c r="JOH126" s="135"/>
      <c r="JOJ126" s="135"/>
      <c r="JOL126" s="135"/>
      <c r="JON126" s="135"/>
      <c r="JOP126" s="135"/>
      <c r="JOR126" s="135"/>
      <c r="JOT126" s="135"/>
      <c r="JOV126" s="135"/>
      <c r="JOX126" s="135"/>
      <c r="JOZ126" s="135"/>
      <c r="JPB126" s="135"/>
      <c r="JPD126" s="135"/>
      <c r="JPF126" s="135"/>
      <c r="JPH126" s="135"/>
      <c r="JPJ126" s="135"/>
      <c r="JPL126" s="135"/>
      <c r="JPN126" s="135"/>
      <c r="JPP126" s="135"/>
      <c r="JPR126" s="135"/>
      <c r="JPT126" s="135"/>
      <c r="JPV126" s="135"/>
      <c r="JPX126" s="135"/>
      <c r="JPZ126" s="135"/>
      <c r="JQB126" s="135"/>
      <c r="JQD126" s="135"/>
      <c r="JQF126" s="135"/>
      <c r="JQH126" s="135"/>
      <c r="JQJ126" s="135"/>
      <c r="JQL126" s="135"/>
      <c r="JQN126" s="135"/>
      <c r="JQP126" s="135"/>
      <c r="JQR126" s="135"/>
      <c r="JQT126" s="135"/>
      <c r="JQV126" s="135"/>
      <c r="JQX126" s="135"/>
      <c r="JQZ126" s="135"/>
      <c r="JRB126" s="135"/>
      <c r="JRD126" s="135"/>
      <c r="JRF126" s="135"/>
      <c r="JRH126" s="135"/>
      <c r="JRJ126" s="135"/>
      <c r="JRL126" s="135"/>
      <c r="JRN126" s="135"/>
      <c r="JRP126" s="135"/>
      <c r="JRR126" s="135"/>
      <c r="JRT126" s="135"/>
      <c r="JRV126" s="135"/>
      <c r="JRX126" s="135"/>
      <c r="JRZ126" s="135"/>
      <c r="JSB126" s="135"/>
      <c r="JSD126" s="135"/>
      <c r="JSF126" s="135"/>
      <c r="JSH126" s="135"/>
      <c r="JSJ126" s="135"/>
      <c r="JSL126" s="135"/>
      <c r="JSN126" s="135"/>
      <c r="JSP126" s="135"/>
      <c r="JSR126" s="135"/>
      <c r="JST126" s="135"/>
      <c r="JSV126" s="135"/>
      <c r="JSX126" s="135"/>
      <c r="JSZ126" s="135"/>
      <c r="JTB126" s="135"/>
      <c r="JTD126" s="135"/>
      <c r="JTF126" s="135"/>
      <c r="JTH126" s="135"/>
      <c r="JTJ126" s="135"/>
      <c r="JTL126" s="135"/>
      <c r="JTN126" s="135"/>
      <c r="JTP126" s="135"/>
      <c r="JTR126" s="135"/>
      <c r="JTT126" s="135"/>
      <c r="JTV126" s="135"/>
      <c r="JTX126" s="135"/>
      <c r="JTZ126" s="135"/>
      <c r="JUB126" s="135"/>
      <c r="JUD126" s="135"/>
      <c r="JUF126" s="135"/>
      <c r="JUH126" s="135"/>
      <c r="JUJ126" s="135"/>
      <c r="JUL126" s="135"/>
      <c r="JUN126" s="135"/>
      <c r="JUP126" s="135"/>
      <c r="JUR126" s="135"/>
      <c r="JUT126" s="135"/>
      <c r="JUV126" s="135"/>
      <c r="JUX126" s="135"/>
      <c r="JUZ126" s="135"/>
      <c r="JVB126" s="135"/>
      <c r="JVD126" s="135"/>
      <c r="JVF126" s="135"/>
      <c r="JVH126" s="135"/>
      <c r="JVJ126" s="135"/>
      <c r="JVL126" s="135"/>
      <c r="JVN126" s="135"/>
      <c r="JVP126" s="135"/>
      <c r="JVR126" s="135"/>
      <c r="JVT126" s="135"/>
      <c r="JVV126" s="135"/>
      <c r="JVX126" s="135"/>
      <c r="JVZ126" s="135"/>
      <c r="JWB126" s="135"/>
      <c r="JWD126" s="135"/>
      <c r="JWF126" s="135"/>
      <c r="JWH126" s="135"/>
      <c r="JWJ126" s="135"/>
      <c r="JWL126" s="135"/>
      <c r="JWN126" s="135"/>
      <c r="JWP126" s="135"/>
      <c r="JWR126" s="135"/>
      <c r="JWT126" s="135"/>
      <c r="JWV126" s="135"/>
      <c r="JWX126" s="135"/>
      <c r="JWZ126" s="135"/>
      <c r="JXB126" s="135"/>
      <c r="JXD126" s="135"/>
      <c r="JXF126" s="135"/>
      <c r="JXH126" s="135"/>
      <c r="JXJ126" s="135"/>
      <c r="JXL126" s="135"/>
      <c r="JXN126" s="135"/>
      <c r="JXP126" s="135"/>
      <c r="JXR126" s="135"/>
      <c r="JXT126" s="135"/>
      <c r="JXV126" s="135"/>
      <c r="JXX126" s="135"/>
      <c r="JXZ126" s="135"/>
      <c r="JYB126" s="135"/>
      <c r="JYD126" s="135"/>
      <c r="JYF126" s="135"/>
      <c r="JYH126" s="135"/>
      <c r="JYJ126" s="135"/>
      <c r="JYL126" s="135"/>
      <c r="JYN126" s="135"/>
      <c r="JYP126" s="135"/>
      <c r="JYR126" s="135"/>
      <c r="JYT126" s="135"/>
      <c r="JYV126" s="135"/>
      <c r="JYX126" s="135"/>
      <c r="JYZ126" s="135"/>
      <c r="JZB126" s="135"/>
      <c r="JZD126" s="135"/>
      <c r="JZF126" s="135"/>
      <c r="JZH126" s="135"/>
      <c r="JZJ126" s="135"/>
      <c r="JZL126" s="135"/>
      <c r="JZN126" s="135"/>
      <c r="JZP126" s="135"/>
      <c r="JZR126" s="135"/>
      <c r="JZT126" s="135"/>
      <c r="JZV126" s="135"/>
      <c r="JZX126" s="135"/>
      <c r="JZZ126" s="135"/>
      <c r="KAB126" s="135"/>
      <c r="KAD126" s="135"/>
      <c r="KAF126" s="135"/>
      <c r="KAH126" s="135"/>
      <c r="KAJ126" s="135"/>
      <c r="KAL126" s="135"/>
      <c r="KAN126" s="135"/>
      <c r="KAP126" s="135"/>
      <c r="KAR126" s="135"/>
      <c r="KAT126" s="135"/>
      <c r="KAV126" s="135"/>
      <c r="KAX126" s="135"/>
      <c r="KAZ126" s="135"/>
      <c r="KBB126" s="135"/>
      <c r="KBD126" s="135"/>
      <c r="KBF126" s="135"/>
      <c r="KBH126" s="135"/>
      <c r="KBJ126" s="135"/>
      <c r="KBL126" s="135"/>
      <c r="KBN126" s="135"/>
      <c r="KBP126" s="135"/>
      <c r="KBR126" s="135"/>
      <c r="KBT126" s="135"/>
      <c r="KBV126" s="135"/>
      <c r="KBX126" s="135"/>
      <c r="KBZ126" s="135"/>
      <c r="KCB126" s="135"/>
      <c r="KCD126" s="135"/>
      <c r="KCF126" s="135"/>
      <c r="KCH126" s="135"/>
      <c r="KCJ126" s="135"/>
      <c r="KCL126" s="135"/>
      <c r="KCN126" s="135"/>
      <c r="KCP126" s="135"/>
      <c r="KCR126" s="135"/>
      <c r="KCT126" s="135"/>
      <c r="KCV126" s="135"/>
      <c r="KCX126" s="135"/>
      <c r="KCZ126" s="135"/>
      <c r="KDB126" s="135"/>
      <c r="KDD126" s="135"/>
      <c r="KDF126" s="135"/>
      <c r="KDH126" s="135"/>
      <c r="KDJ126" s="135"/>
      <c r="KDL126" s="135"/>
      <c r="KDN126" s="135"/>
      <c r="KDP126" s="135"/>
      <c r="KDR126" s="135"/>
      <c r="KDT126" s="135"/>
      <c r="KDV126" s="135"/>
      <c r="KDX126" s="135"/>
      <c r="KDZ126" s="135"/>
      <c r="KEB126" s="135"/>
      <c r="KED126" s="135"/>
      <c r="KEF126" s="135"/>
      <c r="KEH126" s="135"/>
      <c r="KEJ126" s="135"/>
      <c r="KEL126" s="135"/>
      <c r="KEN126" s="135"/>
      <c r="KEP126" s="135"/>
      <c r="KER126" s="135"/>
      <c r="KET126" s="135"/>
      <c r="KEV126" s="135"/>
      <c r="KEX126" s="135"/>
      <c r="KEZ126" s="135"/>
      <c r="KFB126" s="135"/>
      <c r="KFD126" s="135"/>
      <c r="KFF126" s="135"/>
      <c r="KFH126" s="135"/>
      <c r="KFJ126" s="135"/>
      <c r="KFL126" s="135"/>
      <c r="KFN126" s="135"/>
      <c r="KFP126" s="135"/>
      <c r="KFR126" s="135"/>
      <c r="KFT126" s="135"/>
      <c r="KFV126" s="135"/>
      <c r="KFX126" s="135"/>
      <c r="KFZ126" s="135"/>
      <c r="KGB126" s="135"/>
      <c r="KGD126" s="135"/>
      <c r="KGF126" s="135"/>
      <c r="KGH126" s="135"/>
      <c r="KGJ126" s="135"/>
      <c r="KGL126" s="135"/>
      <c r="KGN126" s="135"/>
      <c r="KGP126" s="135"/>
      <c r="KGR126" s="135"/>
      <c r="KGT126" s="135"/>
      <c r="KGV126" s="135"/>
      <c r="KGX126" s="135"/>
      <c r="KGZ126" s="135"/>
      <c r="KHB126" s="135"/>
      <c r="KHD126" s="135"/>
      <c r="KHF126" s="135"/>
      <c r="KHH126" s="135"/>
      <c r="KHJ126" s="135"/>
      <c r="KHL126" s="135"/>
      <c r="KHN126" s="135"/>
      <c r="KHP126" s="135"/>
      <c r="KHR126" s="135"/>
      <c r="KHT126" s="135"/>
      <c r="KHV126" s="135"/>
      <c r="KHX126" s="135"/>
      <c r="KHZ126" s="135"/>
      <c r="KIB126" s="135"/>
      <c r="KID126" s="135"/>
      <c r="KIF126" s="135"/>
      <c r="KIH126" s="135"/>
      <c r="KIJ126" s="135"/>
      <c r="KIL126" s="135"/>
      <c r="KIN126" s="135"/>
      <c r="KIP126" s="135"/>
      <c r="KIR126" s="135"/>
      <c r="KIT126" s="135"/>
      <c r="KIV126" s="135"/>
      <c r="KIX126" s="135"/>
      <c r="KIZ126" s="135"/>
      <c r="KJB126" s="135"/>
      <c r="KJD126" s="135"/>
      <c r="KJF126" s="135"/>
      <c r="KJH126" s="135"/>
      <c r="KJJ126" s="135"/>
      <c r="KJL126" s="135"/>
      <c r="KJN126" s="135"/>
      <c r="KJP126" s="135"/>
      <c r="KJR126" s="135"/>
      <c r="KJT126" s="135"/>
      <c r="KJV126" s="135"/>
      <c r="KJX126" s="135"/>
      <c r="KJZ126" s="135"/>
      <c r="KKB126" s="135"/>
      <c r="KKD126" s="135"/>
      <c r="KKF126" s="135"/>
      <c r="KKH126" s="135"/>
      <c r="KKJ126" s="135"/>
      <c r="KKL126" s="135"/>
      <c r="KKN126" s="135"/>
      <c r="KKP126" s="135"/>
      <c r="KKR126" s="135"/>
      <c r="KKT126" s="135"/>
      <c r="KKV126" s="135"/>
      <c r="KKX126" s="135"/>
      <c r="KKZ126" s="135"/>
      <c r="KLB126" s="135"/>
      <c r="KLD126" s="135"/>
      <c r="KLF126" s="135"/>
      <c r="KLH126" s="135"/>
      <c r="KLJ126" s="135"/>
      <c r="KLL126" s="135"/>
      <c r="KLN126" s="135"/>
      <c r="KLP126" s="135"/>
      <c r="KLR126" s="135"/>
      <c r="KLT126" s="135"/>
      <c r="KLV126" s="135"/>
      <c r="KLX126" s="135"/>
      <c r="KLZ126" s="135"/>
      <c r="KMB126" s="135"/>
      <c r="KMD126" s="135"/>
      <c r="KMF126" s="135"/>
      <c r="KMH126" s="135"/>
      <c r="KMJ126" s="135"/>
      <c r="KML126" s="135"/>
      <c r="KMN126" s="135"/>
      <c r="KMP126" s="135"/>
      <c r="KMR126" s="135"/>
      <c r="KMT126" s="135"/>
      <c r="KMV126" s="135"/>
      <c r="KMX126" s="135"/>
      <c r="KMZ126" s="135"/>
      <c r="KNB126" s="135"/>
      <c r="KND126" s="135"/>
      <c r="KNF126" s="135"/>
      <c r="KNH126" s="135"/>
      <c r="KNJ126" s="135"/>
      <c r="KNL126" s="135"/>
      <c r="KNN126" s="135"/>
      <c r="KNP126" s="135"/>
      <c r="KNR126" s="135"/>
      <c r="KNT126" s="135"/>
      <c r="KNV126" s="135"/>
      <c r="KNX126" s="135"/>
      <c r="KNZ126" s="135"/>
      <c r="KOB126" s="135"/>
      <c r="KOD126" s="135"/>
      <c r="KOF126" s="135"/>
      <c r="KOH126" s="135"/>
      <c r="KOJ126" s="135"/>
      <c r="KOL126" s="135"/>
      <c r="KON126" s="135"/>
      <c r="KOP126" s="135"/>
      <c r="KOR126" s="135"/>
      <c r="KOT126" s="135"/>
      <c r="KOV126" s="135"/>
      <c r="KOX126" s="135"/>
      <c r="KOZ126" s="135"/>
      <c r="KPB126" s="135"/>
      <c r="KPD126" s="135"/>
      <c r="KPF126" s="135"/>
      <c r="KPH126" s="135"/>
      <c r="KPJ126" s="135"/>
      <c r="KPL126" s="135"/>
      <c r="KPN126" s="135"/>
      <c r="KPP126" s="135"/>
      <c r="KPR126" s="135"/>
      <c r="KPT126" s="135"/>
      <c r="KPV126" s="135"/>
      <c r="KPX126" s="135"/>
      <c r="KPZ126" s="135"/>
      <c r="KQB126" s="135"/>
      <c r="KQD126" s="135"/>
      <c r="KQF126" s="135"/>
      <c r="KQH126" s="135"/>
      <c r="KQJ126" s="135"/>
      <c r="KQL126" s="135"/>
      <c r="KQN126" s="135"/>
      <c r="KQP126" s="135"/>
      <c r="KQR126" s="135"/>
      <c r="KQT126" s="135"/>
      <c r="KQV126" s="135"/>
      <c r="KQX126" s="135"/>
      <c r="KQZ126" s="135"/>
      <c r="KRB126" s="135"/>
      <c r="KRD126" s="135"/>
      <c r="KRF126" s="135"/>
      <c r="KRH126" s="135"/>
      <c r="KRJ126" s="135"/>
      <c r="KRL126" s="135"/>
      <c r="KRN126" s="135"/>
      <c r="KRP126" s="135"/>
      <c r="KRR126" s="135"/>
      <c r="KRT126" s="135"/>
      <c r="KRV126" s="135"/>
      <c r="KRX126" s="135"/>
      <c r="KRZ126" s="135"/>
      <c r="KSB126" s="135"/>
      <c r="KSD126" s="135"/>
      <c r="KSF126" s="135"/>
      <c r="KSH126" s="135"/>
      <c r="KSJ126" s="135"/>
      <c r="KSL126" s="135"/>
      <c r="KSN126" s="135"/>
      <c r="KSP126" s="135"/>
      <c r="KSR126" s="135"/>
      <c r="KST126" s="135"/>
      <c r="KSV126" s="135"/>
      <c r="KSX126" s="135"/>
      <c r="KSZ126" s="135"/>
      <c r="KTB126" s="135"/>
      <c r="KTD126" s="135"/>
      <c r="KTF126" s="135"/>
      <c r="KTH126" s="135"/>
      <c r="KTJ126" s="135"/>
      <c r="KTL126" s="135"/>
      <c r="KTN126" s="135"/>
      <c r="KTP126" s="135"/>
      <c r="KTR126" s="135"/>
      <c r="KTT126" s="135"/>
      <c r="KTV126" s="135"/>
      <c r="KTX126" s="135"/>
      <c r="KTZ126" s="135"/>
      <c r="KUB126" s="135"/>
      <c r="KUD126" s="135"/>
      <c r="KUF126" s="135"/>
      <c r="KUH126" s="135"/>
      <c r="KUJ126" s="135"/>
      <c r="KUL126" s="135"/>
      <c r="KUN126" s="135"/>
      <c r="KUP126" s="135"/>
      <c r="KUR126" s="135"/>
      <c r="KUT126" s="135"/>
      <c r="KUV126" s="135"/>
      <c r="KUX126" s="135"/>
      <c r="KUZ126" s="135"/>
      <c r="KVB126" s="135"/>
      <c r="KVD126" s="135"/>
      <c r="KVF126" s="135"/>
      <c r="KVH126" s="135"/>
      <c r="KVJ126" s="135"/>
      <c r="KVL126" s="135"/>
      <c r="KVN126" s="135"/>
      <c r="KVP126" s="135"/>
      <c r="KVR126" s="135"/>
      <c r="KVT126" s="135"/>
      <c r="KVV126" s="135"/>
      <c r="KVX126" s="135"/>
      <c r="KVZ126" s="135"/>
      <c r="KWB126" s="135"/>
      <c r="KWD126" s="135"/>
      <c r="KWF126" s="135"/>
      <c r="KWH126" s="135"/>
      <c r="KWJ126" s="135"/>
      <c r="KWL126" s="135"/>
      <c r="KWN126" s="135"/>
      <c r="KWP126" s="135"/>
      <c r="KWR126" s="135"/>
      <c r="KWT126" s="135"/>
      <c r="KWV126" s="135"/>
      <c r="KWX126" s="135"/>
      <c r="KWZ126" s="135"/>
      <c r="KXB126" s="135"/>
      <c r="KXD126" s="135"/>
      <c r="KXF126" s="135"/>
      <c r="KXH126" s="135"/>
      <c r="KXJ126" s="135"/>
      <c r="KXL126" s="135"/>
      <c r="KXN126" s="135"/>
      <c r="KXP126" s="135"/>
      <c r="KXR126" s="135"/>
      <c r="KXT126" s="135"/>
      <c r="KXV126" s="135"/>
      <c r="KXX126" s="135"/>
      <c r="KXZ126" s="135"/>
      <c r="KYB126" s="135"/>
      <c r="KYD126" s="135"/>
      <c r="KYF126" s="135"/>
      <c r="KYH126" s="135"/>
      <c r="KYJ126" s="135"/>
      <c r="KYL126" s="135"/>
      <c r="KYN126" s="135"/>
      <c r="KYP126" s="135"/>
      <c r="KYR126" s="135"/>
      <c r="KYT126" s="135"/>
      <c r="KYV126" s="135"/>
      <c r="KYX126" s="135"/>
      <c r="KYZ126" s="135"/>
      <c r="KZB126" s="135"/>
      <c r="KZD126" s="135"/>
      <c r="KZF126" s="135"/>
      <c r="KZH126" s="135"/>
      <c r="KZJ126" s="135"/>
      <c r="KZL126" s="135"/>
      <c r="KZN126" s="135"/>
      <c r="KZP126" s="135"/>
      <c r="KZR126" s="135"/>
      <c r="KZT126" s="135"/>
      <c r="KZV126" s="135"/>
      <c r="KZX126" s="135"/>
      <c r="KZZ126" s="135"/>
      <c r="LAB126" s="135"/>
      <c r="LAD126" s="135"/>
      <c r="LAF126" s="135"/>
      <c r="LAH126" s="135"/>
      <c r="LAJ126" s="135"/>
      <c r="LAL126" s="135"/>
      <c r="LAN126" s="135"/>
      <c r="LAP126" s="135"/>
      <c r="LAR126" s="135"/>
      <c r="LAT126" s="135"/>
      <c r="LAV126" s="135"/>
      <c r="LAX126" s="135"/>
      <c r="LAZ126" s="135"/>
      <c r="LBB126" s="135"/>
      <c r="LBD126" s="135"/>
      <c r="LBF126" s="135"/>
      <c r="LBH126" s="135"/>
      <c r="LBJ126" s="135"/>
      <c r="LBL126" s="135"/>
      <c r="LBN126" s="135"/>
      <c r="LBP126" s="135"/>
      <c r="LBR126" s="135"/>
      <c r="LBT126" s="135"/>
      <c r="LBV126" s="135"/>
      <c r="LBX126" s="135"/>
      <c r="LBZ126" s="135"/>
      <c r="LCB126" s="135"/>
      <c r="LCD126" s="135"/>
      <c r="LCF126" s="135"/>
      <c r="LCH126" s="135"/>
      <c r="LCJ126" s="135"/>
      <c r="LCL126" s="135"/>
      <c r="LCN126" s="135"/>
      <c r="LCP126" s="135"/>
      <c r="LCR126" s="135"/>
      <c r="LCT126" s="135"/>
      <c r="LCV126" s="135"/>
      <c r="LCX126" s="135"/>
      <c r="LCZ126" s="135"/>
      <c r="LDB126" s="135"/>
      <c r="LDD126" s="135"/>
      <c r="LDF126" s="135"/>
      <c r="LDH126" s="135"/>
      <c r="LDJ126" s="135"/>
      <c r="LDL126" s="135"/>
      <c r="LDN126" s="135"/>
      <c r="LDP126" s="135"/>
      <c r="LDR126" s="135"/>
      <c r="LDT126" s="135"/>
      <c r="LDV126" s="135"/>
      <c r="LDX126" s="135"/>
      <c r="LDZ126" s="135"/>
      <c r="LEB126" s="135"/>
      <c r="LED126" s="135"/>
      <c r="LEF126" s="135"/>
      <c r="LEH126" s="135"/>
      <c r="LEJ126" s="135"/>
      <c r="LEL126" s="135"/>
      <c r="LEN126" s="135"/>
      <c r="LEP126" s="135"/>
      <c r="LER126" s="135"/>
      <c r="LET126" s="135"/>
      <c r="LEV126" s="135"/>
      <c r="LEX126" s="135"/>
      <c r="LEZ126" s="135"/>
      <c r="LFB126" s="135"/>
      <c r="LFD126" s="135"/>
      <c r="LFF126" s="135"/>
      <c r="LFH126" s="135"/>
      <c r="LFJ126" s="135"/>
      <c r="LFL126" s="135"/>
      <c r="LFN126" s="135"/>
      <c r="LFP126" s="135"/>
      <c r="LFR126" s="135"/>
      <c r="LFT126" s="135"/>
      <c r="LFV126" s="135"/>
      <c r="LFX126" s="135"/>
      <c r="LFZ126" s="135"/>
      <c r="LGB126" s="135"/>
      <c r="LGD126" s="135"/>
      <c r="LGF126" s="135"/>
      <c r="LGH126" s="135"/>
      <c r="LGJ126" s="135"/>
      <c r="LGL126" s="135"/>
      <c r="LGN126" s="135"/>
      <c r="LGP126" s="135"/>
      <c r="LGR126" s="135"/>
      <c r="LGT126" s="135"/>
      <c r="LGV126" s="135"/>
      <c r="LGX126" s="135"/>
      <c r="LGZ126" s="135"/>
      <c r="LHB126" s="135"/>
      <c r="LHD126" s="135"/>
      <c r="LHF126" s="135"/>
      <c r="LHH126" s="135"/>
      <c r="LHJ126" s="135"/>
      <c r="LHL126" s="135"/>
      <c r="LHN126" s="135"/>
      <c r="LHP126" s="135"/>
      <c r="LHR126" s="135"/>
      <c r="LHT126" s="135"/>
      <c r="LHV126" s="135"/>
      <c r="LHX126" s="135"/>
      <c r="LHZ126" s="135"/>
      <c r="LIB126" s="135"/>
      <c r="LID126" s="135"/>
      <c r="LIF126" s="135"/>
      <c r="LIH126" s="135"/>
      <c r="LIJ126" s="135"/>
      <c r="LIL126" s="135"/>
      <c r="LIN126" s="135"/>
      <c r="LIP126" s="135"/>
      <c r="LIR126" s="135"/>
      <c r="LIT126" s="135"/>
      <c r="LIV126" s="135"/>
      <c r="LIX126" s="135"/>
      <c r="LIZ126" s="135"/>
      <c r="LJB126" s="135"/>
      <c r="LJD126" s="135"/>
      <c r="LJF126" s="135"/>
      <c r="LJH126" s="135"/>
      <c r="LJJ126" s="135"/>
      <c r="LJL126" s="135"/>
      <c r="LJN126" s="135"/>
      <c r="LJP126" s="135"/>
      <c r="LJR126" s="135"/>
      <c r="LJT126" s="135"/>
      <c r="LJV126" s="135"/>
      <c r="LJX126" s="135"/>
      <c r="LJZ126" s="135"/>
      <c r="LKB126" s="135"/>
      <c r="LKD126" s="135"/>
      <c r="LKF126" s="135"/>
      <c r="LKH126" s="135"/>
      <c r="LKJ126" s="135"/>
      <c r="LKL126" s="135"/>
      <c r="LKN126" s="135"/>
      <c r="LKP126" s="135"/>
      <c r="LKR126" s="135"/>
      <c r="LKT126" s="135"/>
      <c r="LKV126" s="135"/>
      <c r="LKX126" s="135"/>
      <c r="LKZ126" s="135"/>
      <c r="LLB126" s="135"/>
      <c r="LLD126" s="135"/>
      <c r="LLF126" s="135"/>
      <c r="LLH126" s="135"/>
      <c r="LLJ126" s="135"/>
      <c r="LLL126" s="135"/>
      <c r="LLN126" s="135"/>
      <c r="LLP126" s="135"/>
      <c r="LLR126" s="135"/>
      <c r="LLT126" s="135"/>
      <c r="LLV126" s="135"/>
      <c r="LLX126" s="135"/>
      <c r="LLZ126" s="135"/>
      <c r="LMB126" s="135"/>
      <c r="LMD126" s="135"/>
      <c r="LMF126" s="135"/>
      <c r="LMH126" s="135"/>
      <c r="LMJ126" s="135"/>
      <c r="LML126" s="135"/>
      <c r="LMN126" s="135"/>
      <c r="LMP126" s="135"/>
      <c r="LMR126" s="135"/>
      <c r="LMT126" s="135"/>
      <c r="LMV126" s="135"/>
      <c r="LMX126" s="135"/>
      <c r="LMZ126" s="135"/>
      <c r="LNB126" s="135"/>
      <c r="LND126" s="135"/>
      <c r="LNF126" s="135"/>
      <c r="LNH126" s="135"/>
      <c r="LNJ126" s="135"/>
      <c r="LNL126" s="135"/>
      <c r="LNN126" s="135"/>
      <c r="LNP126" s="135"/>
      <c r="LNR126" s="135"/>
      <c r="LNT126" s="135"/>
      <c r="LNV126" s="135"/>
      <c r="LNX126" s="135"/>
      <c r="LNZ126" s="135"/>
      <c r="LOB126" s="135"/>
      <c r="LOD126" s="135"/>
      <c r="LOF126" s="135"/>
      <c r="LOH126" s="135"/>
      <c r="LOJ126" s="135"/>
      <c r="LOL126" s="135"/>
      <c r="LON126" s="135"/>
      <c r="LOP126" s="135"/>
      <c r="LOR126" s="135"/>
      <c r="LOT126" s="135"/>
      <c r="LOV126" s="135"/>
      <c r="LOX126" s="135"/>
      <c r="LOZ126" s="135"/>
      <c r="LPB126" s="135"/>
      <c r="LPD126" s="135"/>
      <c r="LPF126" s="135"/>
      <c r="LPH126" s="135"/>
      <c r="LPJ126" s="135"/>
      <c r="LPL126" s="135"/>
      <c r="LPN126" s="135"/>
      <c r="LPP126" s="135"/>
      <c r="LPR126" s="135"/>
      <c r="LPT126" s="135"/>
      <c r="LPV126" s="135"/>
      <c r="LPX126" s="135"/>
      <c r="LPZ126" s="135"/>
      <c r="LQB126" s="135"/>
      <c r="LQD126" s="135"/>
      <c r="LQF126" s="135"/>
      <c r="LQH126" s="135"/>
      <c r="LQJ126" s="135"/>
      <c r="LQL126" s="135"/>
      <c r="LQN126" s="135"/>
      <c r="LQP126" s="135"/>
      <c r="LQR126" s="135"/>
      <c r="LQT126" s="135"/>
      <c r="LQV126" s="135"/>
      <c r="LQX126" s="135"/>
      <c r="LQZ126" s="135"/>
      <c r="LRB126" s="135"/>
      <c r="LRD126" s="135"/>
      <c r="LRF126" s="135"/>
      <c r="LRH126" s="135"/>
      <c r="LRJ126" s="135"/>
      <c r="LRL126" s="135"/>
      <c r="LRN126" s="135"/>
      <c r="LRP126" s="135"/>
      <c r="LRR126" s="135"/>
      <c r="LRT126" s="135"/>
      <c r="LRV126" s="135"/>
      <c r="LRX126" s="135"/>
      <c r="LRZ126" s="135"/>
      <c r="LSB126" s="135"/>
      <c r="LSD126" s="135"/>
      <c r="LSF126" s="135"/>
      <c r="LSH126" s="135"/>
      <c r="LSJ126" s="135"/>
      <c r="LSL126" s="135"/>
      <c r="LSN126" s="135"/>
      <c r="LSP126" s="135"/>
      <c r="LSR126" s="135"/>
      <c r="LST126" s="135"/>
      <c r="LSV126" s="135"/>
      <c r="LSX126" s="135"/>
      <c r="LSZ126" s="135"/>
      <c r="LTB126" s="135"/>
      <c r="LTD126" s="135"/>
      <c r="LTF126" s="135"/>
      <c r="LTH126" s="135"/>
      <c r="LTJ126" s="135"/>
      <c r="LTL126" s="135"/>
      <c r="LTN126" s="135"/>
      <c r="LTP126" s="135"/>
      <c r="LTR126" s="135"/>
      <c r="LTT126" s="135"/>
      <c r="LTV126" s="135"/>
      <c r="LTX126" s="135"/>
      <c r="LTZ126" s="135"/>
      <c r="LUB126" s="135"/>
      <c r="LUD126" s="135"/>
      <c r="LUF126" s="135"/>
      <c r="LUH126" s="135"/>
      <c r="LUJ126" s="135"/>
      <c r="LUL126" s="135"/>
      <c r="LUN126" s="135"/>
      <c r="LUP126" s="135"/>
      <c r="LUR126" s="135"/>
      <c r="LUT126" s="135"/>
      <c r="LUV126" s="135"/>
      <c r="LUX126" s="135"/>
      <c r="LUZ126" s="135"/>
      <c r="LVB126" s="135"/>
      <c r="LVD126" s="135"/>
      <c r="LVF126" s="135"/>
      <c r="LVH126" s="135"/>
      <c r="LVJ126" s="135"/>
      <c r="LVL126" s="135"/>
      <c r="LVN126" s="135"/>
      <c r="LVP126" s="135"/>
      <c r="LVR126" s="135"/>
      <c r="LVT126" s="135"/>
      <c r="LVV126" s="135"/>
      <c r="LVX126" s="135"/>
      <c r="LVZ126" s="135"/>
      <c r="LWB126" s="135"/>
      <c r="LWD126" s="135"/>
      <c r="LWF126" s="135"/>
      <c r="LWH126" s="135"/>
      <c r="LWJ126" s="135"/>
      <c r="LWL126" s="135"/>
      <c r="LWN126" s="135"/>
      <c r="LWP126" s="135"/>
      <c r="LWR126" s="135"/>
      <c r="LWT126" s="135"/>
      <c r="LWV126" s="135"/>
      <c r="LWX126" s="135"/>
      <c r="LWZ126" s="135"/>
      <c r="LXB126" s="135"/>
      <c r="LXD126" s="135"/>
      <c r="LXF126" s="135"/>
      <c r="LXH126" s="135"/>
      <c r="LXJ126" s="135"/>
      <c r="LXL126" s="135"/>
      <c r="LXN126" s="135"/>
      <c r="LXP126" s="135"/>
      <c r="LXR126" s="135"/>
      <c r="LXT126" s="135"/>
      <c r="LXV126" s="135"/>
      <c r="LXX126" s="135"/>
      <c r="LXZ126" s="135"/>
      <c r="LYB126" s="135"/>
      <c r="LYD126" s="135"/>
      <c r="LYF126" s="135"/>
      <c r="LYH126" s="135"/>
      <c r="LYJ126" s="135"/>
      <c r="LYL126" s="135"/>
      <c r="LYN126" s="135"/>
      <c r="LYP126" s="135"/>
      <c r="LYR126" s="135"/>
      <c r="LYT126" s="135"/>
      <c r="LYV126" s="135"/>
      <c r="LYX126" s="135"/>
      <c r="LYZ126" s="135"/>
      <c r="LZB126" s="135"/>
      <c r="LZD126" s="135"/>
      <c r="LZF126" s="135"/>
      <c r="LZH126" s="135"/>
      <c r="LZJ126" s="135"/>
      <c r="LZL126" s="135"/>
      <c r="LZN126" s="135"/>
      <c r="LZP126" s="135"/>
      <c r="LZR126" s="135"/>
      <c r="LZT126" s="135"/>
      <c r="LZV126" s="135"/>
      <c r="LZX126" s="135"/>
      <c r="LZZ126" s="135"/>
      <c r="MAB126" s="135"/>
      <c r="MAD126" s="135"/>
      <c r="MAF126" s="135"/>
      <c r="MAH126" s="135"/>
      <c r="MAJ126" s="135"/>
      <c r="MAL126" s="135"/>
      <c r="MAN126" s="135"/>
      <c r="MAP126" s="135"/>
      <c r="MAR126" s="135"/>
      <c r="MAT126" s="135"/>
      <c r="MAV126" s="135"/>
      <c r="MAX126" s="135"/>
      <c r="MAZ126" s="135"/>
      <c r="MBB126" s="135"/>
      <c r="MBD126" s="135"/>
      <c r="MBF126" s="135"/>
      <c r="MBH126" s="135"/>
      <c r="MBJ126" s="135"/>
      <c r="MBL126" s="135"/>
      <c r="MBN126" s="135"/>
      <c r="MBP126" s="135"/>
      <c r="MBR126" s="135"/>
      <c r="MBT126" s="135"/>
      <c r="MBV126" s="135"/>
      <c r="MBX126" s="135"/>
      <c r="MBZ126" s="135"/>
      <c r="MCB126" s="135"/>
      <c r="MCD126" s="135"/>
      <c r="MCF126" s="135"/>
      <c r="MCH126" s="135"/>
      <c r="MCJ126" s="135"/>
      <c r="MCL126" s="135"/>
      <c r="MCN126" s="135"/>
      <c r="MCP126" s="135"/>
      <c r="MCR126" s="135"/>
      <c r="MCT126" s="135"/>
      <c r="MCV126" s="135"/>
      <c r="MCX126" s="135"/>
      <c r="MCZ126" s="135"/>
      <c r="MDB126" s="135"/>
      <c r="MDD126" s="135"/>
      <c r="MDF126" s="135"/>
      <c r="MDH126" s="135"/>
      <c r="MDJ126" s="135"/>
      <c r="MDL126" s="135"/>
      <c r="MDN126" s="135"/>
      <c r="MDP126" s="135"/>
      <c r="MDR126" s="135"/>
      <c r="MDT126" s="135"/>
      <c r="MDV126" s="135"/>
      <c r="MDX126" s="135"/>
      <c r="MDZ126" s="135"/>
      <c r="MEB126" s="135"/>
      <c r="MED126" s="135"/>
      <c r="MEF126" s="135"/>
      <c r="MEH126" s="135"/>
      <c r="MEJ126" s="135"/>
      <c r="MEL126" s="135"/>
      <c r="MEN126" s="135"/>
      <c r="MEP126" s="135"/>
      <c r="MER126" s="135"/>
      <c r="MET126" s="135"/>
      <c r="MEV126" s="135"/>
      <c r="MEX126" s="135"/>
      <c r="MEZ126" s="135"/>
      <c r="MFB126" s="135"/>
      <c r="MFD126" s="135"/>
      <c r="MFF126" s="135"/>
      <c r="MFH126" s="135"/>
      <c r="MFJ126" s="135"/>
      <c r="MFL126" s="135"/>
      <c r="MFN126" s="135"/>
      <c r="MFP126" s="135"/>
      <c r="MFR126" s="135"/>
      <c r="MFT126" s="135"/>
      <c r="MFV126" s="135"/>
      <c r="MFX126" s="135"/>
      <c r="MFZ126" s="135"/>
      <c r="MGB126" s="135"/>
      <c r="MGD126" s="135"/>
      <c r="MGF126" s="135"/>
      <c r="MGH126" s="135"/>
      <c r="MGJ126" s="135"/>
      <c r="MGL126" s="135"/>
      <c r="MGN126" s="135"/>
      <c r="MGP126" s="135"/>
      <c r="MGR126" s="135"/>
      <c r="MGT126" s="135"/>
      <c r="MGV126" s="135"/>
      <c r="MGX126" s="135"/>
      <c r="MGZ126" s="135"/>
      <c r="MHB126" s="135"/>
      <c r="MHD126" s="135"/>
      <c r="MHF126" s="135"/>
      <c r="MHH126" s="135"/>
      <c r="MHJ126" s="135"/>
      <c r="MHL126" s="135"/>
      <c r="MHN126" s="135"/>
      <c r="MHP126" s="135"/>
      <c r="MHR126" s="135"/>
      <c r="MHT126" s="135"/>
      <c r="MHV126" s="135"/>
      <c r="MHX126" s="135"/>
      <c r="MHZ126" s="135"/>
      <c r="MIB126" s="135"/>
      <c r="MID126" s="135"/>
      <c r="MIF126" s="135"/>
      <c r="MIH126" s="135"/>
      <c r="MIJ126" s="135"/>
      <c r="MIL126" s="135"/>
      <c r="MIN126" s="135"/>
      <c r="MIP126" s="135"/>
      <c r="MIR126" s="135"/>
      <c r="MIT126" s="135"/>
      <c r="MIV126" s="135"/>
      <c r="MIX126" s="135"/>
      <c r="MIZ126" s="135"/>
      <c r="MJB126" s="135"/>
      <c r="MJD126" s="135"/>
      <c r="MJF126" s="135"/>
      <c r="MJH126" s="135"/>
      <c r="MJJ126" s="135"/>
      <c r="MJL126" s="135"/>
      <c r="MJN126" s="135"/>
      <c r="MJP126" s="135"/>
      <c r="MJR126" s="135"/>
      <c r="MJT126" s="135"/>
      <c r="MJV126" s="135"/>
      <c r="MJX126" s="135"/>
      <c r="MJZ126" s="135"/>
      <c r="MKB126" s="135"/>
      <c r="MKD126" s="135"/>
      <c r="MKF126" s="135"/>
      <c r="MKH126" s="135"/>
      <c r="MKJ126" s="135"/>
      <c r="MKL126" s="135"/>
      <c r="MKN126" s="135"/>
      <c r="MKP126" s="135"/>
      <c r="MKR126" s="135"/>
      <c r="MKT126" s="135"/>
      <c r="MKV126" s="135"/>
      <c r="MKX126" s="135"/>
      <c r="MKZ126" s="135"/>
      <c r="MLB126" s="135"/>
      <c r="MLD126" s="135"/>
      <c r="MLF126" s="135"/>
      <c r="MLH126" s="135"/>
      <c r="MLJ126" s="135"/>
      <c r="MLL126" s="135"/>
      <c r="MLN126" s="135"/>
      <c r="MLP126" s="135"/>
      <c r="MLR126" s="135"/>
      <c r="MLT126" s="135"/>
      <c r="MLV126" s="135"/>
      <c r="MLX126" s="135"/>
      <c r="MLZ126" s="135"/>
      <c r="MMB126" s="135"/>
      <c r="MMD126" s="135"/>
      <c r="MMF126" s="135"/>
      <c r="MMH126" s="135"/>
      <c r="MMJ126" s="135"/>
      <c r="MML126" s="135"/>
      <c r="MMN126" s="135"/>
      <c r="MMP126" s="135"/>
      <c r="MMR126" s="135"/>
      <c r="MMT126" s="135"/>
      <c r="MMV126" s="135"/>
      <c r="MMX126" s="135"/>
      <c r="MMZ126" s="135"/>
      <c r="MNB126" s="135"/>
      <c r="MND126" s="135"/>
      <c r="MNF126" s="135"/>
      <c r="MNH126" s="135"/>
      <c r="MNJ126" s="135"/>
      <c r="MNL126" s="135"/>
      <c r="MNN126" s="135"/>
      <c r="MNP126" s="135"/>
      <c r="MNR126" s="135"/>
      <c r="MNT126" s="135"/>
      <c r="MNV126" s="135"/>
      <c r="MNX126" s="135"/>
      <c r="MNZ126" s="135"/>
      <c r="MOB126" s="135"/>
      <c r="MOD126" s="135"/>
      <c r="MOF126" s="135"/>
      <c r="MOH126" s="135"/>
      <c r="MOJ126" s="135"/>
      <c r="MOL126" s="135"/>
      <c r="MON126" s="135"/>
      <c r="MOP126" s="135"/>
      <c r="MOR126" s="135"/>
      <c r="MOT126" s="135"/>
      <c r="MOV126" s="135"/>
      <c r="MOX126" s="135"/>
      <c r="MOZ126" s="135"/>
      <c r="MPB126" s="135"/>
      <c r="MPD126" s="135"/>
      <c r="MPF126" s="135"/>
      <c r="MPH126" s="135"/>
      <c r="MPJ126" s="135"/>
      <c r="MPL126" s="135"/>
      <c r="MPN126" s="135"/>
      <c r="MPP126" s="135"/>
      <c r="MPR126" s="135"/>
      <c r="MPT126" s="135"/>
      <c r="MPV126" s="135"/>
      <c r="MPX126" s="135"/>
      <c r="MPZ126" s="135"/>
      <c r="MQB126" s="135"/>
      <c r="MQD126" s="135"/>
      <c r="MQF126" s="135"/>
      <c r="MQH126" s="135"/>
      <c r="MQJ126" s="135"/>
      <c r="MQL126" s="135"/>
      <c r="MQN126" s="135"/>
      <c r="MQP126" s="135"/>
      <c r="MQR126" s="135"/>
      <c r="MQT126" s="135"/>
      <c r="MQV126" s="135"/>
      <c r="MQX126" s="135"/>
      <c r="MQZ126" s="135"/>
      <c r="MRB126" s="135"/>
      <c r="MRD126" s="135"/>
      <c r="MRF126" s="135"/>
      <c r="MRH126" s="135"/>
      <c r="MRJ126" s="135"/>
      <c r="MRL126" s="135"/>
      <c r="MRN126" s="135"/>
      <c r="MRP126" s="135"/>
      <c r="MRR126" s="135"/>
      <c r="MRT126" s="135"/>
      <c r="MRV126" s="135"/>
      <c r="MRX126" s="135"/>
      <c r="MRZ126" s="135"/>
      <c r="MSB126" s="135"/>
      <c r="MSD126" s="135"/>
      <c r="MSF126" s="135"/>
      <c r="MSH126" s="135"/>
      <c r="MSJ126" s="135"/>
      <c r="MSL126" s="135"/>
      <c r="MSN126" s="135"/>
      <c r="MSP126" s="135"/>
      <c r="MSR126" s="135"/>
      <c r="MST126" s="135"/>
      <c r="MSV126" s="135"/>
      <c r="MSX126" s="135"/>
      <c r="MSZ126" s="135"/>
      <c r="MTB126" s="135"/>
      <c r="MTD126" s="135"/>
      <c r="MTF126" s="135"/>
      <c r="MTH126" s="135"/>
      <c r="MTJ126" s="135"/>
      <c r="MTL126" s="135"/>
      <c r="MTN126" s="135"/>
      <c r="MTP126" s="135"/>
      <c r="MTR126" s="135"/>
      <c r="MTT126" s="135"/>
      <c r="MTV126" s="135"/>
      <c r="MTX126" s="135"/>
      <c r="MTZ126" s="135"/>
      <c r="MUB126" s="135"/>
      <c r="MUD126" s="135"/>
      <c r="MUF126" s="135"/>
      <c r="MUH126" s="135"/>
      <c r="MUJ126" s="135"/>
      <c r="MUL126" s="135"/>
      <c r="MUN126" s="135"/>
      <c r="MUP126" s="135"/>
      <c r="MUR126" s="135"/>
      <c r="MUT126" s="135"/>
      <c r="MUV126" s="135"/>
      <c r="MUX126" s="135"/>
      <c r="MUZ126" s="135"/>
      <c r="MVB126" s="135"/>
      <c r="MVD126" s="135"/>
      <c r="MVF126" s="135"/>
      <c r="MVH126" s="135"/>
      <c r="MVJ126" s="135"/>
      <c r="MVL126" s="135"/>
      <c r="MVN126" s="135"/>
      <c r="MVP126" s="135"/>
      <c r="MVR126" s="135"/>
      <c r="MVT126" s="135"/>
      <c r="MVV126" s="135"/>
      <c r="MVX126" s="135"/>
      <c r="MVZ126" s="135"/>
      <c r="MWB126" s="135"/>
      <c r="MWD126" s="135"/>
      <c r="MWF126" s="135"/>
      <c r="MWH126" s="135"/>
      <c r="MWJ126" s="135"/>
      <c r="MWL126" s="135"/>
      <c r="MWN126" s="135"/>
      <c r="MWP126" s="135"/>
      <c r="MWR126" s="135"/>
      <c r="MWT126" s="135"/>
      <c r="MWV126" s="135"/>
      <c r="MWX126" s="135"/>
      <c r="MWZ126" s="135"/>
      <c r="MXB126" s="135"/>
      <c r="MXD126" s="135"/>
      <c r="MXF126" s="135"/>
      <c r="MXH126" s="135"/>
      <c r="MXJ126" s="135"/>
      <c r="MXL126" s="135"/>
      <c r="MXN126" s="135"/>
      <c r="MXP126" s="135"/>
      <c r="MXR126" s="135"/>
      <c r="MXT126" s="135"/>
      <c r="MXV126" s="135"/>
      <c r="MXX126" s="135"/>
      <c r="MXZ126" s="135"/>
      <c r="MYB126" s="135"/>
      <c r="MYD126" s="135"/>
      <c r="MYF126" s="135"/>
      <c r="MYH126" s="135"/>
      <c r="MYJ126" s="135"/>
      <c r="MYL126" s="135"/>
      <c r="MYN126" s="135"/>
      <c r="MYP126" s="135"/>
      <c r="MYR126" s="135"/>
      <c r="MYT126" s="135"/>
      <c r="MYV126" s="135"/>
      <c r="MYX126" s="135"/>
      <c r="MYZ126" s="135"/>
      <c r="MZB126" s="135"/>
      <c r="MZD126" s="135"/>
      <c r="MZF126" s="135"/>
      <c r="MZH126" s="135"/>
      <c r="MZJ126" s="135"/>
      <c r="MZL126" s="135"/>
      <c r="MZN126" s="135"/>
      <c r="MZP126" s="135"/>
      <c r="MZR126" s="135"/>
      <c r="MZT126" s="135"/>
      <c r="MZV126" s="135"/>
      <c r="MZX126" s="135"/>
      <c r="MZZ126" s="135"/>
      <c r="NAB126" s="135"/>
      <c r="NAD126" s="135"/>
      <c r="NAF126" s="135"/>
      <c r="NAH126" s="135"/>
      <c r="NAJ126" s="135"/>
      <c r="NAL126" s="135"/>
      <c r="NAN126" s="135"/>
      <c r="NAP126" s="135"/>
      <c r="NAR126" s="135"/>
      <c r="NAT126" s="135"/>
      <c r="NAV126" s="135"/>
      <c r="NAX126" s="135"/>
      <c r="NAZ126" s="135"/>
      <c r="NBB126" s="135"/>
      <c r="NBD126" s="135"/>
      <c r="NBF126" s="135"/>
      <c r="NBH126" s="135"/>
      <c r="NBJ126" s="135"/>
      <c r="NBL126" s="135"/>
      <c r="NBN126" s="135"/>
      <c r="NBP126" s="135"/>
      <c r="NBR126" s="135"/>
      <c r="NBT126" s="135"/>
      <c r="NBV126" s="135"/>
      <c r="NBX126" s="135"/>
      <c r="NBZ126" s="135"/>
      <c r="NCB126" s="135"/>
      <c r="NCD126" s="135"/>
      <c r="NCF126" s="135"/>
      <c r="NCH126" s="135"/>
      <c r="NCJ126" s="135"/>
      <c r="NCL126" s="135"/>
      <c r="NCN126" s="135"/>
      <c r="NCP126" s="135"/>
      <c r="NCR126" s="135"/>
      <c r="NCT126" s="135"/>
      <c r="NCV126" s="135"/>
      <c r="NCX126" s="135"/>
      <c r="NCZ126" s="135"/>
      <c r="NDB126" s="135"/>
      <c r="NDD126" s="135"/>
      <c r="NDF126" s="135"/>
      <c r="NDH126" s="135"/>
      <c r="NDJ126" s="135"/>
      <c r="NDL126" s="135"/>
      <c r="NDN126" s="135"/>
      <c r="NDP126" s="135"/>
      <c r="NDR126" s="135"/>
      <c r="NDT126" s="135"/>
      <c r="NDV126" s="135"/>
      <c r="NDX126" s="135"/>
      <c r="NDZ126" s="135"/>
      <c r="NEB126" s="135"/>
      <c r="NED126" s="135"/>
      <c r="NEF126" s="135"/>
      <c r="NEH126" s="135"/>
      <c r="NEJ126" s="135"/>
      <c r="NEL126" s="135"/>
      <c r="NEN126" s="135"/>
      <c r="NEP126" s="135"/>
      <c r="NER126" s="135"/>
      <c r="NET126" s="135"/>
      <c r="NEV126" s="135"/>
      <c r="NEX126" s="135"/>
      <c r="NEZ126" s="135"/>
      <c r="NFB126" s="135"/>
      <c r="NFD126" s="135"/>
      <c r="NFF126" s="135"/>
      <c r="NFH126" s="135"/>
      <c r="NFJ126" s="135"/>
      <c r="NFL126" s="135"/>
      <c r="NFN126" s="135"/>
      <c r="NFP126" s="135"/>
      <c r="NFR126" s="135"/>
      <c r="NFT126" s="135"/>
      <c r="NFV126" s="135"/>
      <c r="NFX126" s="135"/>
      <c r="NFZ126" s="135"/>
      <c r="NGB126" s="135"/>
      <c r="NGD126" s="135"/>
      <c r="NGF126" s="135"/>
      <c r="NGH126" s="135"/>
      <c r="NGJ126" s="135"/>
      <c r="NGL126" s="135"/>
      <c r="NGN126" s="135"/>
      <c r="NGP126" s="135"/>
      <c r="NGR126" s="135"/>
      <c r="NGT126" s="135"/>
      <c r="NGV126" s="135"/>
      <c r="NGX126" s="135"/>
      <c r="NGZ126" s="135"/>
      <c r="NHB126" s="135"/>
      <c r="NHD126" s="135"/>
      <c r="NHF126" s="135"/>
      <c r="NHH126" s="135"/>
      <c r="NHJ126" s="135"/>
      <c r="NHL126" s="135"/>
      <c r="NHN126" s="135"/>
      <c r="NHP126" s="135"/>
      <c r="NHR126" s="135"/>
      <c r="NHT126" s="135"/>
      <c r="NHV126" s="135"/>
      <c r="NHX126" s="135"/>
      <c r="NHZ126" s="135"/>
      <c r="NIB126" s="135"/>
      <c r="NID126" s="135"/>
      <c r="NIF126" s="135"/>
      <c r="NIH126" s="135"/>
      <c r="NIJ126" s="135"/>
      <c r="NIL126" s="135"/>
      <c r="NIN126" s="135"/>
      <c r="NIP126" s="135"/>
      <c r="NIR126" s="135"/>
      <c r="NIT126" s="135"/>
      <c r="NIV126" s="135"/>
      <c r="NIX126" s="135"/>
      <c r="NIZ126" s="135"/>
      <c r="NJB126" s="135"/>
      <c r="NJD126" s="135"/>
      <c r="NJF126" s="135"/>
      <c r="NJH126" s="135"/>
      <c r="NJJ126" s="135"/>
      <c r="NJL126" s="135"/>
      <c r="NJN126" s="135"/>
      <c r="NJP126" s="135"/>
      <c r="NJR126" s="135"/>
      <c r="NJT126" s="135"/>
      <c r="NJV126" s="135"/>
      <c r="NJX126" s="135"/>
      <c r="NJZ126" s="135"/>
      <c r="NKB126" s="135"/>
      <c r="NKD126" s="135"/>
      <c r="NKF126" s="135"/>
      <c r="NKH126" s="135"/>
      <c r="NKJ126" s="135"/>
      <c r="NKL126" s="135"/>
      <c r="NKN126" s="135"/>
      <c r="NKP126" s="135"/>
      <c r="NKR126" s="135"/>
      <c r="NKT126" s="135"/>
      <c r="NKV126" s="135"/>
      <c r="NKX126" s="135"/>
      <c r="NKZ126" s="135"/>
      <c r="NLB126" s="135"/>
      <c r="NLD126" s="135"/>
      <c r="NLF126" s="135"/>
      <c r="NLH126" s="135"/>
      <c r="NLJ126" s="135"/>
      <c r="NLL126" s="135"/>
      <c r="NLN126" s="135"/>
      <c r="NLP126" s="135"/>
      <c r="NLR126" s="135"/>
      <c r="NLT126" s="135"/>
      <c r="NLV126" s="135"/>
      <c r="NLX126" s="135"/>
      <c r="NLZ126" s="135"/>
      <c r="NMB126" s="135"/>
      <c r="NMD126" s="135"/>
      <c r="NMF126" s="135"/>
      <c r="NMH126" s="135"/>
      <c r="NMJ126" s="135"/>
      <c r="NML126" s="135"/>
      <c r="NMN126" s="135"/>
      <c r="NMP126" s="135"/>
      <c r="NMR126" s="135"/>
      <c r="NMT126" s="135"/>
      <c r="NMV126" s="135"/>
      <c r="NMX126" s="135"/>
      <c r="NMZ126" s="135"/>
      <c r="NNB126" s="135"/>
      <c r="NND126" s="135"/>
      <c r="NNF126" s="135"/>
      <c r="NNH126" s="135"/>
      <c r="NNJ126" s="135"/>
      <c r="NNL126" s="135"/>
      <c r="NNN126" s="135"/>
      <c r="NNP126" s="135"/>
      <c r="NNR126" s="135"/>
      <c r="NNT126" s="135"/>
      <c r="NNV126" s="135"/>
      <c r="NNX126" s="135"/>
      <c r="NNZ126" s="135"/>
      <c r="NOB126" s="135"/>
      <c r="NOD126" s="135"/>
      <c r="NOF126" s="135"/>
      <c r="NOH126" s="135"/>
      <c r="NOJ126" s="135"/>
      <c r="NOL126" s="135"/>
      <c r="NON126" s="135"/>
      <c r="NOP126" s="135"/>
      <c r="NOR126" s="135"/>
      <c r="NOT126" s="135"/>
      <c r="NOV126" s="135"/>
      <c r="NOX126" s="135"/>
      <c r="NOZ126" s="135"/>
      <c r="NPB126" s="135"/>
      <c r="NPD126" s="135"/>
      <c r="NPF126" s="135"/>
      <c r="NPH126" s="135"/>
      <c r="NPJ126" s="135"/>
      <c r="NPL126" s="135"/>
      <c r="NPN126" s="135"/>
      <c r="NPP126" s="135"/>
      <c r="NPR126" s="135"/>
      <c r="NPT126" s="135"/>
      <c r="NPV126" s="135"/>
      <c r="NPX126" s="135"/>
      <c r="NPZ126" s="135"/>
      <c r="NQB126" s="135"/>
      <c r="NQD126" s="135"/>
      <c r="NQF126" s="135"/>
      <c r="NQH126" s="135"/>
      <c r="NQJ126" s="135"/>
      <c r="NQL126" s="135"/>
      <c r="NQN126" s="135"/>
      <c r="NQP126" s="135"/>
      <c r="NQR126" s="135"/>
      <c r="NQT126" s="135"/>
      <c r="NQV126" s="135"/>
      <c r="NQX126" s="135"/>
      <c r="NQZ126" s="135"/>
      <c r="NRB126" s="135"/>
      <c r="NRD126" s="135"/>
      <c r="NRF126" s="135"/>
      <c r="NRH126" s="135"/>
      <c r="NRJ126" s="135"/>
      <c r="NRL126" s="135"/>
      <c r="NRN126" s="135"/>
      <c r="NRP126" s="135"/>
      <c r="NRR126" s="135"/>
      <c r="NRT126" s="135"/>
      <c r="NRV126" s="135"/>
      <c r="NRX126" s="135"/>
      <c r="NRZ126" s="135"/>
      <c r="NSB126" s="135"/>
      <c r="NSD126" s="135"/>
      <c r="NSF126" s="135"/>
      <c r="NSH126" s="135"/>
      <c r="NSJ126" s="135"/>
      <c r="NSL126" s="135"/>
      <c r="NSN126" s="135"/>
      <c r="NSP126" s="135"/>
      <c r="NSR126" s="135"/>
      <c r="NST126" s="135"/>
      <c r="NSV126" s="135"/>
      <c r="NSX126" s="135"/>
      <c r="NSZ126" s="135"/>
      <c r="NTB126" s="135"/>
      <c r="NTD126" s="135"/>
      <c r="NTF126" s="135"/>
      <c r="NTH126" s="135"/>
      <c r="NTJ126" s="135"/>
      <c r="NTL126" s="135"/>
      <c r="NTN126" s="135"/>
      <c r="NTP126" s="135"/>
      <c r="NTR126" s="135"/>
      <c r="NTT126" s="135"/>
      <c r="NTV126" s="135"/>
      <c r="NTX126" s="135"/>
      <c r="NTZ126" s="135"/>
      <c r="NUB126" s="135"/>
      <c r="NUD126" s="135"/>
      <c r="NUF126" s="135"/>
      <c r="NUH126" s="135"/>
      <c r="NUJ126" s="135"/>
      <c r="NUL126" s="135"/>
      <c r="NUN126" s="135"/>
      <c r="NUP126" s="135"/>
      <c r="NUR126" s="135"/>
      <c r="NUT126" s="135"/>
      <c r="NUV126" s="135"/>
      <c r="NUX126" s="135"/>
      <c r="NUZ126" s="135"/>
      <c r="NVB126" s="135"/>
      <c r="NVD126" s="135"/>
      <c r="NVF126" s="135"/>
      <c r="NVH126" s="135"/>
      <c r="NVJ126" s="135"/>
      <c r="NVL126" s="135"/>
      <c r="NVN126" s="135"/>
      <c r="NVP126" s="135"/>
      <c r="NVR126" s="135"/>
      <c r="NVT126" s="135"/>
      <c r="NVV126" s="135"/>
      <c r="NVX126" s="135"/>
      <c r="NVZ126" s="135"/>
      <c r="NWB126" s="135"/>
      <c r="NWD126" s="135"/>
      <c r="NWF126" s="135"/>
      <c r="NWH126" s="135"/>
      <c r="NWJ126" s="135"/>
      <c r="NWL126" s="135"/>
      <c r="NWN126" s="135"/>
      <c r="NWP126" s="135"/>
      <c r="NWR126" s="135"/>
      <c r="NWT126" s="135"/>
      <c r="NWV126" s="135"/>
      <c r="NWX126" s="135"/>
      <c r="NWZ126" s="135"/>
      <c r="NXB126" s="135"/>
      <c r="NXD126" s="135"/>
      <c r="NXF126" s="135"/>
      <c r="NXH126" s="135"/>
      <c r="NXJ126" s="135"/>
      <c r="NXL126" s="135"/>
      <c r="NXN126" s="135"/>
      <c r="NXP126" s="135"/>
      <c r="NXR126" s="135"/>
      <c r="NXT126" s="135"/>
      <c r="NXV126" s="135"/>
      <c r="NXX126" s="135"/>
      <c r="NXZ126" s="135"/>
      <c r="NYB126" s="135"/>
      <c r="NYD126" s="135"/>
      <c r="NYF126" s="135"/>
      <c r="NYH126" s="135"/>
      <c r="NYJ126" s="135"/>
      <c r="NYL126" s="135"/>
      <c r="NYN126" s="135"/>
      <c r="NYP126" s="135"/>
      <c r="NYR126" s="135"/>
      <c r="NYT126" s="135"/>
      <c r="NYV126" s="135"/>
      <c r="NYX126" s="135"/>
      <c r="NYZ126" s="135"/>
      <c r="NZB126" s="135"/>
      <c r="NZD126" s="135"/>
      <c r="NZF126" s="135"/>
      <c r="NZH126" s="135"/>
      <c r="NZJ126" s="135"/>
      <c r="NZL126" s="135"/>
      <c r="NZN126" s="135"/>
      <c r="NZP126" s="135"/>
      <c r="NZR126" s="135"/>
      <c r="NZT126" s="135"/>
      <c r="NZV126" s="135"/>
      <c r="NZX126" s="135"/>
      <c r="NZZ126" s="135"/>
      <c r="OAB126" s="135"/>
      <c r="OAD126" s="135"/>
      <c r="OAF126" s="135"/>
      <c r="OAH126" s="135"/>
      <c r="OAJ126" s="135"/>
      <c r="OAL126" s="135"/>
      <c r="OAN126" s="135"/>
      <c r="OAP126" s="135"/>
      <c r="OAR126" s="135"/>
      <c r="OAT126" s="135"/>
      <c r="OAV126" s="135"/>
      <c r="OAX126" s="135"/>
      <c r="OAZ126" s="135"/>
      <c r="OBB126" s="135"/>
      <c r="OBD126" s="135"/>
      <c r="OBF126" s="135"/>
      <c r="OBH126" s="135"/>
      <c r="OBJ126" s="135"/>
      <c r="OBL126" s="135"/>
      <c r="OBN126" s="135"/>
      <c r="OBP126" s="135"/>
      <c r="OBR126" s="135"/>
      <c r="OBT126" s="135"/>
      <c r="OBV126" s="135"/>
      <c r="OBX126" s="135"/>
      <c r="OBZ126" s="135"/>
      <c r="OCB126" s="135"/>
      <c r="OCD126" s="135"/>
      <c r="OCF126" s="135"/>
      <c r="OCH126" s="135"/>
      <c r="OCJ126" s="135"/>
      <c r="OCL126" s="135"/>
      <c r="OCN126" s="135"/>
      <c r="OCP126" s="135"/>
      <c r="OCR126" s="135"/>
      <c r="OCT126" s="135"/>
      <c r="OCV126" s="135"/>
      <c r="OCX126" s="135"/>
      <c r="OCZ126" s="135"/>
      <c r="ODB126" s="135"/>
      <c r="ODD126" s="135"/>
      <c r="ODF126" s="135"/>
      <c r="ODH126" s="135"/>
      <c r="ODJ126" s="135"/>
      <c r="ODL126" s="135"/>
      <c r="ODN126" s="135"/>
      <c r="ODP126" s="135"/>
      <c r="ODR126" s="135"/>
      <c r="ODT126" s="135"/>
      <c r="ODV126" s="135"/>
      <c r="ODX126" s="135"/>
      <c r="ODZ126" s="135"/>
      <c r="OEB126" s="135"/>
      <c r="OED126" s="135"/>
      <c r="OEF126" s="135"/>
      <c r="OEH126" s="135"/>
      <c r="OEJ126" s="135"/>
      <c r="OEL126" s="135"/>
      <c r="OEN126" s="135"/>
      <c r="OEP126" s="135"/>
      <c r="OER126" s="135"/>
      <c r="OET126" s="135"/>
      <c r="OEV126" s="135"/>
      <c r="OEX126" s="135"/>
      <c r="OEZ126" s="135"/>
      <c r="OFB126" s="135"/>
      <c r="OFD126" s="135"/>
      <c r="OFF126" s="135"/>
      <c r="OFH126" s="135"/>
      <c r="OFJ126" s="135"/>
      <c r="OFL126" s="135"/>
      <c r="OFN126" s="135"/>
      <c r="OFP126" s="135"/>
      <c r="OFR126" s="135"/>
      <c r="OFT126" s="135"/>
      <c r="OFV126" s="135"/>
      <c r="OFX126" s="135"/>
      <c r="OFZ126" s="135"/>
      <c r="OGB126" s="135"/>
      <c r="OGD126" s="135"/>
      <c r="OGF126" s="135"/>
      <c r="OGH126" s="135"/>
      <c r="OGJ126" s="135"/>
      <c r="OGL126" s="135"/>
      <c r="OGN126" s="135"/>
      <c r="OGP126" s="135"/>
      <c r="OGR126" s="135"/>
      <c r="OGT126" s="135"/>
      <c r="OGV126" s="135"/>
      <c r="OGX126" s="135"/>
      <c r="OGZ126" s="135"/>
      <c r="OHB126" s="135"/>
      <c r="OHD126" s="135"/>
      <c r="OHF126" s="135"/>
      <c r="OHH126" s="135"/>
      <c r="OHJ126" s="135"/>
      <c r="OHL126" s="135"/>
      <c r="OHN126" s="135"/>
      <c r="OHP126" s="135"/>
      <c r="OHR126" s="135"/>
      <c r="OHT126" s="135"/>
      <c r="OHV126" s="135"/>
      <c r="OHX126" s="135"/>
      <c r="OHZ126" s="135"/>
      <c r="OIB126" s="135"/>
      <c r="OID126" s="135"/>
      <c r="OIF126" s="135"/>
      <c r="OIH126" s="135"/>
      <c r="OIJ126" s="135"/>
      <c r="OIL126" s="135"/>
      <c r="OIN126" s="135"/>
      <c r="OIP126" s="135"/>
      <c r="OIR126" s="135"/>
      <c r="OIT126" s="135"/>
      <c r="OIV126" s="135"/>
      <c r="OIX126" s="135"/>
      <c r="OIZ126" s="135"/>
      <c r="OJB126" s="135"/>
      <c r="OJD126" s="135"/>
      <c r="OJF126" s="135"/>
      <c r="OJH126" s="135"/>
      <c r="OJJ126" s="135"/>
      <c r="OJL126" s="135"/>
      <c r="OJN126" s="135"/>
      <c r="OJP126" s="135"/>
      <c r="OJR126" s="135"/>
      <c r="OJT126" s="135"/>
      <c r="OJV126" s="135"/>
      <c r="OJX126" s="135"/>
      <c r="OJZ126" s="135"/>
      <c r="OKB126" s="135"/>
      <c r="OKD126" s="135"/>
      <c r="OKF126" s="135"/>
      <c r="OKH126" s="135"/>
      <c r="OKJ126" s="135"/>
      <c r="OKL126" s="135"/>
      <c r="OKN126" s="135"/>
      <c r="OKP126" s="135"/>
      <c r="OKR126" s="135"/>
      <c r="OKT126" s="135"/>
      <c r="OKV126" s="135"/>
      <c r="OKX126" s="135"/>
      <c r="OKZ126" s="135"/>
      <c r="OLB126" s="135"/>
      <c r="OLD126" s="135"/>
      <c r="OLF126" s="135"/>
      <c r="OLH126" s="135"/>
      <c r="OLJ126" s="135"/>
      <c r="OLL126" s="135"/>
      <c r="OLN126" s="135"/>
      <c r="OLP126" s="135"/>
      <c r="OLR126" s="135"/>
      <c r="OLT126" s="135"/>
      <c r="OLV126" s="135"/>
      <c r="OLX126" s="135"/>
      <c r="OLZ126" s="135"/>
      <c r="OMB126" s="135"/>
      <c r="OMD126" s="135"/>
      <c r="OMF126" s="135"/>
      <c r="OMH126" s="135"/>
      <c r="OMJ126" s="135"/>
      <c r="OML126" s="135"/>
      <c r="OMN126" s="135"/>
      <c r="OMP126" s="135"/>
      <c r="OMR126" s="135"/>
      <c r="OMT126" s="135"/>
      <c r="OMV126" s="135"/>
      <c r="OMX126" s="135"/>
      <c r="OMZ126" s="135"/>
      <c r="ONB126" s="135"/>
      <c r="OND126" s="135"/>
      <c r="ONF126" s="135"/>
      <c r="ONH126" s="135"/>
      <c r="ONJ126" s="135"/>
      <c r="ONL126" s="135"/>
      <c r="ONN126" s="135"/>
      <c r="ONP126" s="135"/>
      <c r="ONR126" s="135"/>
      <c r="ONT126" s="135"/>
      <c r="ONV126" s="135"/>
      <c r="ONX126" s="135"/>
      <c r="ONZ126" s="135"/>
      <c r="OOB126" s="135"/>
      <c r="OOD126" s="135"/>
      <c r="OOF126" s="135"/>
      <c r="OOH126" s="135"/>
      <c r="OOJ126" s="135"/>
      <c r="OOL126" s="135"/>
      <c r="OON126" s="135"/>
      <c r="OOP126" s="135"/>
      <c r="OOR126" s="135"/>
      <c r="OOT126" s="135"/>
      <c r="OOV126" s="135"/>
      <c r="OOX126" s="135"/>
      <c r="OOZ126" s="135"/>
      <c r="OPB126" s="135"/>
      <c r="OPD126" s="135"/>
      <c r="OPF126" s="135"/>
      <c r="OPH126" s="135"/>
      <c r="OPJ126" s="135"/>
      <c r="OPL126" s="135"/>
      <c r="OPN126" s="135"/>
      <c r="OPP126" s="135"/>
      <c r="OPR126" s="135"/>
      <c r="OPT126" s="135"/>
      <c r="OPV126" s="135"/>
      <c r="OPX126" s="135"/>
      <c r="OPZ126" s="135"/>
      <c r="OQB126" s="135"/>
      <c r="OQD126" s="135"/>
      <c r="OQF126" s="135"/>
      <c r="OQH126" s="135"/>
      <c r="OQJ126" s="135"/>
      <c r="OQL126" s="135"/>
      <c r="OQN126" s="135"/>
      <c r="OQP126" s="135"/>
      <c r="OQR126" s="135"/>
      <c r="OQT126" s="135"/>
      <c r="OQV126" s="135"/>
      <c r="OQX126" s="135"/>
      <c r="OQZ126" s="135"/>
      <c r="ORB126" s="135"/>
      <c r="ORD126" s="135"/>
      <c r="ORF126" s="135"/>
      <c r="ORH126" s="135"/>
      <c r="ORJ126" s="135"/>
      <c r="ORL126" s="135"/>
      <c r="ORN126" s="135"/>
      <c r="ORP126" s="135"/>
      <c r="ORR126" s="135"/>
      <c r="ORT126" s="135"/>
      <c r="ORV126" s="135"/>
      <c r="ORX126" s="135"/>
      <c r="ORZ126" s="135"/>
      <c r="OSB126" s="135"/>
      <c r="OSD126" s="135"/>
      <c r="OSF126" s="135"/>
      <c r="OSH126" s="135"/>
      <c r="OSJ126" s="135"/>
      <c r="OSL126" s="135"/>
      <c r="OSN126" s="135"/>
      <c r="OSP126" s="135"/>
      <c r="OSR126" s="135"/>
      <c r="OST126" s="135"/>
      <c r="OSV126" s="135"/>
      <c r="OSX126" s="135"/>
      <c r="OSZ126" s="135"/>
      <c r="OTB126" s="135"/>
      <c r="OTD126" s="135"/>
      <c r="OTF126" s="135"/>
      <c r="OTH126" s="135"/>
      <c r="OTJ126" s="135"/>
      <c r="OTL126" s="135"/>
      <c r="OTN126" s="135"/>
      <c r="OTP126" s="135"/>
      <c r="OTR126" s="135"/>
      <c r="OTT126" s="135"/>
      <c r="OTV126" s="135"/>
      <c r="OTX126" s="135"/>
      <c r="OTZ126" s="135"/>
      <c r="OUB126" s="135"/>
      <c r="OUD126" s="135"/>
      <c r="OUF126" s="135"/>
      <c r="OUH126" s="135"/>
      <c r="OUJ126" s="135"/>
      <c r="OUL126" s="135"/>
      <c r="OUN126" s="135"/>
      <c r="OUP126" s="135"/>
      <c r="OUR126" s="135"/>
      <c r="OUT126" s="135"/>
      <c r="OUV126" s="135"/>
      <c r="OUX126" s="135"/>
      <c r="OUZ126" s="135"/>
      <c r="OVB126" s="135"/>
      <c r="OVD126" s="135"/>
      <c r="OVF126" s="135"/>
      <c r="OVH126" s="135"/>
      <c r="OVJ126" s="135"/>
      <c r="OVL126" s="135"/>
      <c r="OVN126" s="135"/>
      <c r="OVP126" s="135"/>
      <c r="OVR126" s="135"/>
      <c r="OVT126" s="135"/>
      <c r="OVV126" s="135"/>
      <c r="OVX126" s="135"/>
      <c r="OVZ126" s="135"/>
      <c r="OWB126" s="135"/>
      <c r="OWD126" s="135"/>
      <c r="OWF126" s="135"/>
      <c r="OWH126" s="135"/>
      <c r="OWJ126" s="135"/>
      <c r="OWL126" s="135"/>
      <c r="OWN126" s="135"/>
      <c r="OWP126" s="135"/>
      <c r="OWR126" s="135"/>
      <c r="OWT126" s="135"/>
      <c r="OWV126" s="135"/>
      <c r="OWX126" s="135"/>
      <c r="OWZ126" s="135"/>
      <c r="OXB126" s="135"/>
      <c r="OXD126" s="135"/>
      <c r="OXF126" s="135"/>
      <c r="OXH126" s="135"/>
      <c r="OXJ126" s="135"/>
      <c r="OXL126" s="135"/>
      <c r="OXN126" s="135"/>
      <c r="OXP126" s="135"/>
      <c r="OXR126" s="135"/>
      <c r="OXT126" s="135"/>
      <c r="OXV126" s="135"/>
      <c r="OXX126" s="135"/>
      <c r="OXZ126" s="135"/>
      <c r="OYB126" s="135"/>
      <c r="OYD126" s="135"/>
      <c r="OYF126" s="135"/>
      <c r="OYH126" s="135"/>
      <c r="OYJ126" s="135"/>
      <c r="OYL126" s="135"/>
      <c r="OYN126" s="135"/>
      <c r="OYP126" s="135"/>
      <c r="OYR126" s="135"/>
      <c r="OYT126" s="135"/>
      <c r="OYV126" s="135"/>
      <c r="OYX126" s="135"/>
      <c r="OYZ126" s="135"/>
      <c r="OZB126" s="135"/>
      <c r="OZD126" s="135"/>
      <c r="OZF126" s="135"/>
      <c r="OZH126" s="135"/>
      <c r="OZJ126" s="135"/>
      <c r="OZL126" s="135"/>
      <c r="OZN126" s="135"/>
      <c r="OZP126" s="135"/>
      <c r="OZR126" s="135"/>
      <c r="OZT126" s="135"/>
      <c r="OZV126" s="135"/>
      <c r="OZX126" s="135"/>
      <c r="OZZ126" s="135"/>
      <c r="PAB126" s="135"/>
      <c r="PAD126" s="135"/>
      <c r="PAF126" s="135"/>
      <c r="PAH126" s="135"/>
      <c r="PAJ126" s="135"/>
      <c r="PAL126" s="135"/>
      <c r="PAN126" s="135"/>
      <c r="PAP126" s="135"/>
      <c r="PAR126" s="135"/>
      <c r="PAT126" s="135"/>
      <c r="PAV126" s="135"/>
      <c r="PAX126" s="135"/>
      <c r="PAZ126" s="135"/>
      <c r="PBB126" s="135"/>
      <c r="PBD126" s="135"/>
      <c r="PBF126" s="135"/>
      <c r="PBH126" s="135"/>
      <c r="PBJ126" s="135"/>
      <c r="PBL126" s="135"/>
      <c r="PBN126" s="135"/>
      <c r="PBP126" s="135"/>
      <c r="PBR126" s="135"/>
      <c r="PBT126" s="135"/>
      <c r="PBV126" s="135"/>
      <c r="PBX126" s="135"/>
      <c r="PBZ126" s="135"/>
      <c r="PCB126" s="135"/>
      <c r="PCD126" s="135"/>
      <c r="PCF126" s="135"/>
      <c r="PCH126" s="135"/>
      <c r="PCJ126" s="135"/>
      <c r="PCL126" s="135"/>
      <c r="PCN126" s="135"/>
      <c r="PCP126" s="135"/>
      <c r="PCR126" s="135"/>
      <c r="PCT126" s="135"/>
      <c r="PCV126" s="135"/>
      <c r="PCX126" s="135"/>
      <c r="PCZ126" s="135"/>
      <c r="PDB126" s="135"/>
      <c r="PDD126" s="135"/>
      <c r="PDF126" s="135"/>
      <c r="PDH126" s="135"/>
      <c r="PDJ126" s="135"/>
      <c r="PDL126" s="135"/>
      <c r="PDN126" s="135"/>
      <c r="PDP126" s="135"/>
      <c r="PDR126" s="135"/>
      <c r="PDT126" s="135"/>
      <c r="PDV126" s="135"/>
      <c r="PDX126" s="135"/>
      <c r="PDZ126" s="135"/>
      <c r="PEB126" s="135"/>
      <c r="PED126" s="135"/>
      <c r="PEF126" s="135"/>
      <c r="PEH126" s="135"/>
      <c r="PEJ126" s="135"/>
      <c r="PEL126" s="135"/>
      <c r="PEN126" s="135"/>
      <c r="PEP126" s="135"/>
      <c r="PER126" s="135"/>
      <c r="PET126" s="135"/>
      <c r="PEV126" s="135"/>
      <c r="PEX126" s="135"/>
      <c r="PEZ126" s="135"/>
      <c r="PFB126" s="135"/>
      <c r="PFD126" s="135"/>
      <c r="PFF126" s="135"/>
      <c r="PFH126" s="135"/>
      <c r="PFJ126" s="135"/>
      <c r="PFL126" s="135"/>
      <c r="PFN126" s="135"/>
      <c r="PFP126" s="135"/>
      <c r="PFR126" s="135"/>
      <c r="PFT126" s="135"/>
      <c r="PFV126" s="135"/>
      <c r="PFX126" s="135"/>
      <c r="PFZ126" s="135"/>
      <c r="PGB126" s="135"/>
      <c r="PGD126" s="135"/>
      <c r="PGF126" s="135"/>
      <c r="PGH126" s="135"/>
      <c r="PGJ126" s="135"/>
      <c r="PGL126" s="135"/>
      <c r="PGN126" s="135"/>
      <c r="PGP126" s="135"/>
      <c r="PGR126" s="135"/>
      <c r="PGT126" s="135"/>
      <c r="PGV126" s="135"/>
      <c r="PGX126" s="135"/>
      <c r="PGZ126" s="135"/>
      <c r="PHB126" s="135"/>
      <c r="PHD126" s="135"/>
      <c r="PHF126" s="135"/>
      <c r="PHH126" s="135"/>
      <c r="PHJ126" s="135"/>
      <c r="PHL126" s="135"/>
      <c r="PHN126" s="135"/>
      <c r="PHP126" s="135"/>
      <c r="PHR126" s="135"/>
      <c r="PHT126" s="135"/>
      <c r="PHV126" s="135"/>
      <c r="PHX126" s="135"/>
      <c r="PHZ126" s="135"/>
      <c r="PIB126" s="135"/>
      <c r="PID126" s="135"/>
      <c r="PIF126" s="135"/>
      <c r="PIH126" s="135"/>
      <c r="PIJ126" s="135"/>
      <c r="PIL126" s="135"/>
      <c r="PIN126" s="135"/>
      <c r="PIP126" s="135"/>
      <c r="PIR126" s="135"/>
      <c r="PIT126" s="135"/>
      <c r="PIV126" s="135"/>
      <c r="PIX126" s="135"/>
      <c r="PIZ126" s="135"/>
      <c r="PJB126" s="135"/>
      <c r="PJD126" s="135"/>
      <c r="PJF126" s="135"/>
      <c r="PJH126" s="135"/>
      <c r="PJJ126" s="135"/>
      <c r="PJL126" s="135"/>
      <c r="PJN126" s="135"/>
      <c r="PJP126" s="135"/>
      <c r="PJR126" s="135"/>
      <c r="PJT126" s="135"/>
      <c r="PJV126" s="135"/>
      <c r="PJX126" s="135"/>
      <c r="PJZ126" s="135"/>
      <c r="PKB126" s="135"/>
      <c r="PKD126" s="135"/>
      <c r="PKF126" s="135"/>
      <c r="PKH126" s="135"/>
      <c r="PKJ126" s="135"/>
      <c r="PKL126" s="135"/>
      <c r="PKN126" s="135"/>
      <c r="PKP126" s="135"/>
      <c r="PKR126" s="135"/>
      <c r="PKT126" s="135"/>
      <c r="PKV126" s="135"/>
      <c r="PKX126" s="135"/>
      <c r="PKZ126" s="135"/>
      <c r="PLB126" s="135"/>
      <c r="PLD126" s="135"/>
      <c r="PLF126" s="135"/>
      <c r="PLH126" s="135"/>
      <c r="PLJ126" s="135"/>
      <c r="PLL126" s="135"/>
      <c r="PLN126" s="135"/>
      <c r="PLP126" s="135"/>
      <c r="PLR126" s="135"/>
      <c r="PLT126" s="135"/>
      <c r="PLV126" s="135"/>
      <c r="PLX126" s="135"/>
      <c r="PLZ126" s="135"/>
      <c r="PMB126" s="135"/>
      <c r="PMD126" s="135"/>
      <c r="PMF126" s="135"/>
      <c r="PMH126" s="135"/>
      <c r="PMJ126" s="135"/>
      <c r="PML126" s="135"/>
      <c r="PMN126" s="135"/>
      <c r="PMP126" s="135"/>
      <c r="PMR126" s="135"/>
      <c r="PMT126" s="135"/>
      <c r="PMV126" s="135"/>
      <c r="PMX126" s="135"/>
      <c r="PMZ126" s="135"/>
      <c r="PNB126" s="135"/>
      <c r="PND126" s="135"/>
      <c r="PNF126" s="135"/>
      <c r="PNH126" s="135"/>
      <c r="PNJ126" s="135"/>
      <c r="PNL126" s="135"/>
      <c r="PNN126" s="135"/>
      <c r="PNP126" s="135"/>
      <c r="PNR126" s="135"/>
      <c r="PNT126" s="135"/>
      <c r="PNV126" s="135"/>
      <c r="PNX126" s="135"/>
      <c r="PNZ126" s="135"/>
      <c r="POB126" s="135"/>
      <c r="POD126" s="135"/>
      <c r="POF126" s="135"/>
      <c r="POH126" s="135"/>
      <c r="POJ126" s="135"/>
      <c r="POL126" s="135"/>
      <c r="PON126" s="135"/>
      <c r="POP126" s="135"/>
      <c r="POR126" s="135"/>
      <c r="POT126" s="135"/>
      <c r="POV126" s="135"/>
      <c r="POX126" s="135"/>
      <c r="POZ126" s="135"/>
      <c r="PPB126" s="135"/>
      <c r="PPD126" s="135"/>
      <c r="PPF126" s="135"/>
      <c r="PPH126" s="135"/>
      <c r="PPJ126" s="135"/>
      <c r="PPL126" s="135"/>
      <c r="PPN126" s="135"/>
      <c r="PPP126" s="135"/>
      <c r="PPR126" s="135"/>
      <c r="PPT126" s="135"/>
      <c r="PPV126" s="135"/>
      <c r="PPX126" s="135"/>
      <c r="PPZ126" s="135"/>
      <c r="PQB126" s="135"/>
      <c r="PQD126" s="135"/>
      <c r="PQF126" s="135"/>
      <c r="PQH126" s="135"/>
      <c r="PQJ126" s="135"/>
      <c r="PQL126" s="135"/>
      <c r="PQN126" s="135"/>
      <c r="PQP126" s="135"/>
      <c r="PQR126" s="135"/>
      <c r="PQT126" s="135"/>
      <c r="PQV126" s="135"/>
      <c r="PQX126" s="135"/>
      <c r="PQZ126" s="135"/>
      <c r="PRB126" s="135"/>
      <c r="PRD126" s="135"/>
      <c r="PRF126" s="135"/>
      <c r="PRH126" s="135"/>
      <c r="PRJ126" s="135"/>
      <c r="PRL126" s="135"/>
      <c r="PRN126" s="135"/>
      <c r="PRP126" s="135"/>
      <c r="PRR126" s="135"/>
      <c r="PRT126" s="135"/>
      <c r="PRV126" s="135"/>
      <c r="PRX126" s="135"/>
      <c r="PRZ126" s="135"/>
      <c r="PSB126" s="135"/>
      <c r="PSD126" s="135"/>
      <c r="PSF126" s="135"/>
      <c r="PSH126" s="135"/>
      <c r="PSJ126" s="135"/>
      <c r="PSL126" s="135"/>
      <c r="PSN126" s="135"/>
      <c r="PSP126" s="135"/>
      <c r="PSR126" s="135"/>
      <c r="PST126" s="135"/>
      <c r="PSV126" s="135"/>
      <c r="PSX126" s="135"/>
      <c r="PSZ126" s="135"/>
      <c r="PTB126" s="135"/>
      <c r="PTD126" s="135"/>
      <c r="PTF126" s="135"/>
      <c r="PTH126" s="135"/>
      <c r="PTJ126" s="135"/>
      <c r="PTL126" s="135"/>
      <c r="PTN126" s="135"/>
      <c r="PTP126" s="135"/>
      <c r="PTR126" s="135"/>
      <c r="PTT126" s="135"/>
      <c r="PTV126" s="135"/>
      <c r="PTX126" s="135"/>
      <c r="PTZ126" s="135"/>
      <c r="PUB126" s="135"/>
      <c r="PUD126" s="135"/>
      <c r="PUF126" s="135"/>
      <c r="PUH126" s="135"/>
      <c r="PUJ126" s="135"/>
      <c r="PUL126" s="135"/>
      <c r="PUN126" s="135"/>
      <c r="PUP126" s="135"/>
      <c r="PUR126" s="135"/>
      <c r="PUT126" s="135"/>
      <c r="PUV126" s="135"/>
      <c r="PUX126" s="135"/>
      <c r="PUZ126" s="135"/>
      <c r="PVB126" s="135"/>
      <c r="PVD126" s="135"/>
      <c r="PVF126" s="135"/>
      <c r="PVH126" s="135"/>
      <c r="PVJ126" s="135"/>
      <c r="PVL126" s="135"/>
      <c r="PVN126" s="135"/>
      <c r="PVP126" s="135"/>
      <c r="PVR126" s="135"/>
      <c r="PVT126" s="135"/>
      <c r="PVV126" s="135"/>
      <c r="PVX126" s="135"/>
      <c r="PVZ126" s="135"/>
      <c r="PWB126" s="135"/>
      <c r="PWD126" s="135"/>
      <c r="PWF126" s="135"/>
      <c r="PWH126" s="135"/>
      <c r="PWJ126" s="135"/>
      <c r="PWL126" s="135"/>
      <c r="PWN126" s="135"/>
      <c r="PWP126" s="135"/>
      <c r="PWR126" s="135"/>
      <c r="PWT126" s="135"/>
      <c r="PWV126" s="135"/>
      <c r="PWX126" s="135"/>
      <c r="PWZ126" s="135"/>
      <c r="PXB126" s="135"/>
      <c r="PXD126" s="135"/>
      <c r="PXF126" s="135"/>
      <c r="PXH126" s="135"/>
      <c r="PXJ126" s="135"/>
      <c r="PXL126" s="135"/>
      <c r="PXN126" s="135"/>
      <c r="PXP126" s="135"/>
      <c r="PXR126" s="135"/>
      <c r="PXT126" s="135"/>
      <c r="PXV126" s="135"/>
      <c r="PXX126" s="135"/>
      <c r="PXZ126" s="135"/>
      <c r="PYB126" s="135"/>
      <c r="PYD126" s="135"/>
      <c r="PYF126" s="135"/>
      <c r="PYH126" s="135"/>
      <c r="PYJ126" s="135"/>
      <c r="PYL126" s="135"/>
      <c r="PYN126" s="135"/>
      <c r="PYP126" s="135"/>
      <c r="PYR126" s="135"/>
      <c r="PYT126" s="135"/>
      <c r="PYV126" s="135"/>
      <c r="PYX126" s="135"/>
      <c r="PYZ126" s="135"/>
      <c r="PZB126" s="135"/>
      <c r="PZD126" s="135"/>
      <c r="PZF126" s="135"/>
      <c r="PZH126" s="135"/>
      <c r="PZJ126" s="135"/>
      <c r="PZL126" s="135"/>
      <c r="PZN126" s="135"/>
      <c r="PZP126" s="135"/>
      <c r="PZR126" s="135"/>
      <c r="PZT126" s="135"/>
      <c r="PZV126" s="135"/>
      <c r="PZX126" s="135"/>
      <c r="PZZ126" s="135"/>
      <c r="QAB126" s="135"/>
      <c r="QAD126" s="135"/>
      <c r="QAF126" s="135"/>
      <c r="QAH126" s="135"/>
      <c r="QAJ126" s="135"/>
      <c r="QAL126" s="135"/>
      <c r="QAN126" s="135"/>
      <c r="QAP126" s="135"/>
      <c r="QAR126" s="135"/>
      <c r="QAT126" s="135"/>
      <c r="QAV126" s="135"/>
      <c r="QAX126" s="135"/>
      <c r="QAZ126" s="135"/>
      <c r="QBB126" s="135"/>
      <c r="QBD126" s="135"/>
      <c r="QBF126" s="135"/>
      <c r="QBH126" s="135"/>
      <c r="QBJ126" s="135"/>
      <c r="QBL126" s="135"/>
      <c r="QBN126" s="135"/>
      <c r="QBP126" s="135"/>
      <c r="QBR126" s="135"/>
      <c r="QBT126" s="135"/>
      <c r="QBV126" s="135"/>
      <c r="QBX126" s="135"/>
      <c r="QBZ126" s="135"/>
      <c r="QCB126" s="135"/>
      <c r="QCD126" s="135"/>
      <c r="QCF126" s="135"/>
      <c r="QCH126" s="135"/>
      <c r="QCJ126" s="135"/>
      <c r="QCL126" s="135"/>
      <c r="QCN126" s="135"/>
      <c r="QCP126" s="135"/>
      <c r="QCR126" s="135"/>
      <c r="QCT126" s="135"/>
      <c r="QCV126" s="135"/>
      <c r="QCX126" s="135"/>
      <c r="QCZ126" s="135"/>
      <c r="QDB126" s="135"/>
      <c r="QDD126" s="135"/>
      <c r="QDF126" s="135"/>
      <c r="QDH126" s="135"/>
      <c r="QDJ126" s="135"/>
      <c r="QDL126" s="135"/>
      <c r="QDN126" s="135"/>
      <c r="QDP126" s="135"/>
      <c r="QDR126" s="135"/>
      <c r="QDT126" s="135"/>
      <c r="QDV126" s="135"/>
      <c r="QDX126" s="135"/>
      <c r="QDZ126" s="135"/>
      <c r="QEB126" s="135"/>
      <c r="QED126" s="135"/>
      <c r="QEF126" s="135"/>
      <c r="QEH126" s="135"/>
      <c r="QEJ126" s="135"/>
      <c r="QEL126" s="135"/>
      <c r="QEN126" s="135"/>
      <c r="QEP126" s="135"/>
      <c r="QER126" s="135"/>
      <c r="QET126" s="135"/>
      <c r="QEV126" s="135"/>
      <c r="QEX126" s="135"/>
      <c r="QEZ126" s="135"/>
      <c r="QFB126" s="135"/>
      <c r="QFD126" s="135"/>
      <c r="QFF126" s="135"/>
      <c r="QFH126" s="135"/>
      <c r="QFJ126" s="135"/>
      <c r="QFL126" s="135"/>
      <c r="QFN126" s="135"/>
      <c r="QFP126" s="135"/>
      <c r="QFR126" s="135"/>
      <c r="QFT126" s="135"/>
      <c r="QFV126" s="135"/>
      <c r="QFX126" s="135"/>
      <c r="QFZ126" s="135"/>
      <c r="QGB126" s="135"/>
      <c r="QGD126" s="135"/>
      <c r="QGF126" s="135"/>
      <c r="QGH126" s="135"/>
      <c r="QGJ126" s="135"/>
      <c r="QGL126" s="135"/>
      <c r="QGN126" s="135"/>
      <c r="QGP126" s="135"/>
      <c r="QGR126" s="135"/>
      <c r="QGT126" s="135"/>
      <c r="QGV126" s="135"/>
      <c r="QGX126" s="135"/>
      <c r="QGZ126" s="135"/>
      <c r="QHB126" s="135"/>
      <c r="QHD126" s="135"/>
      <c r="QHF126" s="135"/>
      <c r="QHH126" s="135"/>
      <c r="QHJ126" s="135"/>
      <c r="QHL126" s="135"/>
      <c r="QHN126" s="135"/>
      <c r="QHP126" s="135"/>
      <c r="QHR126" s="135"/>
      <c r="QHT126" s="135"/>
      <c r="QHV126" s="135"/>
      <c r="QHX126" s="135"/>
      <c r="QHZ126" s="135"/>
      <c r="QIB126" s="135"/>
      <c r="QID126" s="135"/>
      <c r="QIF126" s="135"/>
      <c r="QIH126" s="135"/>
      <c r="QIJ126" s="135"/>
      <c r="QIL126" s="135"/>
      <c r="QIN126" s="135"/>
      <c r="QIP126" s="135"/>
      <c r="QIR126" s="135"/>
      <c r="QIT126" s="135"/>
      <c r="QIV126" s="135"/>
      <c r="QIX126" s="135"/>
      <c r="QIZ126" s="135"/>
      <c r="QJB126" s="135"/>
      <c r="QJD126" s="135"/>
      <c r="QJF126" s="135"/>
      <c r="QJH126" s="135"/>
      <c r="QJJ126" s="135"/>
      <c r="QJL126" s="135"/>
      <c r="QJN126" s="135"/>
      <c r="QJP126" s="135"/>
      <c r="QJR126" s="135"/>
      <c r="QJT126" s="135"/>
      <c r="QJV126" s="135"/>
      <c r="QJX126" s="135"/>
      <c r="QJZ126" s="135"/>
      <c r="QKB126" s="135"/>
      <c r="QKD126" s="135"/>
      <c r="QKF126" s="135"/>
      <c r="QKH126" s="135"/>
      <c r="QKJ126" s="135"/>
      <c r="QKL126" s="135"/>
      <c r="QKN126" s="135"/>
      <c r="QKP126" s="135"/>
      <c r="QKR126" s="135"/>
      <c r="QKT126" s="135"/>
      <c r="QKV126" s="135"/>
      <c r="QKX126" s="135"/>
      <c r="QKZ126" s="135"/>
      <c r="QLB126" s="135"/>
      <c r="QLD126" s="135"/>
      <c r="QLF126" s="135"/>
      <c r="QLH126" s="135"/>
      <c r="QLJ126" s="135"/>
      <c r="QLL126" s="135"/>
      <c r="QLN126" s="135"/>
      <c r="QLP126" s="135"/>
      <c r="QLR126" s="135"/>
      <c r="QLT126" s="135"/>
      <c r="QLV126" s="135"/>
      <c r="QLX126" s="135"/>
      <c r="QLZ126" s="135"/>
      <c r="QMB126" s="135"/>
      <c r="QMD126" s="135"/>
      <c r="QMF126" s="135"/>
      <c r="QMH126" s="135"/>
      <c r="QMJ126" s="135"/>
      <c r="QML126" s="135"/>
      <c r="QMN126" s="135"/>
      <c r="QMP126" s="135"/>
      <c r="QMR126" s="135"/>
      <c r="QMT126" s="135"/>
      <c r="QMV126" s="135"/>
      <c r="QMX126" s="135"/>
      <c r="QMZ126" s="135"/>
      <c r="QNB126" s="135"/>
      <c r="QND126" s="135"/>
      <c r="QNF126" s="135"/>
      <c r="QNH126" s="135"/>
      <c r="QNJ126" s="135"/>
      <c r="QNL126" s="135"/>
      <c r="QNN126" s="135"/>
      <c r="QNP126" s="135"/>
      <c r="QNR126" s="135"/>
      <c r="QNT126" s="135"/>
      <c r="QNV126" s="135"/>
      <c r="QNX126" s="135"/>
      <c r="QNZ126" s="135"/>
      <c r="QOB126" s="135"/>
      <c r="QOD126" s="135"/>
      <c r="QOF126" s="135"/>
      <c r="QOH126" s="135"/>
      <c r="QOJ126" s="135"/>
      <c r="QOL126" s="135"/>
      <c r="QON126" s="135"/>
      <c r="QOP126" s="135"/>
      <c r="QOR126" s="135"/>
      <c r="QOT126" s="135"/>
      <c r="QOV126" s="135"/>
      <c r="QOX126" s="135"/>
      <c r="QOZ126" s="135"/>
      <c r="QPB126" s="135"/>
      <c r="QPD126" s="135"/>
      <c r="QPF126" s="135"/>
      <c r="QPH126" s="135"/>
      <c r="QPJ126" s="135"/>
      <c r="QPL126" s="135"/>
      <c r="QPN126" s="135"/>
      <c r="QPP126" s="135"/>
      <c r="QPR126" s="135"/>
      <c r="QPT126" s="135"/>
      <c r="QPV126" s="135"/>
      <c r="QPX126" s="135"/>
      <c r="QPZ126" s="135"/>
      <c r="QQB126" s="135"/>
      <c r="QQD126" s="135"/>
      <c r="QQF126" s="135"/>
      <c r="QQH126" s="135"/>
      <c r="QQJ126" s="135"/>
      <c r="QQL126" s="135"/>
      <c r="QQN126" s="135"/>
      <c r="QQP126" s="135"/>
      <c r="QQR126" s="135"/>
      <c r="QQT126" s="135"/>
      <c r="QQV126" s="135"/>
      <c r="QQX126" s="135"/>
      <c r="QQZ126" s="135"/>
      <c r="QRB126" s="135"/>
      <c r="QRD126" s="135"/>
      <c r="QRF126" s="135"/>
      <c r="QRH126" s="135"/>
      <c r="QRJ126" s="135"/>
      <c r="QRL126" s="135"/>
      <c r="QRN126" s="135"/>
      <c r="QRP126" s="135"/>
      <c r="QRR126" s="135"/>
      <c r="QRT126" s="135"/>
      <c r="QRV126" s="135"/>
      <c r="QRX126" s="135"/>
      <c r="QRZ126" s="135"/>
      <c r="QSB126" s="135"/>
      <c r="QSD126" s="135"/>
      <c r="QSF126" s="135"/>
      <c r="QSH126" s="135"/>
      <c r="QSJ126" s="135"/>
      <c r="QSL126" s="135"/>
      <c r="QSN126" s="135"/>
      <c r="QSP126" s="135"/>
      <c r="QSR126" s="135"/>
      <c r="QST126" s="135"/>
      <c r="QSV126" s="135"/>
      <c r="QSX126" s="135"/>
      <c r="QSZ126" s="135"/>
      <c r="QTB126" s="135"/>
      <c r="QTD126" s="135"/>
      <c r="QTF126" s="135"/>
      <c r="QTH126" s="135"/>
      <c r="QTJ126" s="135"/>
      <c r="QTL126" s="135"/>
      <c r="QTN126" s="135"/>
      <c r="QTP126" s="135"/>
      <c r="QTR126" s="135"/>
      <c r="QTT126" s="135"/>
      <c r="QTV126" s="135"/>
      <c r="QTX126" s="135"/>
      <c r="QTZ126" s="135"/>
      <c r="QUB126" s="135"/>
      <c r="QUD126" s="135"/>
      <c r="QUF126" s="135"/>
      <c r="QUH126" s="135"/>
      <c r="QUJ126" s="135"/>
      <c r="QUL126" s="135"/>
      <c r="QUN126" s="135"/>
      <c r="QUP126" s="135"/>
      <c r="QUR126" s="135"/>
      <c r="QUT126" s="135"/>
      <c r="QUV126" s="135"/>
      <c r="QUX126" s="135"/>
      <c r="QUZ126" s="135"/>
      <c r="QVB126" s="135"/>
      <c r="QVD126" s="135"/>
      <c r="QVF126" s="135"/>
      <c r="QVH126" s="135"/>
      <c r="QVJ126" s="135"/>
      <c r="QVL126" s="135"/>
      <c r="QVN126" s="135"/>
      <c r="QVP126" s="135"/>
      <c r="QVR126" s="135"/>
      <c r="QVT126" s="135"/>
      <c r="QVV126" s="135"/>
      <c r="QVX126" s="135"/>
      <c r="QVZ126" s="135"/>
      <c r="QWB126" s="135"/>
      <c r="QWD126" s="135"/>
      <c r="QWF126" s="135"/>
      <c r="QWH126" s="135"/>
      <c r="QWJ126" s="135"/>
      <c r="QWL126" s="135"/>
      <c r="QWN126" s="135"/>
      <c r="QWP126" s="135"/>
      <c r="QWR126" s="135"/>
      <c r="QWT126" s="135"/>
      <c r="QWV126" s="135"/>
      <c r="QWX126" s="135"/>
      <c r="QWZ126" s="135"/>
      <c r="QXB126" s="135"/>
      <c r="QXD126" s="135"/>
      <c r="QXF126" s="135"/>
      <c r="QXH126" s="135"/>
      <c r="QXJ126" s="135"/>
      <c r="QXL126" s="135"/>
      <c r="QXN126" s="135"/>
      <c r="QXP126" s="135"/>
      <c r="QXR126" s="135"/>
      <c r="QXT126" s="135"/>
      <c r="QXV126" s="135"/>
      <c r="QXX126" s="135"/>
      <c r="QXZ126" s="135"/>
      <c r="QYB126" s="135"/>
      <c r="QYD126" s="135"/>
      <c r="QYF126" s="135"/>
      <c r="QYH126" s="135"/>
      <c r="QYJ126" s="135"/>
      <c r="QYL126" s="135"/>
      <c r="QYN126" s="135"/>
      <c r="QYP126" s="135"/>
      <c r="QYR126" s="135"/>
      <c r="QYT126" s="135"/>
      <c r="QYV126" s="135"/>
      <c r="QYX126" s="135"/>
      <c r="QYZ126" s="135"/>
      <c r="QZB126" s="135"/>
      <c r="QZD126" s="135"/>
      <c r="QZF126" s="135"/>
      <c r="QZH126" s="135"/>
      <c r="QZJ126" s="135"/>
      <c r="QZL126" s="135"/>
      <c r="QZN126" s="135"/>
      <c r="QZP126" s="135"/>
      <c r="QZR126" s="135"/>
      <c r="QZT126" s="135"/>
      <c r="QZV126" s="135"/>
      <c r="QZX126" s="135"/>
      <c r="QZZ126" s="135"/>
      <c r="RAB126" s="135"/>
      <c r="RAD126" s="135"/>
      <c r="RAF126" s="135"/>
      <c r="RAH126" s="135"/>
      <c r="RAJ126" s="135"/>
      <c r="RAL126" s="135"/>
      <c r="RAN126" s="135"/>
      <c r="RAP126" s="135"/>
      <c r="RAR126" s="135"/>
      <c r="RAT126" s="135"/>
      <c r="RAV126" s="135"/>
      <c r="RAX126" s="135"/>
      <c r="RAZ126" s="135"/>
      <c r="RBB126" s="135"/>
      <c r="RBD126" s="135"/>
      <c r="RBF126" s="135"/>
      <c r="RBH126" s="135"/>
      <c r="RBJ126" s="135"/>
      <c r="RBL126" s="135"/>
      <c r="RBN126" s="135"/>
      <c r="RBP126" s="135"/>
      <c r="RBR126" s="135"/>
      <c r="RBT126" s="135"/>
      <c r="RBV126" s="135"/>
      <c r="RBX126" s="135"/>
      <c r="RBZ126" s="135"/>
      <c r="RCB126" s="135"/>
      <c r="RCD126" s="135"/>
      <c r="RCF126" s="135"/>
      <c r="RCH126" s="135"/>
      <c r="RCJ126" s="135"/>
      <c r="RCL126" s="135"/>
      <c r="RCN126" s="135"/>
      <c r="RCP126" s="135"/>
      <c r="RCR126" s="135"/>
      <c r="RCT126" s="135"/>
      <c r="RCV126" s="135"/>
      <c r="RCX126" s="135"/>
      <c r="RCZ126" s="135"/>
      <c r="RDB126" s="135"/>
      <c r="RDD126" s="135"/>
      <c r="RDF126" s="135"/>
      <c r="RDH126" s="135"/>
      <c r="RDJ126" s="135"/>
      <c r="RDL126" s="135"/>
      <c r="RDN126" s="135"/>
      <c r="RDP126" s="135"/>
      <c r="RDR126" s="135"/>
      <c r="RDT126" s="135"/>
      <c r="RDV126" s="135"/>
      <c r="RDX126" s="135"/>
      <c r="RDZ126" s="135"/>
      <c r="REB126" s="135"/>
      <c r="RED126" s="135"/>
      <c r="REF126" s="135"/>
      <c r="REH126" s="135"/>
      <c r="REJ126" s="135"/>
      <c r="REL126" s="135"/>
      <c r="REN126" s="135"/>
      <c r="REP126" s="135"/>
      <c r="RER126" s="135"/>
      <c r="RET126" s="135"/>
      <c r="REV126" s="135"/>
      <c r="REX126" s="135"/>
      <c r="REZ126" s="135"/>
      <c r="RFB126" s="135"/>
      <c r="RFD126" s="135"/>
      <c r="RFF126" s="135"/>
      <c r="RFH126" s="135"/>
      <c r="RFJ126" s="135"/>
      <c r="RFL126" s="135"/>
      <c r="RFN126" s="135"/>
      <c r="RFP126" s="135"/>
      <c r="RFR126" s="135"/>
      <c r="RFT126" s="135"/>
      <c r="RFV126" s="135"/>
      <c r="RFX126" s="135"/>
      <c r="RFZ126" s="135"/>
      <c r="RGB126" s="135"/>
      <c r="RGD126" s="135"/>
      <c r="RGF126" s="135"/>
      <c r="RGH126" s="135"/>
      <c r="RGJ126" s="135"/>
      <c r="RGL126" s="135"/>
      <c r="RGN126" s="135"/>
      <c r="RGP126" s="135"/>
      <c r="RGR126" s="135"/>
      <c r="RGT126" s="135"/>
      <c r="RGV126" s="135"/>
      <c r="RGX126" s="135"/>
      <c r="RGZ126" s="135"/>
      <c r="RHB126" s="135"/>
      <c r="RHD126" s="135"/>
      <c r="RHF126" s="135"/>
      <c r="RHH126" s="135"/>
      <c r="RHJ126" s="135"/>
      <c r="RHL126" s="135"/>
      <c r="RHN126" s="135"/>
      <c r="RHP126" s="135"/>
      <c r="RHR126" s="135"/>
      <c r="RHT126" s="135"/>
      <c r="RHV126" s="135"/>
      <c r="RHX126" s="135"/>
      <c r="RHZ126" s="135"/>
      <c r="RIB126" s="135"/>
      <c r="RID126" s="135"/>
      <c r="RIF126" s="135"/>
      <c r="RIH126" s="135"/>
      <c r="RIJ126" s="135"/>
      <c r="RIL126" s="135"/>
      <c r="RIN126" s="135"/>
      <c r="RIP126" s="135"/>
      <c r="RIR126" s="135"/>
      <c r="RIT126" s="135"/>
      <c r="RIV126" s="135"/>
      <c r="RIX126" s="135"/>
      <c r="RIZ126" s="135"/>
      <c r="RJB126" s="135"/>
      <c r="RJD126" s="135"/>
      <c r="RJF126" s="135"/>
      <c r="RJH126" s="135"/>
      <c r="RJJ126" s="135"/>
      <c r="RJL126" s="135"/>
      <c r="RJN126" s="135"/>
      <c r="RJP126" s="135"/>
      <c r="RJR126" s="135"/>
      <c r="RJT126" s="135"/>
      <c r="RJV126" s="135"/>
      <c r="RJX126" s="135"/>
      <c r="RJZ126" s="135"/>
      <c r="RKB126" s="135"/>
      <c r="RKD126" s="135"/>
      <c r="RKF126" s="135"/>
      <c r="RKH126" s="135"/>
      <c r="RKJ126" s="135"/>
      <c r="RKL126" s="135"/>
      <c r="RKN126" s="135"/>
      <c r="RKP126" s="135"/>
      <c r="RKR126" s="135"/>
      <c r="RKT126" s="135"/>
      <c r="RKV126" s="135"/>
      <c r="RKX126" s="135"/>
      <c r="RKZ126" s="135"/>
      <c r="RLB126" s="135"/>
      <c r="RLD126" s="135"/>
      <c r="RLF126" s="135"/>
      <c r="RLH126" s="135"/>
      <c r="RLJ126" s="135"/>
      <c r="RLL126" s="135"/>
      <c r="RLN126" s="135"/>
      <c r="RLP126" s="135"/>
      <c r="RLR126" s="135"/>
      <c r="RLT126" s="135"/>
      <c r="RLV126" s="135"/>
      <c r="RLX126" s="135"/>
      <c r="RLZ126" s="135"/>
      <c r="RMB126" s="135"/>
      <c r="RMD126" s="135"/>
      <c r="RMF126" s="135"/>
      <c r="RMH126" s="135"/>
      <c r="RMJ126" s="135"/>
      <c r="RML126" s="135"/>
      <c r="RMN126" s="135"/>
      <c r="RMP126" s="135"/>
      <c r="RMR126" s="135"/>
      <c r="RMT126" s="135"/>
      <c r="RMV126" s="135"/>
      <c r="RMX126" s="135"/>
      <c r="RMZ126" s="135"/>
      <c r="RNB126" s="135"/>
      <c r="RND126" s="135"/>
      <c r="RNF126" s="135"/>
      <c r="RNH126" s="135"/>
      <c r="RNJ126" s="135"/>
      <c r="RNL126" s="135"/>
      <c r="RNN126" s="135"/>
      <c r="RNP126" s="135"/>
      <c r="RNR126" s="135"/>
      <c r="RNT126" s="135"/>
      <c r="RNV126" s="135"/>
      <c r="RNX126" s="135"/>
      <c r="RNZ126" s="135"/>
      <c r="ROB126" s="135"/>
      <c r="ROD126" s="135"/>
      <c r="ROF126" s="135"/>
      <c r="ROH126" s="135"/>
      <c r="ROJ126" s="135"/>
      <c r="ROL126" s="135"/>
      <c r="RON126" s="135"/>
      <c r="ROP126" s="135"/>
      <c r="ROR126" s="135"/>
      <c r="ROT126" s="135"/>
      <c r="ROV126" s="135"/>
      <c r="ROX126" s="135"/>
      <c r="ROZ126" s="135"/>
      <c r="RPB126" s="135"/>
      <c r="RPD126" s="135"/>
      <c r="RPF126" s="135"/>
      <c r="RPH126" s="135"/>
      <c r="RPJ126" s="135"/>
      <c r="RPL126" s="135"/>
      <c r="RPN126" s="135"/>
      <c r="RPP126" s="135"/>
      <c r="RPR126" s="135"/>
      <c r="RPT126" s="135"/>
      <c r="RPV126" s="135"/>
      <c r="RPX126" s="135"/>
      <c r="RPZ126" s="135"/>
      <c r="RQB126" s="135"/>
      <c r="RQD126" s="135"/>
      <c r="RQF126" s="135"/>
      <c r="RQH126" s="135"/>
      <c r="RQJ126" s="135"/>
      <c r="RQL126" s="135"/>
      <c r="RQN126" s="135"/>
      <c r="RQP126" s="135"/>
      <c r="RQR126" s="135"/>
      <c r="RQT126" s="135"/>
      <c r="RQV126" s="135"/>
      <c r="RQX126" s="135"/>
      <c r="RQZ126" s="135"/>
      <c r="RRB126" s="135"/>
      <c r="RRD126" s="135"/>
      <c r="RRF126" s="135"/>
      <c r="RRH126" s="135"/>
      <c r="RRJ126" s="135"/>
      <c r="RRL126" s="135"/>
      <c r="RRN126" s="135"/>
      <c r="RRP126" s="135"/>
      <c r="RRR126" s="135"/>
      <c r="RRT126" s="135"/>
      <c r="RRV126" s="135"/>
      <c r="RRX126" s="135"/>
      <c r="RRZ126" s="135"/>
      <c r="RSB126" s="135"/>
      <c r="RSD126" s="135"/>
      <c r="RSF126" s="135"/>
      <c r="RSH126" s="135"/>
      <c r="RSJ126" s="135"/>
      <c r="RSL126" s="135"/>
      <c r="RSN126" s="135"/>
      <c r="RSP126" s="135"/>
      <c r="RSR126" s="135"/>
      <c r="RST126" s="135"/>
      <c r="RSV126" s="135"/>
      <c r="RSX126" s="135"/>
      <c r="RSZ126" s="135"/>
      <c r="RTB126" s="135"/>
      <c r="RTD126" s="135"/>
      <c r="RTF126" s="135"/>
      <c r="RTH126" s="135"/>
      <c r="RTJ126" s="135"/>
      <c r="RTL126" s="135"/>
      <c r="RTN126" s="135"/>
      <c r="RTP126" s="135"/>
      <c r="RTR126" s="135"/>
      <c r="RTT126" s="135"/>
      <c r="RTV126" s="135"/>
      <c r="RTX126" s="135"/>
      <c r="RTZ126" s="135"/>
      <c r="RUB126" s="135"/>
      <c r="RUD126" s="135"/>
      <c r="RUF126" s="135"/>
      <c r="RUH126" s="135"/>
      <c r="RUJ126" s="135"/>
      <c r="RUL126" s="135"/>
      <c r="RUN126" s="135"/>
      <c r="RUP126" s="135"/>
      <c r="RUR126" s="135"/>
      <c r="RUT126" s="135"/>
      <c r="RUV126" s="135"/>
      <c r="RUX126" s="135"/>
      <c r="RUZ126" s="135"/>
      <c r="RVB126" s="135"/>
      <c r="RVD126" s="135"/>
      <c r="RVF126" s="135"/>
      <c r="RVH126" s="135"/>
      <c r="RVJ126" s="135"/>
      <c r="RVL126" s="135"/>
      <c r="RVN126" s="135"/>
      <c r="RVP126" s="135"/>
      <c r="RVR126" s="135"/>
      <c r="RVT126" s="135"/>
      <c r="RVV126" s="135"/>
      <c r="RVX126" s="135"/>
      <c r="RVZ126" s="135"/>
      <c r="RWB126" s="135"/>
      <c r="RWD126" s="135"/>
      <c r="RWF126" s="135"/>
      <c r="RWH126" s="135"/>
      <c r="RWJ126" s="135"/>
      <c r="RWL126" s="135"/>
      <c r="RWN126" s="135"/>
      <c r="RWP126" s="135"/>
      <c r="RWR126" s="135"/>
      <c r="RWT126" s="135"/>
      <c r="RWV126" s="135"/>
      <c r="RWX126" s="135"/>
      <c r="RWZ126" s="135"/>
      <c r="RXB126" s="135"/>
      <c r="RXD126" s="135"/>
      <c r="RXF126" s="135"/>
      <c r="RXH126" s="135"/>
      <c r="RXJ126" s="135"/>
      <c r="RXL126" s="135"/>
      <c r="RXN126" s="135"/>
      <c r="RXP126" s="135"/>
      <c r="RXR126" s="135"/>
      <c r="RXT126" s="135"/>
      <c r="RXV126" s="135"/>
      <c r="RXX126" s="135"/>
      <c r="RXZ126" s="135"/>
      <c r="RYB126" s="135"/>
      <c r="RYD126" s="135"/>
      <c r="RYF126" s="135"/>
      <c r="RYH126" s="135"/>
      <c r="RYJ126" s="135"/>
      <c r="RYL126" s="135"/>
      <c r="RYN126" s="135"/>
      <c r="RYP126" s="135"/>
      <c r="RYR126" s="135"/>
      <c r="RYT126" s="135"/>
      <c r="RYV126" s="135"/>
      <c r="RYX126" s="135"/>
      <c r="RYZ126" s="135"/>
      <c r="RZB126" s="135"/>
      <c r="RZD126" s="135"/>
      <c r="RZF126" s="135"/>
      <c r="RZH126" s="135"/>
      <c r="RZJ126" s="135"/>
      <c r="RZL126" s="135"/>
      <c r="RZN126" s="135"/>
      <c r="RZP126" s="135"/>
      <c r="RZR126" s="135"/>
      <c r="RZT126" s="135"/>
      <c r="RZV126" s="135"/>
      <c r="RZX126" s="135"/>
      <c r="RZZ126" s="135"/>
      <c r="SAB126" s="135"/>
      <c r="SAD126" s="135"/>
      <c r="SAF126" s="135"/>
      <c r="SAH126" s="135"/>
      <c r="SAJ126" s="135"/>
      <c r="SAL126" s="135"/>
      <c r="SAN126" s="135"/>
      <c r="SAP126" s="135"/>
      <c r="SAR126" s="135"/>
      <c r="SAT126" s="135"/>
      <c r="SAV126" s="135"/>
      <c r="SAX126" s="135"/>
      <c r="SAZ126" s="135"/>
      <c r="SBB126" s="135"/>
      <c r="SBD126" s="135"/>
      <c r="SBF126" s="135"/>
      <c r="SBH126" s="135"/>
      <c r="SBJ126" s="135"/>
      <c r="SBL126" s="135"/>
      <c r="SBN126" s="135"/>
      <c r="SBP126" s="135"/>
      <c r="SBR126" s="135"/>
      <c r="SBT126" s="135"/>
      <c r="SBV126" s="135"/>
      <c r="SBX126" s="135"/>
      <c r="SBZ126" s="135"/>
      <c r="SCB126" s="135"/>
      <c r="SCD126" s="135"/>
      <c r="SCF126" s="135"/>
      <c r="SCH126" s="135"/>
      <c r="SCJ126" s="135"/>
      <c r="SCL126" s="135"/>
      <c r="SCN126" s="135"/>
      <c r="SCP126" s="135"/>
      <c r="SCR126" s="135"/>
      <c r="SCT126" s="135"/>
      <c r="SCV126" s="135"/>
      <c r="SCX126" s="135"/>
      <c r="SCZ126" s="135"/>
      <c r="SDB126" s="135"/>
      <c r="SDD126" s="135"/>
      <c r="SDF126" s="135"/>
      <c r="SDH126" s="135"/>
      <c r="SDJ126" s="135"/>
      <c r="SDL126" s="135"/>
      <c r="SDN126" s="135"/>
      <c r="SDP126" s="135"/>
      <c r="SDR126" s="135"/>
      <c r="SDT126" s="135"/>
      <c r="SDV126" s="135"/>
      <c r="SDX126" s="135"/>
      <c r="SDZ126" s="135"/>
      <c r="SEB126" s="135"/>
      <c r="SED126" s="135"/>
      <c r="SEF126" s="135"/>
      <c r="SEH126" s="135"/>
      <c r="SEJ126" s="135"/>
      <c r="SEL126" s="135"/>
      <c r="SEN126" s="135"/>
      <c r="SEP126" s="135"/>
      <c r="SER126" s="135"/>
      <c r="SET126" s="135"/>
      <c r="SEV126" s="135"/>
      <c r="SEX126" s="135"/>
      <c r="SEZ126" s="135"/>
      <c r="SFB126" s="135"/>
      <c r="SFD126" s="135"/>
      <c r="SFF126" s="135"/>
      <c r="SFH126" s="135"/>
      <c r="SFJ126" s="135"/>
      <c r="SFL126" s="135"/>
      <c r="SFN126" s="135"/>
      <c r="SFP126" s="135"/>
      <c r="SFR126" s="135"/>
      <c r="SFT126" s="135"/>
      <c r="SFV126" s="135"/>
      <c r="SFX126" s="135"/>
      <c r="SFZ126" s="135"/>
      <c r="SGB126" s="135"/>
      <c r="SGD126" s="135"/>
      <c r="SGF126" s="135"/>
      <c r="SGH126" s="135"/>
      <c r="SGJ126" s="135"/>
      <c r="SGL126" s="135"/>
      <c r="SGN126" s="135"/>
      <c r="SGP126" s="135"/>
      <c r="SGR126" s="135"/>
      <c r="SGT126" s="135"/>
      <c r="SGV126" s="135"/>
      <c r="SGX126" s="135"/>
      <c r="SGZ126" s="135"/>
      <c r="SHB126" s="135"/>
      <c r="SHD126" s="135"/>
      <c r="SHF126" s="135"/>
      <c r="SHH126" s="135"/>
      <c r="SHJ126" s="135"/>
      <c r="SHL126" s="135"/>
      <c r="SHN126" s="135"/>
      <c r="SHP126" s="135"/>
      <c r="SHR126" s="135"/>
      <c r="SHT126" s="135"/>
      <c r="SHV126" s="135"/>
      <c r="SHX126" s="135"/>
      <c r="SHZ126" s="135"/>
      <c r="SIB126" s="135"/>
      <c r="SID126" s="135"/>
      <c r="SIF126" s="135"/>
      <c r="SIH126" s="135"/>
      <c r="SIJ126" s="135"/>
      <c r="SIL126" s="135"/>
      <c r="SIN126" s="135"/>
      <c r="SIP126" s="135"/>
      <c r="SIR126" s="135"/>
      <c r="SIT126" s="135"/>
      <c r="SIV126" s="135"/>
      <c r="SIX126" s="135"/>
      <c r="SIZ126" s="135"/>
      <c r="SJB126" s="135"/>
      <c r="SJD126" s="135"/>
      <c r="SJF126" s="135"/>
      <c r="SJH126" s="135"/>
      <c r="SJJ126" s="135"/>
      <c r="SJL126" s="135"/>
      <c r="SJN126" s="135"/>
      <c r="SJP126" s="135"/>
      <c r="SJR126" s="135"/>
      <c r="SJT126" s="135"/>
      <c r="SJV126" s="135"/>
      <c r="SJX126" s="135"/>
      <c r="SJZ126" s="135"/>
      <c r="SKB126" s="135"/>
      <c r="SKD126" s="135"/>
      <c r="SKF126" s="135"/>
      <c r="SKH126" s="135"/>
      <c r="SKJ126" s="135"/>
      <c r="SKL126" s="135"/>
      <c r="SKN126" s="135"/>
      <c r="SKP126" s="135"/>
      <c r="SKR126" s="135"/>
      <c r="SKT126" s="135"/>
      <c r="SKV126" s="135"/>
      <c r="SKX126" s="135"/>
      <c r="SKZ126" s="135"/>
      <c r="SLB126" s="135"/>
      <c r="SLD126" s="135"/>
      <c r="SLF126" s="135"/>
      <c r="SLH126" s="135"/>
      <c r="SLJ126" s="135"/>
      <c r="SLL126" s="135"/>
      <c r="SLN126" s="135"/>
      <c r="SLP126" s="135"/>
      <c r="SLR126" s="135"/>
      <c r="SLT126" s="135"/>
      <c r="SLV126" s="135"/>
      <c r="SLX126" s="135"/>
      <c r="SLZ126" s="135"/>
      <c r="SMB126" s="135"/>
      <c r="SMD126" s="135"/>
      <c r="SMF126" s="135"/>
      <c r="SMH126" s="135"/>
      <c r="SMJ126" s="135"/>
      <c r="SML126" s="135"/>
      <c r="SMN126" s="135"/>
      <c r="SMP126" s="135"/>
      <c r="SMR126" s="135"/>
      <c r="SMT126" s="135"/>
      <c r="SMV126" s="135"/>
      <c r="SMX126" s="135"/>
      <c r="SMZ126" s="135"/>
      <c r="SNB126" s="135"/>
      <c r="SND126" s="135"/>
      <c r="SNF126" s="135"/>
      <c r="SNH126" s="135"/>
      <c r="SNJ126" s="135"/>
      <c r="SNL126" s="135"/>
      <c r="SNN126" s="135"/>
      <c r="SNP126" s="135"/>
      <c r="SNR126" s="135"/>
      <c r="SNT126" s="135"/>
      <c r="SNV126" s="135"/>
      <c r="SNX126" s="135"/>
      <c r="SNZ126" s="135"/>
      <c r="SOB126" s="135"/>
      <c r="SOD126" s="135"/>
      <c r="SOF126" s="135"/>
      <c r="SOH126" s="135"/>
      <c r="SOJ126" s="135"/>
      <c r="SOL126" s="135"/>
      <c r="SON126" s="135"/>
      <c r="SOP126" s="135"/>
      <c r="SOR126" s="135"/>
      <c r="SOT126" s="135"/>
      <c r="SOV126" s="135"/>
      <c r="SOX126" s="135"/>
      <c r="SOZ126" s="135"/>
      <c r="SPB126" s="135"/>
      <c r="SPD126" s="135"/>
      <c r="SPF126" s="135"/>
      <c r="SPH126" s="135"/>
      <c r="SPJ126" s="135"/>
      <c r="SPL126" s="135"/>
      <c r="SPN126" s="135"/>
      <c r="SPP126" s="135"/>
      <c r="SPR126" s="135"/>
      <c r="SPT126" s="135"/>
      <c r="SPV126" s="135"/>
      <c r="SPX126" s="135"/>
      <c r="SPZ126" s="135"/>
      <c r="SQB126" s="135"/>
      <c r="SQD126" s="135"/>
      <c r="SQF126" s="135"/>
      <c r="SQH126" s="135"/>
      <c r="SQJ126" s="135"/>
      <c r="SQL126" s="135"/>
      <c r="SQN126" s="135"/>
      <c r="SQP126" s="135"/>
      <c r="SQR126" s="135"/>
      <c r="SQT126" s="135"/>
      <c r="SQV126" s="135"/>
      <c r="SQX126" s="135"/>
      <c r="SQZ126" s="135"/>
      <c r="SRB126" s="135"/>
      <c r="SRD126" s="135"/>
      <c r="SRF126" s="135"/>
      <c r="SRH126" s="135"/>
      <c r="SRJ126" s="135"/>
      <c r="SRL126" s="135"/>
      <c r="SRN126" s="135"/>
      <c r="SRP126" s="135"/>
      <c r="SRR126" s="135"/>
      <c r="SRT126" s="135"/>
      <c r="SRV126" s="135"/>
      <c r="SRX126" s="135"/>
      <c r="SRZ126" s="135"/>
      <c r="SSB126" s="135"/>
      <c r="SSD126" s="135"/>
      <c r="SSF126" s="135"/>
      <c r="SSH126" s="135"/>
      <c r="SSJ126" s="135"/>
      <c r="SSL126" s="135"/>
      <c r="SSN126" s="135"/>
      <c r="SSP126" s="135"/>
      <c r="SSR126" s="135"/>
      <c r="SST126" s="135"/>
      <c r="SSV126" s="135"/>
      <c r="SSX126" s="135"/>
      <c r="SSZ126" s="135"/>
      <c r="STB126" s="135"/>
      <c r="STD126" s="135"/>
      <c r="STF126" s="135"/>
      <c r="STH126" s="135"/>
      <c r="STJ126" s="135"/>
      <c r="STL126" s="135"/>
      <c r="STN126" s="135"/>
      <c r="STP126" s="135"/>
      <c r="STR126" s="135"/>
      <c r="STT126" s="135"/>
      <c r="STV126" s="135"/>
      <c r="STX126" s="135"/>
      <c r="STZ126" s="135"/>
      <c r="SUB126" s="135"/>
      <c r="SUD126" s="135"/>
      <c r="SUF126" s="135"/>
      <c r="SUH126" s="135"/>
      <c r="SUJ126" s="135"/>
      <c r="SUL126" s="135"/>
      <c r="SUN126" s="135"/>
      <c r="SUP126" s="135"/>
      <c r="SUR126" s="135"/>
      <c r="SUT126" s="135"/>
      <c r="SUV126" s="135"/>
      <c r="SUX126" s="135"/>
      <c r="SUZ126" s="135"/>
      <c r="SVB126" s="135"/>
      <c r="SVD126" s="135"/>
      <c r="SVF126" s="135"/>
      <c r="SVH126" s="135"/>
      <c r="SVJ126" s="135"/>
      <c r="SVL126" s="135"/>
      <c r="SVN126" s="135"/>
      <c r="SVP126" s="135"/>
      <c r="SVR126" s="135"/>
      <c r="SVT126" s="135"/>
      <c r="SVV126" s="135"/>
      <c r="SVX126" s="135"/>
      <c r="SVZ126" s="135"/>
      <c r="SWB126" s="135"/>
      <c r="SWD126" s="135"/>
      <c r="SWF126" s="135"/>
      <c r="SWH126" s="135"/>
      <c r="SWJ126" s="135"/>
      <c r="SWL126" s="135"/>
      <c r="SWN126" s="135"/>
      <c r="SWP126" s="135"/>
      <c r="SWR126" s="135"/>
      <c r="SWT126" s="135"/>
      <c r="SWV126" s="135"/>
      <c r="SWX126" s="135"/>
      <c r="SWZ126" s="135"/>
      <c r="SXB126" s="135"/>
      <c r="SXD126" s="135"/>
      <c r="SXF126" s="135"/>
      <c r="SXH126" s="135"/>
      <c r="SXJ126" s="135"/>
      <c r="SXL126" s="135"/>
      <c r="SXN126" s="135"/>
      <c r="SXP126" s="135"/>
      <c r="SXR126" s="135"/>
      <c r="SXT126" s="135"/>
      <c r="SXV126" s="135"/>
      <c r="SXX126" s="135"/>
      <c r="SXZ126" s="135"/>
      <c r="SYB126" s="135"/>
      <c r="SYD126" s="135"/>
      <c r="SYF126" s="135"/>
      <c r="SYH126" s="135"/>
      <c r="SYJ126" s="135"/>
      <c r="SYL126" s="135"/>
      <c r="SYN126" s="135"/>
      <c r="SYP126" s="135"/>
      <c r="SYR126" s="135"/>
      <c r="SYT126" s="135"/>
      <c r="SYV126" s="135"/>
      <c r="SYX126" s="135"/>
      <c r="SYZ126" s="135"/>
      <c r="SZB126" s="135"/>
      <c r="SZD126" s="135"/>
      <c r="SZF126" s="135"/>
      <c r="SZH126" s="135"/>
      <c r="SZJ126" s="135"/>
      <c r="SZL126" s="135"/>
      <c r="SZN126" s="135"/>
      <c r="SZP126" s="135"/>
      <c r="SZR126" s="135"/>
      <c r="SZT126" s="135"/>
      <c r="SZV126" s="135"/>
      <c r="SZX126" s="135"/>
      <c r="SZZ126" s="135"/>
      <c r="TAB126" s="135"/>
      <c r="TAD126" s="135"/>
      <c r="TAF126" s="135"/>
      <c r="TAH126" s="135"/>
      <c r="TAJ126" s="135"/>
      <c r="TAL126" s="135"/>
      <c r="TAN126" s="135"/>
      <c r="TAP126" s="135"/>
      <c r="TAR126" s="135"/>
      <c r="TAT126" s="135"/>
      <c r="TAV126" s="135"/>
      <c r="TAX126" s="135"/>
      <c r="TAZ126" s="135"/>
      <c r="TBB126" s="135"/>
      <c r="TBD126" s="135"/>
      <c r="TBF126" s="135"/>
      <c r="TBH126" s="135"/>
      <c r="TBJ126" s="135"/>
      <c r="TBL126" s="135"/>
      <c r="TBN126" s="135"/>
      <c r="TBP126" s="135"/>
      <c r="TBR126" s="135"/>
      <c r="TBT126" s="135"/>
      <c r="TBV126" s="135"/>
      <c r="TBX126" s="135"/>
      <c r="TBZ126" s="135"/>
      <c r="TCB126" s="135"/>
      <c r="TCD126" s="135"/>
      <c r="TCF126" s="135"/>
      <c r="TCH126" s="135"/>
      <c r="TCJ126" s="135"/>
      <c r="TCL126" s="135"/>
      <c r="TCN126" s="135"/>
      <c r="TCP126" s="135"/>
      <c r="TCR126" s="135"/>
      <c r="TCT126" s="135"/>
      <c r="TCV126" s="135"/>
      <c r="TCX126" s="135"/>
      <c r="TCZ126" s="135"/>
      <c r="TDB126" s="135"/>
      <c r="TDD126" s="135"/>
      <c r="TDF126" s="135"/>
      <c r="TDH126" s="135"/>
      <c r="TDJ126" s="135"/>
      <c r="TDL126" s="135"/>
      <c r="TDN126" s="135"/>
      <c r="TDP126" s="135"/>
      <c r="TDR126" s="135"/>
      <c r="TDT126" s="135"/>
      <c r="TDV126" s="135"/>
      <c r="TDX126" s="135"/>
      <c r="TDZ126" s="135"/>
      <c r="TEB126" s="135"/>
      <c r="TED126" s="135"/>
      <c r="TEF126" s="135"/>
      <c r="TEH126" s="135"/>
      <c r="TEJ126" s="135"/>
      <c r="TEL126" s="135"/>
      <c r="TEN126" s="135"/>
      <c r="TEP126" s="135"/>
      <c r="TER126" s="135"/>
      <c r="TET126" s="135"/>
      <c r="TEV126" s="135"/>
      <c r="TEX126" s="135"/>
      <c r="TEZ126" s="135"/>
      <c r="TFB126" s="135"/>
      <c r="TFD126" s="135"/>
      <c r="TFF126" s="135"/>
      <c r="TFH126" s="135"/>
      <c r="TFJ126" s="135"/>
      <c r="TFL126" s="135"/>
      <c r="TFN126" s="135"/>
      <c r="TFP126" s="135"/>
      <c r="TFR126" s="135"/>
      <c r="TFT126" s="135"/>
      <c r="TFV126" s="135"/>
      <c r="TFX126" s="135"/>
      <c r="TFZ126" s="135"/>
      <c r="TGB126" s="135"/>
      <c r="TGD126" s="135"/>
      <c r="TGF126" s="135"/>
      <c r="TGH126" s="135"/>
      <c r="TGJ126" s="135"/>
      <c r="TGL126" s="135"/>
      <c r="TGN126" s="135"/>
      <c r="TGP126" s="135"/>
      <c r="TGR126" s="135"/>
      <c r="TGT126" s="135"/>
      <c r="TGV126" s="135"/>
      <c r="TGX126" s="135"/>
      <c r="TGZ126" s="135"/>
      <c r="THB126" s="135"/>
      <c r="THD126" s="135"/>
      <c r="THF126" s="135"/>
      <c r="THH126" s="135"/>
      <c r="THJ126" s="135"/>
      <c r="THL126" s="135"/>
      <c r="THN126" s="135"/>
      <c r="THP126" s="135"/>
      <c r="THR126" s="135"/>
      <c r="THT126" s="135"/>
      <c r="THV126" s="135"/>
      <c r="THX126" s="135"/>
      <c r="THZ126" s="135"/>
      <c r="TIB126" s="135"/>
      <c r="TID126" s="135"/>
      <c r="TIF126" s="135"/>
      <c r="TIH126" s="135"/>
      <c r="TIJ126" s="135"/>
      <c r="TIL126" s="135"/>
      <c r="TIN126" s="135"/>
      <c r="TIP126" s="135"/>
      <c r="TIR126" s="135"/>
      <c r="TIT126" s="135"/>
      <c r="TIV126" s="135"/>
      <c r="TIX126" s="135"/>
      <c r="TIZ126" s="135"/>
      <c r="TJB126" s="135"/>
      <c r="TJD126" s="135"/>
      <c r="TJF126" s="135"/>
      <c r="TJH126" s="135"/>
      <c r="TJJ126" s="135"/>
      <c r="TJL126" s="135"/>
      <c r="TJN126" s="135"/>
      <c r="TJP126" s="135"/>
      <c r="TJR126" s="135"/>
      <c r="TJT126" s="135"/>
      <c r="TJV126" s="135"/>
      <c r="TJX126" s="135"/>
      <c r="TJZ126" s="135"/>
      <c r="TKB126" s="135"/>
      <c r="TKD126" s="135"/>
      <c r="TKF126" s="135"/>
      <c r="TKH126" s="135"/>
      <c r="TKJ126" s="135"/>
      <c r="TKL126" s="135"/>
      <c r="TKN126" s="135"/>
      <c r="TKP126" s="135"/>
      <c r="TKR126" s="135"/>
      <c r="TKT126" s="135"/>
      <c r="TKV126" s="135"/>
      <c r="TKX126" s="135"/>
      <c r="TKZ126" s="135"/>
      <c r="TLB126" s="135"/>
      <c r="TLD126" s="135"/>
      <c r="TLF126" s="135"/>
      <c r="TLH126" s="135"/>
      <c r="TLJ126" s="135"/>
      <c r="TLL126" s="135"/>
      <c r="TLN126" s="135"/>
      <c r="TLP126" s="135"/>
      <c r="TLR126" s="135"/>
      <c r="TLT126" s="135"/>
      <c r="TLV126" s="135"/>
      <c r="TLX126" s="135"/>
      <c r="TLZ126" s="135"/>
      <c r="TMB126" s="135"/>
      <c r="TMD126" s="135"/>
      <c r="TMF126" s="135"/>
      <c r="TMH126" s="135"/>
      <c r="TMJ126" s="135"/>
      <c r="TML126" s="135"/>
      <c r="TMN126" s="135"/>
      <c r="TMP126" s="135"/>
      <c r="TMR126" s="135"/>
      <c r="TMT126" s="135"/>
      <c r="TMV126" s="135"/>
      <c r="TMX126" s="135"/>
      <c r="TMZ126" s="135"/>
      <c r="TNB126" s="135"/>
      <c r="TND126" s="135"/>
      <c r="TNF126" s="135"/>
      <c r="TNH126" s="135"/>
      <c r="TNJ126" s="135"/>
      <c r="TNL126" s="135"/>
      <c r="TNN126" s="135"/>
      <c r="TNP126" s="135"/>
      <c r="TNR126" s="135"/>
      <c r="TNT126" s="135"/>
      <c r="TNV126" s="135"/>
      <c r="TNX126" s="135"/>
      <c r="TNZ126" s="135"/>
      <c r="TOB126" s="135"/>
      <c r="TOD126" s="135"/>
      <c r="TOF126" s="135"/>
      <c r="TOH126" s="135"/>
      <c r="TOJ126" s="135"/>
      <c r="TOL126" s="135"/>
      <c r="TON126" s="135"/>
      <c r="TOP126" s="135"/>
      <c r="TOR126" s="135"/>
      <c r="TOT126" s="135"/>
      <c r="TOV126" s="135"/>
      <c r="TOX126" s="135"/>
      <c r="TOZ126" s="135"/>
      <c r="TPB126" s="135"/>
      <c r="TPD126" s="135"/>
      <c r="TPF126" s="135"/>
      <c r="TPH126" s="135"/>
      <c r="TPJ126" s="135"/>
      <c r="TPL126" s="135"/>
      <c r="TPN126" s="135"/>
      <c r="TPP126" s="135"/>
      <c r="TPR126" s="135"/>
      <c r="TPT126" s="135"/>
      <c r="TPV126" s="135"/>
      <c r="TPX126" s="135"/>
      <c r="TPZ126" s="135"/>
      <c r="TQB126" s="135"/>
      <c r="TQD126" s="135"/>
      <c r="TQF126" s="135"/>
      <c r="TQH126" s="135"/>
      <c r="TQJ126" s="135"/>
      <c r="TQL126" s="135"/>
      <c r="TQN126" s="135"/>
      <c r="TQP126" s="135"/>
      <c r="TQR126" s="135"/>
      <c r="TQT126" s="135"/>
      <c r="TQV126" s="135"/>
      <c r="TQX126" s="135"/>
      <c r="TQZ126" s="135"/>
      <c r="TRB126" s="135"/>
      <c r="TRD126" s="135"/>
      <c r="TRF126" s="135"/>
      <c r="TRH126" s="135"/>
      <c r="TRJ126" s="135"/>
      <c r="TRL126" s="135"/>
      <c r="TRN126" s="135"/>
      <c r="TRP126" s="135"/>
      <c r="TRR126" s="135"/>
      <c r="TRT126" s="135"/>
      <c r="TRV126" s="135"/>
      <c r="TRX126" s="135"/>
      <c r="TRZ126" s="135"/>
      <c r="TSB126" s="135"/>
      <c r="TSD126" s="135"/>
      <c r="TSF126" s="135"/>
      <c r="TSH126" s="135"/>
      <c r="TSJ126" s="135"/>
      <c r="TSL126" s="135"/>
      <c r="TSN126" s="135"/>
      <c r="TSP126" s="135"/>
      <c r="TSR126" s="135"/>
      <c r="TST126" s="135"/>
      <c r="TSV126" s="135"/>
      <c r="TSX126" s="135"/>
      <c r="TSZ126" s="135"/>
      <c r="TTB126" s="135"/>
      <c r="TTD126" s="135"/>
      <c r="TTF126" s="135"/>
      <c r="TTH126" s="135"/>
      <c r="TTJ126" s="135"/>
      <c r="TTL126" s="135"/>
      <c r="TTN126" s="135"/>
      <c r="TTP126" s="135"/>
      <c r="TTR126" s="135"/>
      <c r="TTT126" s="135"/>
      <c r="TTV126" s="135"/>
      <c r="TTX126" s="135"/>
      <c r="TTZ126" s="135"/>
      <c r="TUB126" s="135"/>
      <c r="TUD126" s="135"/>
      <c r="TUF126" s="135"/>
      <c r="TUH126" s="135"/>
      <c r="TUJ126" s="135"/>
      <c r="TUL126" s="135"/>
      <c r="TUN126" s="135"/>
      <c r="TUP126" s="135"/>
      <c r="TUR126" s="135"/>
      <c r="TUT126" s="135"/>
      <c r="TUV126" s="135"/>
      <c r="TUX126" s="135"/>
      <c r="TUZ126" s="135"/>
      <c r="TVB126" s="135"/>
      <c r="TVD126" s="135"/>
      <c r="TVF126" s="135"/>
      <c r="TVH126" s="135"/>
      <c r="TVJ126" s="135"/>
      <c r="TVL126" s="135"/>
      <c r="TVN126" s="135"/>
      <c r="TVP126" s="135"/>
      <c r="TVR126" s="135"/>
      <c r="TVT126" s="135"/>
      <c r="TVV126" s="135"/>
      <c r="TVX126" s="135"/>
      <c r="TVZ126" s="135"/>
      <c r="TWB126" s="135"/>
      <c r="TWD126" s="135"/>
      <c r="TWF126" s="135"/>
      <c r="TWH126" s="135"/>
      <c r="TWJ126" s="135"/>
      <c r="TWL126" s="135"/>
      <c r="TWN126" s="135"/>
      <c r="TWP126" s="135"/>
      <c r="TWR126" s="135"/>
      <c r="TWT126" s="135"/>
      <c r="TWV126" s="135"/>
      <c r="TWX126" s="135"/>
      <c r="TWZ126" s="135"/>
      <c r="TXB126" s="135"/>
      <c r="TXD126" s="135"/>
      <c r="TXF126" s="135"/>
      <c r="TXH126" s="135"/>
      <c r="TXJ126" s="135"/>
      <c r="TXL126" s="135"/>
      <c r="TXN126" s="135"/>
      <c r="TXP126" s="135"/>
      <c r="TXR126" s="135"/>
      <c r="TXT126" s="135"/>
      <c r="TXV126" s="135"/>
      <c r="TXX126" s="135"/>
      <c r="TXZ126" s="135"/>
      <c r="TYB126" s="135"/>
      <c r="TYD126" s="135"/>
      <c r="TYF126" s="135"/>
      <c r="TYH126" s="135"/>
      <c r="TYJ126" s="135"/>
      <c r="TYL126" s="135"/>
      <c r="TYN126" s="135"/>
      <c r="TYP126" s="135"/>
      <c r="TYR126" s="135"/>
      <c r="TYT126" s="135"/>
      <c r="TYV126" s="135"/>
      <c r="TYX126" s="135"/>
      <c r="TYZ126" s="135"/>
      <c r="TZB126" s="135"/>
      <c r="TZD126" s="135"/>
      <c r="TZF126" s="135"/>
      <c r="TZH126" s="135"/>
      <c r="TZJ126" s="135"/>
      <c r="TZL126" s="135"/>
      <c r="TZN126" s="135"/>
      <c r="TZP126" s="135"/>
      <c r="TZR126" s="135"/>
      <c r="TZT126" s="135"/>
      <c r="TZV126" s="135"/>
      <c r="TZX126" s="135"/>
      <c r="TZZ126" s="135"/>
      <c r="UAB126" s="135"/>
      <c r="UAD126" s="135"/>
      <c r="UAF126" s="135"/>
      <c r="UAH126" s="135"/>
      <c r="UAJ126" s="135"/>
      <c r="UAL126" s="135"/>
      <c r="UAN126" s="135"/>
      <c r="UAP126" s="135"/>
      <c r="UAR126" s="135"/>
      <c r="UAT126" s="135"/>
      <c r="UAV126" s="135"/>
      <c r="UAX126" s="135"/>
      <c r="UAZ126" s="135"/>
      <c r="UBB126" s="135"/>
      <c r="UBD126" s="135"/>
      <c r="UBF126" s="135"/>
      <c r="UBH126" s="135"/>
      <c r="UBJ126" s="135"/>
      <c r="UBL126" s="135"/>
      <c r="UBN126" s="135"/>
      <c r="UBP126" s="135"/>
      <c r="UBR126" s="135"/>
      <c r="UBT126" s="135"/>
      <c r="UBV126" s="135"/>
      <c r="UBX126" s="135"/>
      <c r="UBZ126" s="135"/>
      <c r="UCB126" s="135"/>
      <c r="UCD126" s="135"/>
      <c r="UCF126" s="135"/>
      <c r="UCH126" s="135"/>
      <c r="UCJ126" s="135"/>
      <c r="UCL126" s="135"/>
      <c r="UCN126" s="135"/>
      <c r="UCP126" s="135"/>
      <c r="UCR126" s="135"/>
      <c r="UCT126" s="135"/>
      <c r="UCV126" s="135"/>
      <c r="UCX126" s="135"/>
      <c r="UCZ126" s="135"/>
      <c r="UDB126" s="135"/>
      <c r="UDD126" s="135"/>
      <c r="UDF126" s="135"/>
      <c r="UDH126" s="135"/>
      <c r="UDJ126" s="135"/>
      <c r="UDL126" s="135"/>
      <c r="UDN126" s="135"/>
      <c r="UDP126" s="135"/>
      <c r="UDR126" s="135"/>
      <c r="UDT126" s="135"/>
      <c r="UDV126" s="135"/>
      <c r="UDX126" s="135"/>
      <c r="UDZ126" s="135"/>
      <c r="UEB126" s="135"/>
      <c r="UED126" s="135"/>
      <c r="UEF126" s="135"/>
      <c r="UEH126" s="135"/>
      <c r="UEJ126" s="135"/>
      <c r="UEL126" s="135"/>
      <c r="UEN126" s="135"/>
      <c r="UEP126" s="135"/>
      <c r="UER126" s="135"/>
      <c r="UET126" s="135"/>
      <c r="UEV126" s="135"/>
      <c r="UEX126" s="135"/>
      <c r="UEZ126" s="135"/>
      <c r="UFB126" s="135"/>
      <c r="UFD126" s="135"/>
      <c r="UFF126" s="135"/>
      <c r="UFH126" s="135"/>
      <c r="UFJ126" s="135"/>
      <c r="UFL126" s="135"/>
      <c r="UFN126" s="135"/>
      <c r="UFP126" s="135"/>
      <c r="UFR126" s="135"/>
      <c r="UFT126" s="135"/>
      <c r="UFV126" s="135"/>
      <c r="UFX126" s="135"/>
      <c r="UFZ126" s="135"/>
      <c r="UGB126" s="135"/>
      <c r="UGD126" s="135"/>
      <c r="UGF126" s="135"/>
      <c r="UGH126" s="135"/>
      <c r="UGJ126" s="135"/>
      <c r="UGL126" s="135"/>
      <c r="UGN126" s="135"/>
      <c r="UGP126" s="135"/>
      <c r="UGR126" s="135"/>
      <c r="UGT126" s="135"/>
      <c r="UGV126" s="135"/>
      <c r="UGX126" s="135"/>
      <c r="UGZ126" s="135"/>
      <c r="UHB126" s="135"/>
      <c r="UHD126" s="135"/>
      <c r="UHF126" s="135"/>
      <c r="UHH126" s="135"/>
      <c r="UHJ126" s="135"/>
      <c r="UHL126" s="135"/>
      <c r="UHN126" s="135"/>
      <c r="UHP126" s="135"/>
      <c r="UHR126" s="135"/>
      <c r="UHT126" s="135"/>
      <c r="UHV126" s="135"/>
      <c r="UHX126" s="135"/>
      <c r="UHZ126" s="135"/>
      <c r="UIB126" s="135"/>
      <c r="UID126" s="135"/>
      <c r="UIF126" s="135"/>
      <c r="UIH126" s="135"/>
      <c r="UIJ126" s="135"/>
      <c r="UIL126" s="135"/>
      <c r="UIN126" s="135"/>
      <c r="UIP126" s="135"/>
      <c r="UIR126" s="135"/>
      <c r="UIT126" s="135"/>
      <c r="UIV126" s="135"/>
      <c r="UIX126" s="135"/>
      <c r="UIZ126" s="135"/>
      <c r="UJB126" s="135"/>
      <c r="UJD126" s="135"/>
      <c r="UJF126" s="135"/>
      <c r="UJH126" s="135"/>
      <c r="UJJ126" s="135"/>
      <c r="UJL126" s="135"/>
      <c r="UJN126" s="135"/>
      <c r="UJP126" s="135"/>
      <c r="UJR126" s="135"/>
      <c r="UJT126" s="135"/>
      <c r="UJV126" s="135"/>
      <c r="UJX126" s="135"/>
      <c r="UJZ126" s="135"/>
      <c r="UKB126" s="135"/>
      <c r="UKD126" s="135"/>
      <c r="UKF126" s="135"/>
      <c r="UKH126" s="135"/>
      <c r="UKJ126" s="135"/>
      <c r="UKL126" s="135"/>
      <c r="UKN126" s="135"/>
      <c r="UKP126" s="135"/>
      <c r="UKR126" s="135"/>
      <c r="UKT126" s="135"/>
      <c r="UKV126" s="135"/>
      <c r="UKX126" s="135"/>
      <c r="UKZ126" s="135"/>
      <c r="ULB126" s="135"/>
      <c r="ULD126" s="135"/>
      <c r="ULF126" s="135"/>
      <c r="ULH126" s="135"/>
      <c r="ULJ126" s="135"/>
      <c r="ULL126" s="135"/>
      <c r="ULN126" s="135"/>
      <c r="ULP126" s="135"/>
      <c r="ULR126" s="135"/>
      <c r="ULT126" s="135"/>
      <c r="ULV126" s="135"/>
      <c r="ULX126" s="135"/>
      <c r="ULZ126" s="135"/>
      <c r="UMB126" s="135"/>
      <c r="UMD126" s="135"/>
      <c r="UMF126" s="135"/>
      <c r="UMH126" s="135"/>
      <c r="UMJ126" s="135"/>
      <c r="UML126" s="135"/>
      <c r="UMN126" s="135"/>
      <c r="UMP126" s="135"/>
      <c r="UMR126" s="135"/>
      <c r="UMT126" s="135"/>
      <c r="UMV126" s="135"/>
      <c r="UMX126" s="135"/>
      <c r="UMZ126" s="135"/>
      <c r="UNB126" s="135"/>
      <c r="UND126" s="135"/>
      <c r="UNF126" s="135"/>
      <c r="UNH126" s="135"/>
      <c r="UNJ126" s="135"/>
      <c r="UNL126" s="135"/>
      <c r="UNN126" s="135"/>
      <c r="UNP126" s="135"/>
      <c r="UNR126" s="135"/>
      <c r="UNT126" s="135"/>
      <c r="UNV126" s="135"/>
      <c r="UNX126" s="135"/>
      <c r="UNZ126" s="135"/>
      <c r="UOB126" s="135"/>
      <c r="UOD126" s="135"/>
      <c r="UOF126" s="135"/>
      <c r="UOH126" s="135"/>
      <c r="UOJ126" s="135"/>
      <c r="UOL126" s="135"/>
      <c r="UON126" s="135"/>
      <c r="UOP126" s="135"/>
      <c r="UOR126" s="135"/>
      <c r="UOT126" s="135"/>
      <c r="UOV126" s="135"/>
      <c r="UOX126" s="135"/>
      <c r="UOZ126" s="135"/>
      <c r="UPB126" s="135"/>
      <c r="UPD126" s="135"/>
      <c r="UPF126" s="135"/>
      <c r="UPH126" s="135"/>
      <c r="UPJ126" s="135"/>
      <c r="UPL126" s="135"/>
      <c r="UPN126" s="135"/>
      <c r="UPP126" s="135"/>
      <c r="UPR126" s="135"/>
      <c r="UPT126" s="135"/>
      <c r="UPV126" s="135"/>
      <c r="UPX126" s="135"/>
      <c r="UPZ126" s="135"/>
      <c r="UQB126" s="135"/>
      <c r="UQD126" s="135"/>
      <c r="UQF126" s="135"/>
      <c r="UQH126" s="135"/>
      <c r="UQJ126" s="135"/>
      <c r="UQL126" s="135"/>
      <c r="UQN126" s="135"/>
      <c r="UQP126" s="135"/>
      <c r="UQR126" s="135"/>
      <c r="UQT126" s="135"/>
      <c r="UQV126" s="135"/>
      <c r="UQX126" s="135"/>
      <c r="UQZ126" s="135"/>
      <c r="URB126" s="135"/>
      <c r="URD126" s="135"/>
      <c r="URF126" s="135"/>
      <c r="URH126" s="135"/>
      <c r="URJ126" s="135"/>
      <c r="URL126" s="135"/>
      <c r="URN126" s="135"/>
      <c r="URP126" s="135"/>
      <c r="URR126" s="135"/>
      <c r="URT126" s="135"/>
      <c r="URV126" s="135"/>
      <c r="URX126" s="135"/>
      <c r="URZ126" s="135"/>
      <c r="USB126" s="135"/>
      <c r="USD126" s="135"/>
      <c r="USF126" s="135"/>
      <c r="USH126" s="135"/>
      <c r="USJ126" s="135"/>
      <c r="USL126" s="135"/>
      <c r="USN126" s="135"/>
      <c r="USP126" s="135"/>
      <c r="USR126" s="135"/>
      <c r="UST126" s="135"/>
      <c r="USV126" s="135"/>
      <c r="USX126" s="135"/>
      <c r="USZ126" s="135"/>
      <c r="UTB126" s="135"/>
      <c r="UTD126" s="135"/>
      <c r="UTF126" s="135"/>
      <c r="UTH126" s="135"/>
      <c r="UTJ126" s="135"/>
      <c r="UTL126" s="135"/>
      <c r="UTN126" s="135"/>
      <c r="UTP126" s="135"/>
      <c r="UTR126" s="135"/>
      <c r="UTT126" s="135"/>
      <c r="UTV126" s="135"/>
      <c r="UTX126" s="135"/>
      <c r="UTZ126" s="135"/>
      <c r="UUB126" s="135"/>
      <c r="UUD126" s="135"/>
      <c r="UUF126" s="135"/>
      <c r="UUH126" s="135"/>
      <c r="UUJ126" s="135"/>
      <c r="UUL126" s="135"/>
      <c r="UUN126" s="135"/>
      <c r="UUP126" s="135"/>
      <c r="UUR126" s="135"/>
      <c r="UUT126" s="135"/>
      <c r="UUV126" s="135"/>
      <c r="UUX126" s="135"/>
      <c r="UUZ126" s="135"/>
      <c r="UVB126" s="135"/>
      <c r="UVD126" s="135"/>
      <c r="UVF126" s="135"/>
      <c r="UVH126" s="135"/>
      <c r="UVJ126" s="135"/>
      <c r="UVL126" s="135"/>
      <c r="UVN126" s="135"/>
      <c r="UVP126" s="135"/>
      <c r="UVR126" s="135"/>
      <c r="UVT126" s="135"/>
      <c r="UVV126" s="135"/>
      <c r="UVX126" s="135"/>
      <c r="UVZ126" s="135"/>
      <c r="UWB126" s="135"/>
      <c r="UWD126" s="135"/>
      <c r="UWF126" s="135"/>
      <c r="UWH126" s="135"/>
      <c r="UWJ126" s="135"/>
      <c r="UWL126" s="135"/>
      <c r="UWN126" s="135"/>
      <c r="UWP126" s="135"/>
      <c r="UWR126" s="135"/>
      <c r="UWT126" s="135"/>
      <c r="UWV126" s="135"/>
      <c r="UWX126" s="135"/>
      <c r="UWZ126" s="135"/>
      <c r="UXB126" s="135"/>
      <c r="UXD126" s="135"/>
      <c r="UXF126" s="135"/>
      <c r="UXH126" s="135"/>
      <c r="UXJ126" s="135"/>
      <c r="UXL126" s="135"/>
      <c r="UXN126" s="135"/>
      <c r="UXP126" s="135"/>
      <c r="UXR126" s="135"/>
      <c r="UXT126" s="135"/>
      <c r="UXV126" s="135"/>
      <c r="UXX126" s="135"/>
      <c r="UXZ126" s="135"/>
      <c r="UYB126" s="135"/>
      <c r="UYD126" s="135"/>
      <c r="UYF126" s="135"/>
      <c r="UYH126" s="135"/>
      <c r="UYJ126" s="135"/>
      <c r="UYL126" s="135"/>
      <c r="UYN126" s="135"/>
      <c r="UYP126" s="135"/>
      <c r="UYR126" s="135"/>
      <c r="UYT126" s="135"/>
      <c r="UYV126" s="135"/>
      <c r="UYX126" s="135"/>
      <c r="UYZ126" s="135"/>
      <c r="UZB126" s="135"/>
      <c r="UZD126" s="135"/>
      <c r="UZF126" s="135"/>
      <c r="UZH126" s="135"/>
      <c r="UZJ126" s="135"/>
      <c r="UZL126" s="135"/>
      <c r="UZN126" s="135"/>
      <c r="UZP126" s="135"/>
      <c r="UZR126" s="135"/>
      <c r="UZT126" s="135"/>
      <c r="UZV126" s="135"/>
      <c r="UZX126" s="135"/>
      <c r="UZZ126" s="135"/>
      <c r="VAB126" s="135"/>
      <c r="VAD126" s="135"/>
      <c r="VAF126" s="135"/>
      <c r="VAH126" s="135"/>
      <c r="VAJ126" s="135"/>
      <c r="VAL126" s="135"/>
      <c r="VAN126" s="135"/>
      <c r="VAP126" s="135"/>
      <c r="VAR126" s="135"/>
      <c r="VAT126" s="135"/>
      <c r="VAV126" s="135"/>
      <c r="VAX126" s="135"/>
      <c r="VAZ126" s="135"/>
      <c r="VBB126" s="135"/>
      <c r="VBD126" s="135"/>
      <c r="VBF126" s="135"/>
      <c r="VBH126" s="135"/>
      <c r="VBJ126" s="135"/>
      <c r="VBL126" s="135"/>
      <c r="VBN126" s="135"/>
      <c r="VBP126" s="135"/>
      <c r="VBR126" s="135"/>
      <c r="VBT126" s="135"/>
      <c r="VBV126" s="135"/>
      <c r="VBX126" s="135"/>
      <c r="VBZ126" s="135"/>
      <c r="VCB126" s="135"/>
      <c r="VCD126" s="135"/>
      <c r="VCF126" s="135"/>
      <c r="VCH126" s="135"/>
      <c r="VCJ126" s="135"/>
      <c r="VCL126" s="135"/>
      <c r="VCN126" s="135"/>
      <c r="VCP126" s="135"/>
      <c r="VCR126" s="135"/>
      <c r="VCT126" s="135"/>
      <c r="VCV126" s="135"/>
      <c r="VCX126" s="135"/>
      <c r="VCZ126" s="135"/>
      <c r="VDB126" s="135"/>
      <c r="VDD126" s="135"/>
      <c r="VDF126" s="135"/>
      <c r="VDH126" s="135"/>
      <c r="VDJ126" s="135"/>
      <c r="VDL126" s="135"/>
      <c r="VDN126" s="135"/>
      <c r="VDP126" s="135"/>
      <c r="VDR126" s="135"/>
      <c r="VDT126" s="135"/>
      <c r="VDV126" s="135"/>
      <c r="VDX126" s="135"/>
      <c r="VDZ126" s="135"/>
      <c r="VEB126" s="135"/>
      <c r="VED126" s="135"/>
      <c r="VEF126" s="135"/>
      <c r="VEH126" s="135"/>
      <c r="VEJ126" s="135"/>
      <c r="VEL126" s="135"/>
      <c r="VEN126" s="135"/>
      <c r="VEP126" s="135"/>
      <c r="VER126" s="135"/>
      <c r="VET126" s="135"/>
      <c r="VEV126" s="135"/>
      <c r="VEX126" s="135"/>
      <c r="VEZ126" s="135"/>
      <c r="VFB126" s="135"/>
      <c r="VFD126" s="135"/>
      <c r="VFF126" s="135"/>
      <c r="VFH126" s="135"/>
      <c r="VFJ126" s="135"/>
      <c r="VFL126" s="135"/>
      <c r="VFN126" s="135"/>
      <c r="VFP126" s="135"/>
      <c r="VFR126" s="135"/>
      <c r="VFT126" s="135"/>
      <c r="VFV126" s="135"/>
      <c r="VFX126" s="135"/>
      <c r="VFZ126" s="135"/>
      <c r="VGB126" s="135"/>
      <c r="VGD126" s="135"/>
      <c r="VGF126" s="135"/>
      <c r="VGH126" s="135"/>
      <c r="VGJ126" s="135"/>
      <c r="VGL126" s="135"/>
      <c r="VGN126" s="135"/>
      <c r="VGP126" s="135"/>
      <c r="VGR126" s="135"/>
      <c r="VGT126" s="135"/>
      <c r="VGV126" s="135"/>
      <c r="VGX126" s="135"/>
      <c r="VGZ126" s="135"/>
      <c r="VHB126" s="135"/>
      <c r="VHD126" s="135"/>
      <c r="VHF126" s="135"/>
      <c r="VHH126" s="135"/>
      <c r="VHJ126" s="135"/>
      <c r="VHL126" s="135"/>
      <c r="VHN126" s="135"/>
      <c r="VHP126" s="135"/>
      <c r="VHR126" s="135"/>
      <c r="VHT126" s="135"/>
      <c r="VHV126" s="135"/>
      <c r="VHX126" s="135"/>
      <c r="VHZ126" s="135"/>
      <c r="VIB126" s="135"/>
      <c r="VID126" s="135"/>
      <c r="VIF126" s="135"/>
      <c r="VIH126" s="135"/>
      <c r="VIJ126" s="135"/>
      <c r="VIL126" s="135"/>
      <c r="VIN126" s="135"/>
      <c r="VIP126" s="135"/>
      <c r="VIR126" s="135"/>
      <c r="VIT126" s="135"/>
      <c r="VIV126" s="135"/>
      <c r="VIX126" s="135"/>
      <c r="VIZ126" s="135"/>
      <c r="VJB126" s="135"/>
      <c r="VJD126" s="135"/>
      <c r="VJF126" s="135"/>
      <c r="VJH126" s="135"/>
      <c r="VJJ126" s="135"/>
      <c r="VJL126" s="135"/>
      <c r="VJN126" s="135"/>
      <c r="VJP126" s="135"/>
      <c r="VJR126" s="135"/>
      <c r="VJT126" s="135"/>
      <c r="VJV126" s="135"/>
      <c r="VJX126" s="135"/>
      <c r="VJZ126" s="135"/>
      <c r="VKB126" s="135"/>
      <c r="VKD126" s="135"/>
      <c r="VKF126" s="135"/>
      <c r="VKH126" s="135"/>
      <c r="VKJ126" s="135"/>
      <c r="VKL126" s="135"/>
      <c r="VKN126" s="135"/>
      <c r="VKP126" s="135"/>
      <c r="VKR126" s="135"/>
      <c r="VKT126" s="135"/>
      <c r="VKV126" s="135"/>
      <c r="VKX126" s="135"/>
      <c r="VKZ126" s="135"/>
      <c r="VLB126" s="135"/>
      <c r="VLD126" s="135"/>
      <c r="VLF126" s="135"/>
      <c r="VLH126" s="135"/>
      <c r="VLJ126" s="135"/>
      <c r="VLL126" s="135"/>
      <c r="VLN126" s="135"/>
      <c r="VLP126" s="135"/>
      <c r="VLR126" s="135"/>
      <c r="VLT126" s="135"/>
      <c r="VLV126" s="135"/>
      <c r="VLX126" s="135"/>
      <c r="VLZ126" s="135"/>
      <c r="VMB126" s="135"/>
      <c r="VMD126" s="135"/>
      <c r="VMF126" s="135"/>
      <c r="VMH126" s="135"/>
      <c r="VMJ126" s="135"/>
      <c r="VML126" s="135"/>
      <c r="VMN126" s="135"/>
      <c r="VMP126" s="135"/>
      <c r="VMR126" s="135"/>
      <c r="VMT126" s="135"/>
      <c r="VMV126" s="135"/>
      <c r="VMX126" s="135"/>
      <c r="VMZ126" s="135"/>
      <c r="VNB126" s="135"/>
      <c r="VND126" s="135"/>
      <c r="VNF126" s="135"/>
      <c r="VNH126" s="135"/>
      <c r="VNJ126" s="135"/>
      <c r="VNL126" s="135"/>
      <c r="VNN126" s="135"/>
      <c r="VNP126" s="135"/>
      <c r="VNR126" s="135"/>
      <c r="VNT126" s="135"/>
      <c r="VNV126" s="135"/>
      <c r="VNX126" s="135"/>
      <c r="VNZ126" s="135"/>
      <c r="VOB126" s="135"/>
      <c r="VOD126" s="135"/>
      <c r="VOF126" s="135"/>
      <c r="VOH126" s="135"/>
      <c r="VOJ126" s="135"/>
      <c r="VOL126" s="135"/>
      <c r="VON126" s="135"/>
      <c r="VOP126" s="135"/>
      <c r="VOR126" s="135"/>
      <c r="VOT126" s="135"/>
      <c r="VOV126" s="135"/>
      <c r="VOX126" s="135"/>
      <c r="VOZ126" s="135"/>
      <c r="VPB126" s="135"/>
      <c r="VPD126" s="135"/>
      <c r="VPF126" s="135"/>
      <c r="VPH126" s="135"/>
      <c r="VPJ126" s="135"/>
      <c r="VPL126" s="135"/>
      <c r="VPN126" s="135"/>
      <c r="VPP126" s="135"/>
      <c r="VPR126" s="135"/>
      <c r="VPT126" s="135"/>
      <c r="VPV126" s="135"/>
      <c r="VPX126" s="135"/>
      <c r="VPZ126" s="135"/>
      <c r="VQB126" s="135"/>
      <c r="VQD126" s="135"/>
      <c r="VQF126" s="135"/>
      <c r="VQH126" s="135"/>
      <c r="VQJ126" s="135"/>
      <c r="VQL126" s="135"/>
      <c r="VQN126" s="135"/>
      <c r="VQP126" s="135"/>
      <c r="VQR126" s="135"/>
      <c r="VQT126" s="135"/>
      <c r="VQV126" s="135"/>
      <c r="VQX126" s="135"/>
      <c r="VQZ126" s="135"/>
      <c r="VRB126" s="135"/>
      <c r="VRD126" s="135"/>
      <c r="VRF126" s="135"/>
      <c r="VRH126" s="135"/>
      <c r="VRJ126" s="135"/>
      <c r="VRL126" s="135"/>
      <c r="VRN126" s="135"/>
      <c r="VRP126" s="135"/>
      <c r="VRR126" s="135"/>
      <c r="VRT126" s="135"/>
      <c r="VRV126" s="135"/>
      <c r="VRX126" s="135"/>
      <c r="VRZ126" s="135"/>
      <c r="VSB126" s="135"/>
      <c r="VSD126" s="135"/>
      <c r="VSF126" s="135"/>
      <c r="VSH126" s="135"/>
      <c r="VSJ126" s="135"/>
      <c r="VSL126" s="135"/>
      <c r="VSN126" s="135"/>
      <c r="VSP126" s="135"/>
      <c r="VSR126" s="135"/>
      <c r="VST126" s="135"/>
      <c r="VSV126" s="135"/>
      <c r="VSX126" s="135"/>
      <c r="VSZ126" s="135"/>
      <c r="VTB126" s="135"/>
      <c r="VTD126" s="135"/>
      <c r="VTF126" s="135"/>
      <c r="VTH126" s="135"/>
      <c r="VTJ126" s="135"/>
      <c r="VTL126" s="135"/>
      <c r="VTN126" s="135"/>
      <c r="VTP126" s="135"/>
      <c r="VTR126" s="135"/>
      <c r="VTT126" s="135"/>
      <c r="VTV126" s="135"/>
      <c r="VTX126" s="135"/>
      <c r="VTZ126" s="135"/>
      <c r="VUB126" s="135"/>
      <c r="VUD126" s="135"/>
      <c r="VUF126" s="135"/>
      <c r="VUH126" s="135"/>
      <c r="VUJ126" s="135"/>
      <c r="VUL126" s="135"/>
      <c r="VUN126" s="135"/>
      <c r="VUP126" s="135"/>
      <c r="VUR126" s="135"/>
      <c r="VUT126" s="135"/>
      <c r="VUV126" s="135"/>
      <c r="VUX126" s="135"/>
      <c r="VUZ126" s="135"/>
      <c r="VVB126" s="135"/>
      <c r="VVD126" s="135"/>
      <c r="VVF126" s="135"/>
      <c r="VVH126" s="135"/>
      <c r="VVJ126" s="135"/>
      <c r="VVL126" s="135"/>
      <c r="VVN126" s="135"/>
      <c r="VVP126" s="135"/>
      <c r="VVR126" s="135"/>
      <c r="VVT126" s="135"/>
      <c r="VVV126" s="135"/>
      <c r="VVX126" s="135"/>
      <c r="VVZ126" s="135"/>
      <c r="VWB126" s="135"/>
      <c r="VWD126" s="135"/>
      <c r="VWF126" s="135"/>
      <c r="VWH126" s="135"/>
      <c r="VWJ126" s="135"/>
      <c r="VWL126" s="135"/>
      <c r="VWN126" s="135"/>
      <c r="VWP126" s="135"/>
      <c r="VWR126" s="135"/>
      <c r="VWT126" s="135"/>
      <c r="VWV126" s="135"/>
      <c r="VWX126" s="135"/>
      <c r="VWZ126" s="135"/>
      <c r="VXB126" s="135"/>
      <c r="VXD126" s="135"/>
      <c r="VXF126" s="135"/>
      <c r="VXH126" s="135"/>
      <c r="VXJ126" s="135"/>
      <c r="VXL126" s="135"/>
      <c r="VXN126" s="135"/>
      <c r="VXP126" s="135"/>
      <c r="VXR126" s="135"/>
      <c r="VXT126" s="135"/>
      <c r="VXV126" s="135"/>
      <c r="VXX126" s="135"/>
      <c r="VXZ126" s="135"/>
      <c r="VYB126" s="135"/>
      <c r="VYD126" s="135"/>
      <c r="VYF126" s="135"/>
      <c r="VYH126" s="135"/>
      <c r="VYJ126" s="135"/>
      <c r="VYL126" s="135"/>
      <c r="VYN126" s="135"/>
      <c r="VYP126" s="135"/>
      <c r="VYR126" s="135"/>
      <c r="VYT126" s="135"/>
      <c r="VYV126" s="135"/>
      <c r="VYX126" s="135"/>
      <c r="VYZ126" s="135"/>
      <c r="VZB126" s="135"/>
      <c r="VZD126" s="135"/>
      <c r="VZF126" s="135"/>
      <c r="VZH126" s="135"/>
      <c r="VZJ126" s="135"/>
      <c r="VZL126" s="135"/>
      <c r="VZN126" s="135"/>
      <c r="VZP126" s="135"/>
      <c r="VZR126" s="135"/>
      <c r="VZT126" s="135"/>
      <c r="VZV126" s="135"/>
      <c r="VZX126" s="135"/>
      <c r="VZZ126" s="135"/>
      <c r="WAB126" s="135"/>
      <c r="WAD126" s="135"/>
      <c r="WAF126" s="135"/>
      <c r="WAH126" s="135"/>
      <c r="WAJ126" s="135"/>
      <c r="WAL126" s="135"/>
      <c r="WAN126" s="135"/>
      <c r="WAP126" s="135"/>
      <c r="WAR126" s="135"/>
      <c r="WAT126" s="135"/>
      <c r="WAV126" s="135"/>
      <c r="WAX126" s="135"/>
      <c r="WAZ126" s="135"/>
      <c r="WBB126" s="135"/>
      <c r="WBD126" s="135"/>
      <c r="WBF126" s="135"/>
      <c r="WBH126" s="135"/>
      <c r="WBJ126" s="135"/>
      <c r="WBL126" s="135"/>
      <c r="WBN126" s="135"/>
      <c r="WBP126" s="135"/>
      <c r="WBR126" s="135"/>
      <c r="WBT126" s="135"/>
      <c r="WBV126" s="135"/>
      <c r="WBX126" s="135"/>
      <c r="WBZ126" s="135"/>
      <c r="WCB126" s="135"/>
      <c r="WCD126" s="135"/>
      <c r="WCF126" s="135"/>
      <c r="WCH126" s="135"/>
      <c r="WCJ126" s="135"/>
      <c r="WCL126" s="135"/>
      <c r="WCN126" s="135"/>
      <c r="WCP126" s="135"/>
      <c r="WCR126" s="135"/>
      <c r="WCT126" s="135"/>
      <c r="WCV126" s="135"/>
      <c r="WCX126" s="135"/>
      <c r="WCZ126" s="135"/>
      <c r="WDB126" s="135"/>
      <c r="WDD126" s="135"/>
      <c r="WDF126" s="135"/>
      <c r="WDH126" s="135"/>
      <c r="WDJ126" s="135"/>
      <c r="WDL126" s="135"/>
      <c r="WDN126" s="135"/>
      <c r="WDP126" s="135"/>
      <c r="WDR126" s="135"/>
      <c r="WDT126" s="135"/>
      <c r="WDV126" s="135"/>
      <c r="WDX126" s="135"/>
      <c r="WDZ126" s="135"/>
      <c r="WEB126" s="135"/>
      <c r="WED126" s="135"/>
      <c r="WEF126" s="135"/>
      <c r="WEH126" s="135"/>
      <c r="WEJ126" s="135"/>
      <c r="WEL126" s="135"/>
      <c r="WEN126" s="135"/>
      <c r="WEP126" s="135"/>
      <c r="WER126" s="135"/>
      <c r="WET126" s="135"/>
      <c r="WEV126" s="135"/>
      <c r="WEX126" s="135"/>
      <c r="WEZ126" s="135"/>
      <c r="WFB126" s="135"/>
      <c r="WFD126" s="135"/>
      <c r="WFF126" s="135"/>
      <c r="WFH126" s="135"/>
      <c r="WFJ126" s="135"/>
      <c r="WFL126" s="135"/>
      <c r="WFN126" s="135"/>
      <c r="WFP126" s="135"/>
      <c r="WFR126" s="135"/>
      <c r="WFT126" s="135"/>
      <c r="WFV126" s="135"/>
      <c r="WFX126" s="135"/>
      <c r="WFZ126" s="135"/>
      <c r="WGB126" s="135"/>
      <c r="WGD126" s="135"/>
      <c r="WGF126" s="135"/>
      <c r="WGH126" s="135"/>
      <c r="WGJ126" s="135"/>
      <c r="WGL126" s="135"/>
      <c r="WGN126" s="135"/>
      <c r="WGP126" s="135"/>
      <c r="WGR126" s="135"/>
      <c r="WGT126" s="135"/>
      <c r="WGV126" s="135"/>
      <c r="WGX126" s="135"/>
      <c r="WGZ126" s="135"/>
      <c r="WHB126" s="135"/>
      <c r="WHD126" s="135"/>
      <c r="WHF126" s="135"/>
      <c r="WHH126" s="135"/>
      <c r="WHJ126" s="135"/>
      <c r="WHL126" s="135"/>
      <c r="WHN126" s="135"/>
      <c r="WHP126" s="135"/>
      <c r="WHR126" s="135"/>
      <c r="WHT126" s="135"/>
      <c r="WHV126" s="135"/>
      <c r="WHX126" s="135"/>
      <c r="WHZ126" s="135"/>
      <c r="WIB126" s="135"/>
      <c r="WID126" s="135"/>
      <c r="WIF126" s="135"/>
      <c r="WIH126" s="135"/>
      <c r="WIJ126" s="135"/>
      <c r="WIL126" s="135"/>
      <c r="WIN126" s="135"/>
      <c r="WIP126" s="135"/>
      <c r="WIR126" s="135"/>
      <c r="WIT126" s="135"/>
      <c r="WIV126" s="135"/>
      <c r="WIX126" s="135"/>
      <c r="WIZ126" s="135"/>
      <c r="WJB126" s="135"/>
      <c r="WJD126" s="135"/>
      <c r="WJF126" s="135"/>
      <c r="WJH126" s="135"/>
      <c r="WJJ126" s="135"/>
      <c r="WJL126" s="135"/>
      <c r="WJN126" s="135"/>
      <c r="WJP126" s="135"/>
      <c r="WJR126" s="135"/>
      <c r="WJT126" s="135"/>
      <c r="WJV126" s="135"/>
      <c r="WJX126" s="135"/>
      <c r="WJZ126" s="135"/>
      <c r="WKB126" s="135"/>
      <c r="WKD126" s="135"/>
      <c r="WKF126" s="135"/>
      <c r="WKH126" s="135"/>
      <c r="WKJ126" s="135"/>
      <c r="WKL126" s="135"/>
      <c r="WKN126" s="135"/>
      <c r="WKP126" s="135"/>
      <c r="WKR126" s="135"/>
      <c r="WKT126" s="135"/>
      <c r="WKV126" s="135"/>
      <c r="WKX126" s="135"/>
      <c r="WKZ126" s="135"/>
      <c r="WLB126" s="135"/>
      <c r="WLD126" s="135"/>
      <c r="WLF126" s="135"/>
      <c r="WLH126" s="135"/>
      <c r="WLJ126" s="135"/>
      <c r="WLL126" s="135"/>
      <c r="WLN126" s="135"/>
      <c r="WLP126" s="135"/>
      <c r="WLR126" s="135"/>
      <c r="WLT126" s="135"/>
      <c r="WLV126" s="135"/>
      <c r="WLX126" s="135"/>
      <c r="WLZ126" s="135"/>
      <c r="WMB126" s="135"/>
      <c r="WMD126" s="135"/>
      <c r="WMF126" s="135"/>
      <c r="WMH126" s="135"/>
      <c r="WMJ126" s="135"/>
      <c r="WML126" s="135"/>
      <c r="WMN126" s="135"/>
      <c r="WMP126" s="135"/>
      <c r="WMR126" s="135"/>
      <c r="WMT126" s="135"/>
      <c r="WMV126" s="135"/>
      <c r="WMX126" s="135"/>
      <c r="WMZ126" s="135"/>
      <c r="WNB126" s="135"/>
      <c r="WND126" s="135"/>
      <c r="WNF126" s="135"/>
      <c r="WNH126" s="135"/>
      <c r="WNJ126" s="135"/>
      <c r="WNL126" s="135"/>
      <c r="WNN126" s="135"/>
      <c r="WNP126" s="135"/>
      <c r="WNR126" s="135"/>
      <c r="WNT126" s="135"/>
      <c r="WNV126" s="135"/>
      <c r="WNX126" s="135"/>
      <c r="WNZ126" s="135"/>
      <c r="WOB126" s="135"/>
      <c r="WOD126" s="135"/>
      <c r="WOF126" s="135"/>
      <c r="WOH126" s="135"/>
      <c r="WOJ126" s="135"/>
      <c r="WOL126" s="135"/>
      <c r="WON126" s="135"/>
      <c r="WOP126" s="135"/>
      <c r="WOR126" s="135"/>
      <c r="WOT126" s="135"/>
      <c r="WOV126" s="135"/>
      <c r="WOX126" s="135"/>
      <c r="WOZ126" s="135"/>
      <c r="WPB126" s="135"/>
      <c r="WPD126" s="135"/>
      <c r="WPF126" s="135"/>
      <c r="WPH126" s="135"/>
      <c r="WPJ126" s="135"/>
      <c r="WPL126" s="135"/>
      <c r="WPN126" s="135"/>
      <c r="WPP126" s="135"/>
      <c r="WPR126" s="135"/>
      <c r="WPT126" s="135"/>
      <c r="WPV126" s="135"/>
      <c r="WPX126" s="135"/>
      <c r="WPZ126" s="135"/>
      <c r="WQB126" s="135"/>
      <c r="WQD126" s="135"/>
      <c r="WQF126" s="135"/>
      <c r="WQH126" s="135"/>
      <c r="WQJ126" s="135"/>
      <c r="WQL126" s="135"/>
      <c r="WQN126" s="135"/>
      <c r="WQP126" s="135"/>
      <c r="WQR126" s="135"/>
      <c r="WQT126" s="135"/>
      <c r="WQV126" s="135"/>
      <c r="WQX126" s="135"/>
      <c r="WQZ126" s="135"/>
      <c r="WRB126" s="135"/>
      <c r="WRD126" s="135"/>
      <c r="WRF126" s="135"/>
      <c r="WRH126" s="135"/>
      <c r="WRJ126" s="135"/>
      <c r="WRL126" s="135"/>
      <c r="WRN126" s="135"/>
      <c r="WRP126" s="135"/>
      <c r="WRR126" s="135"/>
      <c r="WRT126" s="135"/>
      <c r="WRV126" s="135"/>
      <c r="WRX126" s="135"/>
      <c r="WRZ126" s="135"/>
      <c r="WSB126" s="135"/>
      <c r="WSD126" s="135"/>
      <c r="WSF126" s="135"/>
      <c r="WSH126" s="135"/>
      <c r="WSJ126" s="135"/>
      <c r="WSL126" s="135"/>
      <c r="WSN126" s="135"/>
      <c r="WSP126" s="135"/>
      <c r="WSR126" s="135"/>
      <c r="WST126" s="135"/>
      <c r="WSV126" s="135"/>
      <c r="WSX126" s="135"/>
      <c r="WSZ126" s="135"/>
      <c r="WTB126" s="135"/>
      <c r="WTD126" s="135"/>
      <c r="WTF126" s="135"/>
      <c r="WTH126" s="135"/>
      <c r="WTJ126" s="135"/>
      <c r="WTL126" s="135"/>
      <c r="WTN126" s="135"/>
      <c r="WTP126" s="135"/>
      <c r="WTR126" s="135"/>
      <c r="WTT126" s="135"/>
      <c r="WTV126" s="135"/>
      <c r="WTX126" s="135"/>
      <c r="WTZ126" s="135"/>
      <c r="WUB126" s="135"/>
      <c r="WUD126" s="135"/>
      <c r="WUF126" s="135"/>
      <c r="WUH126" s="135"/>
      <c r="WUJ126" s="135"/>
      <c r="WUL126" s="135"/>
      <c r="WUN126" s="135"/>
      <c r="WUP126" s="135"/>
      <c r="WUR126" s="135"/>
      <c r="WUT126" s="135"/>
      <c r="WUV126" s="135"/>
      <c r="WUX126" s="135"/>
      <c r="WUZ126" s="135"/>
      <c r="WVB126" s="135"/>
      <c r="WVD126" s="135"/>
      <c r="WVF126" s="135"/>
      <c r="WVH126" s="135"/>
      <c r="WVJ126" s="135"/>
      <c r="WVL126" s="135"/>
      <c r="WVN126" s="135"/>
      <c r="WVP126" s="135"/>
      <c r="WVR126" s="135"/>
      <c r="WVT126" s="135"/>
      <c r="WVV126" s="135"/>
      <c r="WVX126" s="135"/>
      <c r="WVZ126" s="135"/>
      <c r="WWB126" s="135"/>
      <c r="WWD126" s="135"/>
      <c r="WWF126" s="135"/>
      <c r="WWH126" s="135"/>
      <c r="WWJ126" s="135"/>
      <c r="WWL126" s="135"/>
      <c r="WWN126" s="135"/>
      <c r="WWP126" s="135"/>
      <c r="WWR126" s="135"/>
      <c r="WWT126" s="135"/>
      <c r="WWV126" s="135"/>
      <c r="WWX126" s="135"/>
      <c r="WWZ126" s="135"/>
      <c r="WXB126" s="135"/>
      <c r="WXD126" s="135"/>
      <c r="WXF126" s="135"/>
      <c r="WXH126" s="135"/>
      <c r="WXJ126" s="135"/>
      <c r="WXL126" s="135"/>
      <c r="WXN126" s="135"/>
      <c r="WXP126" s="135"/>
      <c r="WXR126" s="135"/>
      <c r="WXT126" s="135"/>
      <c r="WXV126" s="135"/>
      <c r="WXX126" s="135"/>
      <c r="WXZ126" s="135"/>
      <c r="WYB126" s="135"/>
      <c r="WYD126" s="135"/>
      <c r="WYF126" s="135"/>
      <c r="WYH126" s="135"/>
      <c r="WYJ126" s="135"/>
      <c r="WYL126" s="135"/>
      <c r="WYN126" s="135"/>
      <c r="WYP126" s="135"/>
      <c r="WYR126" s="135"/>
      <c r="WYT126" s="135"/>
      <c r="WYV126" s="135"/>
      <c r="WYX126" s="135"/>
      <c r="WYZ126" s="135"/>
      <c r="WZB126" s="135"/>
      <c r="WZD126" s="135"/>
      <c r="WZF126" s="135"/>
      <c r="WZH126" s="135"/>
      <c r="WZJ126" s="135"/>
      <c r="WZL126" s="135"/>
      <c r="WZN126" s="135"/>
      <c r="WZP126" s="135"/>
      <c r="WZR126" s="135"/>
      <c r="WZT126" s="135"/>
      <c r="WZV126" s="135"/>
      <c r="WZX126" s="135"/>
      <c r="WZZ126" s="135"/>
      <c r="XAB126" s="135"/>
      <c r="XAD126" s="135"/>
      <c r="XAF126" s="135"/>
      <c r="XAH126" s="135"/>
      <c r="XAJ126" s="135"/>
      <c r="XAL126" s="135"/>
      <c r="XAN126" s="135"/>
      <c r="XAP126" s="135"/>
      <c r="XAR126" s="135"/>
      <c r="XAT126" s="135"/>
      <c r="XAV126" s="135"/>
      <c r="XAX126" s="135"/>
      <c r="XAZ126" s="135"/>
      <c r="XBB126" s="135"/>
      <c r="XBD126" s="135"/>
      <c r="XBF126" s="135"/>
      <c r="XBH126" s="135"/>
      <c r="XBJ126" s="135"/>
      <c r="XBL126" s="135"/>
      <c r="XBN126" s="135"/>
      <c r="XBP126" s="135"/>
      <c r="XBR126" s="135"/>
      <c r="XBT126" s="135"/>
      <c r="XBV126" s="135"/>
      <c r="XBX126" s="135"/>
      <c r="XBZ126" s="135"/>
      <c r="XCB126" s="135"/>
      <c r="XCD126" s="135"/>
      <c r="XCF126" s="135"/>
      <c r="XCH126" s="135"/>
      <c r="XCJ126" s="135"/>
      <c r="XCL126" s="135"/>
      <c r="XCN126" s="135"/>
      <c r="XCP126" s="135"/>
      <c r="XCR126" s="135"/>
      <c r="XCT126" s="135"/>
      <c r="XCV126" s="135"/>
      <c r="XCX126" s="135"/>
      <c r="XCZ126" s="135"/>
      <c r="XDB126" s="135"/>
      <c r="XDD126" s="135"/>
      <c r="XDF126" s="135"/>
      <c r="XDH126" s="135"/>
      <c r="XDJ126" s="135"/>
      <c r="XDL126" s="135"/>
      <c r="XDN126" s="135"/>
      <c r="XDP126" s="135"/>
      <c r="XDR126" s="135"/>
      <c r="XDT126" s="135"/>
      <c r="XDV126" s="135"/>
      <c r="XDX126" s="135"/>
      <c r="XDZ126" s="135"/>
      <c r="XEB126" s="135"/>
      <c r="XED126" s="135"/>
      <c r="XEF126" s="135"/>
      <c r="XEH126" s="135"/>
      <c r="XEJ126" s="135"/>
      <c r="XEL126" s="135"/>
      <c r="XEN126" s="135"/>
      <c r="XEP126" s="135"/>
      <c r="XER126" s="135"/>
      <c r="XET126" s="135"/>
      <c r="XEV126" s="135"/>
      <c r="XEX126" s="135"/>
      <c r="XEZ126" s="135"/>
      <c r="XFB126" s="135"/>
      <c r="XFD126" s="135"/>
    </row>
    <row r="127" spans="1:1024 1026:2048 2050:3072 3074:4096 4098:5120 5122:6144 6146:7168 7170:8192 8194:9216 9218:10240 10242:11264 11266:12288 12290:13312 13314:14336 14338:15360 15362:16384" s="134" customFormat="1" x14ac:dyDescent="0.25">
      <c r="A127" s="113" t="s">
        <v>16</v>
      </c>
      <c r="B127" s="132">
        <v>494641</v>
      </c>
      <c r="G127" s="136"/>
    </row>
    <row r="128" spans="1:1024 1026:2048 2050:3072 3074:4096 4098:5120 5122:6144 6146:7168 7170:8192 8194:9216 9218:10240 10242:11264 11266:12288 12290:13312 13314:14336 14338:15360 15362:16384" s="134" customFormat="1" x14ac:dyDescent="0.25">
      <c r="A128" s="113" t="s">
        <v>24</v>
      </c>
      <c r="B128" s="132">
        <v>2196858</v>
      </c>
      <c r="G128" s="136"/>
    </row>
    <row r="129" spans="1:7" s="134" customFormat="1" x14ac:dyDescent="0.25">
      <c r="A129" s="113" t="s">
        <v>27</v>
      </c>
      <c r="B129" s="132">
        <v>46638</v>
      </c>
      <c r="G129" s="136"/>
    </row>
    <row r="130" spans="1:7" s="134" customFormat="1" x14ac:dyDescent="0.25">
      <c r="A130" s="113" t="s">
        <v>28</v>
      </c>
      <c r="B130" s="132">
        <v>323532</v>
      </c>
      <c r="G130" s="136"/>
    </row>
    <row r="131" spans="1:7" s="134" customFormat="1" ht="15.75" thickBot="1" x14ac:dyDescent="0.3">
      <c r="A131" s="114" t="s">
        <v>30</v>
      </c>
      <c r="B131" s="133">
        <v>122663</v>
      </c>
      <c r="G131" s="136"/>
    </row>
    <row r="132" spans="1:7" s="134" customFormat="1" ht="15.75" thickBot="1" x14ac:dyDescent="0.3">
      <c r="A132" s="138" t="s">
        <v>63</v>
      </c>
      <c r="B132" s="139">
        <f>SUM(B125:B131)</f>
        <v>4193938</v>
      </c>
      <c r="G132" s="136"/>
    </row>
    <row r="133" spans="1:7" x14ac:dyDescent="0.25">
      <c r="A133" s="134"/>
      <c r="B133" s="135"/>
    </row>
  </sheetData>
  <mergeCells count="9">
    <mergeCell ref="A79:A80"/>
    <mergeCell ref="C79:H79"/>
    <mergeCell ref="J79:L79"/>
    <mergeCell ref="A1:A2"/>
    <mergeCell ref="C1:H1"/>
    <mergeCell ref="J1:L1"/>
    <mergeCell ref="A40:A41"/>
    <mergeCell ref="C40:H40"/>
    <mergeCell ref="J40:L40"/>
  </mergeCells>
  <pageMargins left="0.70866141732283472" right="0.70866141732283472" top="0.74803149606299213" bottom="0.74803149606299213" header="0.31496062992125984" footer="0.31496062992125984"/>
  <pageSetup paperSize="8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TÉNY-TERV ELTÉRÉS</vt:lpstr>
      <vt:lpstr>TÉNY-TERV ÖSSZESÍTŐ</vt:lpstr>
      <vt:lpstr>ÖNKORMÁNYZATI EGYENLEG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cp:lastPrinted>2020-01-29T08:45:54Z</cp:lastPrinted>
  <dcterms:created xsi:type="dcterms:W3CDTF">2019-08-21T11:11:15Z</dcterms:created>
  <dcterms:modified xsi:type="dcterms:W3CDTF">2020-02-21T09:29:23Z</dcterms:modified>
</cp:coreProperties>
</file>