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H:\2023\KT\20230131\"/>
    </mc:Choice>
  </mc:AlternateContent>
  <xr:revisionPtr revIDLastSave="0" documentId="8_{70194338-181B-4AA3-838F-DCD9FCD2EE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1.évi koncepció" sheetId="1" r:id="rId1"/>
    <sheet name="2022.évi koncepció" sheetId="2" r:id="rId2"/>
  </sheets>
  <definedNames>
    <definedName name="_xlnm._FilterDatabase" localSheetId="0" hidden="1">'2021.évi koncepció'!$A$2:$G$53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F29" i="2" l="1"/>
  <c r="E8" i="2"/>
  <c r="E28" i="2"/>
  <c r="E27" i="2"/>
  <c r="E28" i="1" l="1"/>
  <c r="F17" i="1"/>
  <c r="E17" i="1"/>
  <c r="E55" i="1" l="1"/>
  <c r="F11" i="1"/>
  <c r="E10" i="1"/>
</calcChain>
</file>

<file path=xl/sharedStrings.xml><?xml version="1.0" encoding="utf-8"?>
<sst xmlns="http://schemas.openxmlformats.org/spreadsheetml/2006/main" count="363" uniqueCount="221">
  <si>
    <t>Feladat rövid leírása</t>
  </si>
  <si>
    <t>előző sor megtérülése (pályázat)</t>
  </si>
  <si>
    <t xml:space="preserve">Kossuth tér légkábel kiváltás </t>
  </si>
  <si>
    <t>FORDÍTOTT ÁFA</t>
  </si>
  <si>
    <t>előző sor megtérülése (Kistérségi költségvetésből)</t>
  </si>
  <si>
    <t>Okoszebra az Óvodamúzeumhoz</t>
  </si>
  <si>
    <t>Óvoda lapostető szigetelés</t>
  </si>
  <si>
    <t>Óvodai ablakok árnyékolása</t>
  </si>
  <si>
    <t>Piaci asztalok beszerzése</t>
  </si>
  <si>
    <r>
      <t xml:space="preserve">Tűzoltó szertár I. ütem (a kistérségi költségvetésből  további 10,564M Ft) </t>
    </r>
    <r>
      <rPr>
        <b/>
        <i/>
        <sz val="11"/>
        <color theme="1"/>
        <rFont val="Calibri"/>
        <family val="2"/>
        <charset val="238"/>
        <scheme val="minor"/>
      </rPr>
      <t>(tervező: Somogyi G.)</t>
    </r>
  </si>
  <si>
    <t>Járdaépítés: Hunyadi út felső oldal</t>
  </si>
  <si>
    <t>Járdaépítés: Budai út páros oldal (Rákóczi u.-vízfolyás között)</t>
  </si>
  <si>
    <t>BBK Kiállítótér: világítás és biztonság</t>
  </si>
  <si>
    <t>Könyvtár villamos leválasztás</t>
  </si>
  <si>
    <t>Könyvtár hőmennyiség mérő beépítése</t>
  </si>
  <si>
    <t>Ingatlanvásárlások (Orgona 16. x2)</t>
  </si>
  <si>
    <t>Ingatlanvásárlás Magtár melletti útterület</t>
  </si>
  <si>
    <t>Vásártér hulladék és föld elszállítás</t>
  </si>
  <si>
    <t xml:space="preserve">HÉSZ tárgyalásos módosítása </t>
  </si>
  <si>
    <t>HÉSZ átfogó módosítására szerződés (MV-55/2022. számú szerződés 12.700.000 Ft)</t>
  </si>
  <si>
    <t>Iskola / Művészeti Iskola - Vázlatterv-tanulmányterv</t>
  </si>
  <si>
    <t>Temetőfejlesztés koncepcióterv</t>
  </si>
  <si>
    <t>Erdőhát régi szennyvízhálózat megszűntetésének tervezése, engedélyezése</t>
  </si>
  <si>
    <t>Légkábel kiváltás megtervezése Deák F. utcában (Széchenyi u.-Budai út között)</t>
  </si>
  <si>
    <t>Vízóraakna Bölcsöde</t>
  </si>
  <si>
    <t>Árambekötés Bölcsöde</t>
  </si>
  <si>
    <t>Árambekötés Új Tűzoltószertár</t>
  </si>
  <si>
    <r>
      <t xml:space="preserve">MartonGazda irodabútor </t>
    </r>
    <r>
      <rPr>
        <b/>
        <i/>
        <sz val="11"/>
        <color theme="1"/>
        <rFont val="Calibri"/>
        <family val="2"/>
        <charset val="238"/>
        <scheme val="minor"/>
      </rPr>
      <t>(szolg. Házba) Pannon Szíve emeleti kisiroda</t>
    </r>
  </si>
  <si>
    <t>MartonGazda irodabútor</t>
  </si>
  <si>
    <t>MartonGazda Csarnok bebútorozás, felszerelés</t>
  </si>
  <si>
    <t>Vásártér kerítés</t>
  </si>
  <si>
    <t>Mentőállomás kerítés</t>
  </si>
  <si>
    <t>Fehérvári út járda karbantartás</t>
  </si>
  <si>
    <t>Óvoda udvar vízelvezetés</t>
  </si>
  <si>
    <t>BBK és Óvodamúzeum faszerkezet festés</t>
  </si>
  <si>
    <t>Utcabútor kihelyezések egységár alapján</t>
  </si>
  <si>
    <t>Polgármesteri Hivatal - Geróts-terem, iroda karbantartás</t>
  </si>
  <si>
    <t>Fehérvári út karbantartás (Tükrösi u.-Határ u. között)</t>
  </si>
  <si>
    <t>Növénytelepítés: Szent László úton a járási hivatal és a sportcsarnok előtt</t>
  </si>
  <si>
    <t>Növénytelepítés: Szent László út Szoc. Központ és a Jókai utca között</t>
  </si>
  <si>
    <t>Növénytelepítés: Brunszvik úti parkoló melletti sáv</t>
  </si>
  <si>
    <t>Növénytelepítés: Budai úton a mentőállomás előtti terület</t>
  </si>
  <si>
    <t>Diszvilágítás: Műemlék óvoda</t>
  </si>
  <si>
    <t>Diszvilágítás: Viadukt</t>
  </si>
  <si>
    <t>Sorszám</t>
  </si>
  <si>
    <t>Feladat állapota</t>
  </si>
  <si>
    <t>Feladatra elkülönített becsült összeg</t>
  </si>
  <si>
    <t>TOP Bölcsöde eredetileg tervezett saját forrás</t>
  </si>
  <si>
    <t>TOP Bölcsöde várható többlet saját forrás</t>
  </si>
  <si>
    <t>TOP Bölcsöde várható többlet kiadás, ami megigényelhető</t>
  </si>
  <si>
    <t>LEADER PÁLYÁZATOK önrész</t>
  </si>
  <si>
    <t>A pályázat visszafizetésre került. A fel nem használt pályázati összeg és a felhasznált összeg kamata került visszafizetésre, valamint közbeszerzési szakértői számla.</t>
  </si>
  <si>
    <t>Az összeg megmaradt, visszautalásra került az elkülönített számláról a főszámlára.</t>
  </si>
  <si>
    <t>BM Támogatás: Járdaépítés Budai és Fehérvári úton (Rákóczi u. -Szt László patak között) önrész + saját forrás átvezetésre került külön számlára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</si>
  <si>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</si>
  <si>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</si>
  <si>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</si>
  <si>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</si>
  <si>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</si>
  <si>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</si>
  <si>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</si>
  <si>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</si>
  <si>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</si>
  <si>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A pályázat visszaadása miatt erre nem került sor.</t>
  </si>
  <si>
    <t xml:space="preserve">Martonvásár Sportjáért Alapítvány: 10.054.140 Ft
Martonvásári Polgári Összefogás Egyesület: 7.583.419 Ft
MVÖ Beethoven úti buszmegálló többlet forrásigénye: 1.277.079 Ft
</t>
  </si>
  <si>
    <t>10.</t>
  </si>
  <si>
    <t>11.</t>
  </si>
  <si>
    <t>12.</t>
  </si>
  <si>
    <t>13.</t>
  </si>
  <si>
    <t>2021.10.18.-án a feladatra tervezett összeg átcsoportosításra került (10.000.000 Ft HÉSZ átfogó módosítására, 5.000.000 Ft Tűzoltószertár építésére)</t>
  </si>
  <si>
    <t>2021.10.18.-án a feladatra tervezett összeg átcsoportosításra került (10.730.000 Tűzoltószertár építésére, 4.270.000 Ft azon sorok becsült értékének emelésére melyeknél a maradvány mínuszba fordult át.)</t>
  </si>
  <si>
    <t>2023.évre áthúzódik a teljesítés.</t>
  </si>
  <si>
    <t>Teljesült.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</si>
  <si>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</si>
  <si>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</si>
  <si>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</si>
  <si>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</si>
  <si>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</si>
  <si>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</si>
  <si>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</si>
  <si>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</si>
  <si>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</si>
  <si>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</si>
  <si>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</si>
  <si>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</si>
  <si>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</si>
  <si>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Szerződés teljesítése folyamatban van.</t>
  </si>
  <si>
    <t>A feladatra tervezett becsült összeg visszavezetésre került a főszámlára 2022.04.12. döntés alapján.</t>
  </si>
  <si>
    <t>27.</t>
  </si>
  <si>
    <t>28.</t>
  </si>
  <si>
    <t>Nem teljesül. Az összeg átvezetésre került a főszámlára.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</si>
  <si>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</si>
  <si>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</si>
  <si>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</si>
  <si>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</si>
  <si>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</si>
  <si>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</si>
  <si>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</si>
  <si>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</si>
  <si>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</si>
  <si>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</si>
  <si>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</si>
  <si>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</si>
  <si>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</si>
  <si>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</si>
  <si>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</si>
  <si>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</si>
  <si>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</si>
  <si>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</si>
  <si>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</si>
  <si>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</si>
  <si>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</si>
  <si>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</si>
  <si>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Teljesült, költséggel nem járt. Az összeg főszámlára visszavezetve.</t>
  </si>
  <si>
    <t>51.</t>
  </si>
  <si>
    <r>
      <t>113/</t>
    </r>
    <r>
      <rPr>
        <b/>
        <u/>
        <sz val="11"/>
        <color theme="1"/>
        <rFont val="Calibri"/>
        <family val="2"/>
        <charset val="238"/>
        <scheme val="minor"/>
      </rPr>
      <t>2021</t>
    </r>
    <r>
      <rPr>
        <b/>
        <sz val="11"/>
        <color theme="1"/>
        <rFont val="Calibri"/>
        <family val="2"/>
        <charset val="238"/>
        <scheme val="minor"/>
      </rPr>
      <t>.(V.25.) Kt határozat szerinti koncepció</t>
    </r>
  </si>
  <si>
    <t>KÖZVILÁGÍTÁS (Széchenyi híd, és Mirrotron út környezete)</t>
  </si>
  <si>
    <t>Finanszírozás módja</t>
  </si>
  <si>
    <t>átadott pénzeszköz</t>
  </si>
  <si>
    <t>Teljesült. Elszámoló dokumentáció nem került benyújtásra.</t>
  </si>
  <si>
    <t>Teljesült. Jólteljesítési biztosíték összege fenntartva: 1.585.906 Ft. A maradvány: 2.703.009 összegből 2.700.000 Ft átcsoportosításra került a HÉSZ átfogó módosítása feladatra.</t>
  </si>
  <si>
    <t>A 2022. évi koncepcióból 2023.évre áthúzódó feladatok összesen:</t>
  </si>
  <si>
    <t>A 2021.évi koncepcióból 2023.évre áthúzódó feladatok összesen:</t>
  </si>
  <si>
    <t>Brunszvik Teréz Óvoda</t>
  </si>
  <si>
    <t>2 csoport lamináltpadló cseréje</t>
  </si>
  <si>
    <t>Aula és teraszok faszerkezetének festése</t>
  </si>
  <si>
    <t>Falikút csere a kazánházban</t>
  </si>
  <si>
    <t>Konyha tisztasági festése</t>
  </si>
  <si>
    <t>Lámpatest korszerűsítés</t>
  </si>
  <si>
    <t>Felnőtt mosdók, zuhanyzók felújítása, hobbykonyha kialakítása</t>
  </si>
  <si>
    <t>Udvari játékok festése, állagmegóvás</t>
  </si>
  <si>
    <t>Udvar térkövezése</t>
  </si>
  <si>
    <t>Elválasztó paraván WC-k közé</t>
  </si>
  <si>
    <t>Egyéb eszközök beszerzése óvoda (magasnyomású mosó, zárható szekrény, hűtőszekrény, mikrohullámú sütő, udvari szemetes)</t>
  </si>
  <si>
    <t>mikrohullámú sütő, hűtőszekrény (2 db)</t>
  </si>
  <si>
    <t>hobbykonyha felszerelés,berendezés</t>
  </si>
  <si>
    <t>Ivókutak körüli sármentesítés</t>
  </si>
  <si>
    <t>Kamerarendszer beléptetéshez</t>
  </si>
  <si>
    <t>Öltöző és wc festése 3 csoportnál</t>
  </si>
  <si>
    <t>Parkolónál csapadékvíz összefolyóhoz rács, korlát</t>
  </si>
  <si>
    <t>Laptopok beszerzése</t>
  </si>
  <si>
    <t>Óvoda vápa vágás és bádog javítás</t>
  </si>
  <si>
    <t>Segítő Szolgálat</t>
  </si>
  <si>
    <t>Homlokzat javítása</t>
  </si>
  <si>
    <t>Bádogozás javítása</t>
  </si>
  <si>
    <t>Egyéb (kerékpártároló, villanybojler, reluxa, burkolat felújítás, festés)</t>
  </si>
  <si>
    <t>Optikai füstérzékelő+aljzat</t>
  </si>
  <si>
    <t>Beethoven Általános Iskola</t>
  </si>
  <si>
    <t>Táblás kerítés javítása</t>
  </si>
  <si>
    <t>Növénytelepítés, egyéb kisösszegű karbantartási munkák</t>
  </si>
  <si>
    <t>Polgármesteri Hivatal</t>
  </si>
  <si>
    <t>Eszközbeszerzés (laptop, irodabútor)</t>
  </si>
  <si>
    <t>BBK</t>
  </si>
  <si>
    <t>Emelet elválasztó fal (beépített szekrény)</t>
  </si>
  <si>
    <t>Parkoló gyalogos nyomvonal festés</t>
  </si>
  <si>
    <t>Mosókonyha szellőzés kialakítása</t>
  </si>
  <si>
    <t>Színházajtó hangszigetelés</t>
  </si>
  <si>
    <t>Eszközök beszerzése (sátrak, asztal, pult, mosógép, szerszámok)</t>
  </si>
  <si>
    <t>Szúnyoghálók felszerelése</t>
  </si>
  <si>
    <t>Óvodamúzeum</t>
  </si>
  <si>
    <t>Álmennyezet javítása</t>
  </si>
  <si>
    <t>Faszerkezetek festése</t>
  </si>
  <si>
    <t>Tető javítása</t>
  </si>
  <si>
    <t>Könyvtár</t>
  </si>
  <si>
    <t>Konyhahelyiség leválasztás</t>
  </si>
  <si>
    <t>Temető vizesblokk</t>
  </si>
  <si>
    <t>Konténer vásárlás</t>
  </si>
  <si>
    <t>Parkoló és vizesblokk helyének kialakítása</t>
  </si>
  <si>
    <t>Orgona u. 18. bontás és parkoló</t>
  </si>
  <si>
    <t>Bontás (parkoló építés a temető vizesblokknál)</t>
  </si>
  <si>
    <t>Mezei sétány járdaépítés</t>
  </si>
  <si>
    <t>Vízmű melletti járdaépítés (102m)</t>
  </si>
  <si>
    <t>MVK Kft. Eszközök</t>
  </si>
  <si>
    <t>Soundcraft UI16 távvezérlásű digitális keverő + érintős ipod</t>
  </si>
  <si>
    <t>Karcher K 5 Power Control Háztartási magasnyomású mosó</t>
  </si>
  <si>
    <t>LG F4WV308S6U előtöltős mosógép, 8kg, fehér</t>
  </si>
  <si>
    <t>Makita DDF485RTJ Akkus fúró-csavarbehajtó (18V/2x5.0 Ah) MAKPAC kofferben</t>
  </si>
  <si>
    <t>Makita DGA506RTJ 18V Akkus sarokcsiszoló</t>
  </si>
  <si>
    <t>Makita JR3051TK orrfűrész kofferben + 3 db fűrészlap (1200W/255mm)</t>
  </si>
  <si>
    <t>Kisebb szerszámok (kőműves kanál, fángli, csavarhúzó készlet, franciakulcs készlet stb.)</t>
  </si>
  <si>
    <t>Utak kátyúzása, padkázás</t>
  </si>
  <si>
    <t>Utak karbantartása, padkák javítása, kátyúzások (8,1 m3 aszfalt, 10 m3 murva)</t>
  </si>
  <si>
    <t>Zöldterület gondozás</t>
  </si>
  <si>
    <t>Emlékezés tere "patkó" növénytelepítés, tavasz és ősz</t>
  </si>
  <si>
    <t>Emlékezés tere "patkó" növénytelepítés</t>
  </si>
  <si>
    <t>Önkormányzat virágládák</t>
  </si>
  <si>
    <t>Téren kőládák feltöltése virággal</t>
  </si>
  <si>
    <t>MVK Kft. Telephely rendezése</t>
  </si>
  <si>
    <t>Marton Gazda Csarnok terület alakítás, udvar hátsó rész murvázása, betonozása (780 m2 beton-murva)</t>
  </si>
  <si>
    <t>64/2022.(III.22.) Kt határozat szerinti koncepció</t>
  </si>
  <si>
    <t>Teljesítés összege/Átadott pénzeszköz</t>
  </si>
  <si>
    <t>Teljesült. Elszámoló dokumentáció benyújtva. Tényleges teljesítés költsége: 1.368.759 Ft</t>
  </si>
  <si>
    <t>Teljesült. Elszámoló dokumentáció benyújtva, tényleges teljesítés költsége: 91.576 Ft</t>
  </si>
  <si>
    <t>Teljesült. Elszámoló dokumentáció benyújtva, tényleges teljesítés költsége: 405.740 Ft</t>
  </si>
  <si>
    <t>Teljesült. Elszámoló dokumentáció benyújtva. Tényleges teljesítés költsége: 222.880 Ft</t>
  </si>
  <si>
    <t>Teljesült. Elszámoló dokumentáció nincs benyújtva.</t>
  </si>
  <si>
    <t>Teljesült. Elszámoló dokumentáció benyújtva. Tényleges teljesítés költsége: 246.735 Ft</t>
  </si>
  <si>
    <t>számlás</t>
  </si>
  <si>
    <t>Teljesült. Elszámoló dokumentáció benyújtva. Tényleges teljesítés költsége: 224.727 Ft</t>
  </si>
  <si>
    <t>int.fin.</t>
  </si>
  <si>
    <t xml:space="preserve">Teljesült. </t>
  </si>
  <si>
    <t>Teljesült. Elszámoló dokumentáció benyújtva. Tényleges teljesítés költsége: 80.250 Ft</t>
  </si>
  <si>
    <t>2023. évre áthúzódó feladat.</t>
  </si>
  <si>
    <t>TKT fin.</t>
  </si>
  <si>
    <t>Teljesült. Elszámoló dokumentáció benyújtva. Tényleges teljesítés költsége: 273.020 Ft</t>
  </si>
  <si>
    <t>Teljesült. Elszámoló dokumentáció benyújtva. Tényleges teljesítés költsége: 96.717 Ft</t>
  </si>
  <si>
    <t>Feladat becsült összege átcsoportosítva az ovi Szaki és Mogyoró</t>
  </si>
  <si>
    <t>Teljesült. 200.000 Ft laptop, 32.490 Ft irodaszék, 767.510 maradvány átadása int-nek.</t>
  </si>
  <si>
    <t>2023.évre áthúzódó feladat.</t>
  </si>
  <si>
    <t>Teljesült. Elszámoló dokumentáció benyújtva. Tényleges teljesítés költsége: 279.425 Ft</t>
  </si>
  <si>
    <t>Változási vázrajz</t>
  </si>
  <si>
    <t>Teljesült. Elszámoló dokumentáció benyújtva. Tényleges teljesítés költsége: 6.650.388 Ft</t>
  </si>
  <si>
    <t>Teljesült. Elszámoló dokumentáció benyújtva. Tényleges teljesítés költsége: 106.240 Ft</t>
  </si>
  <si>
    <t>Teljesült. Elszámoló dokumentáció benyújtva. Tényleges teljesítés költsége: 48.000 Ft</t>
  </si>
  <si>
    <t>Teljesült. Elszámoló dokumentáció benyújtva. Tényleges teljesítés költsége: 4.665.496 Ft</t>
  </si>
  <si>
    <t>Parketta javítás, csere (ÁTCSOPORTOSÍTVA OVI SZAKI ÉS MOGYORÓ SZAKI-2022-34)</t>
  </si>
  <si>
    <t>Szerverszoba építése (MARADVÁNY 961.270 Ft, ebből átcsop. 531.240 Ft ovi Szaki és Mogyoró Kft. SZAKI-2022-34) MARADVÁNY: 430.030 Ft</t>
  </si>
  <si>
    <t>Önkormányzati fejlesztési feladatok számlaszám egyenlege 2022.12.31.</t>
  </si>
  <si>
    <t>MVK fejlesztési feladatok számlaszám egyenlege 2022.12.31.</t>
  </si>
  <si>
    <r>
      <t>Útfelújítás: Jókai M. utca -Deák F. utca (</t>
    </r>
    <r>
      <rPr>
        <b/>
        <sz val="11"/>
        <rFont val="Calibri"/>
        <family val="2"/>
        <charset val="238"/>
        <scheme val="minor"/>
      </rPr>
      <t>Csatorna tartalékból</t>
    </r>
    <r>
      <rPr>
        <sz val="11"/>
        <rFont val="Calibri"/>
        <family val="2"/>
        <charset val="238"/>
        <scheme val="minor"/>
      </rPr>
      <t>)</t>
    </r>
  </si>
  <si>
    <r>
      <t xml:space="preserve">Szennyvíztisztító 2021. évi GFT-s beruházás </t>
    </r>
    <r>
      <rPr>
        <b/>
        <i/>
        <sz val="11"/>
        <rFont val="Calibri"/>
        <family val="2"/>
        <charset val="238"/>
        <scheme val="minor"/>
      </rPr>
      <t>(csatorna tart.)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</si>
</sst>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_-* #,##0.0\ &quot;Ft&quot;_-;\-* #,##0.0\ &quot;Ft&quot;_-;_-* &quot;-&quot;??\ &quot;Ft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4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/>
    <xf numFmtId="164" fontId="0" fillId="0" borderId="0" xfId="0" applyNumberFormat="1"/>
    <xf numFmtId="0" fontId="5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Fill="1"/>
    <xf numFmtId="0" fontId="0" fillId="0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164" fontId="0" fillId="0" borderId="2" xfId="1" applyNumberFormat="1" applyFont="1" applyBorder="1"/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right" wrapText="1"/>
    </xf>
    <xf numFmtId="0" fontId="0" fillId="2" borderId="2" xfId="0" applyFont="1" applyFill="1" applyBorder="1" applyAlignment="1">
      <alignment wrapText="1"/>
    </xf>
    <xf numFmtId="0" fontId="0" fillId="0" borderId="2" xfId="0" applyBorder="1"/>
    <xf numFmtId="164" fontId="0" fillId="0" borderId="2" xfId="1" applyNumberFormat="1" applyFont="1" applyFill="1" applyBorder="1"/>
    <xf numFmtId="0" fontId="0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horizontal="right" wrapText="1"/>
    </xf>
    <xf numFmtId="0" fontId="5" fillId="0" borderId="0" xfId="0" applyFont="1"/>
    <xf numFmtId="0" fontId="4" fillId="0" borderId="2" xfId="0" applyFont="1" applyBorder="1"/>
    <xf numFmtId="164" fontId="4" fillId="0" borderId="2" xfId="1" applyNumberFormat="1" applyFont="1" applyBorder="1"/>
    <xf numFmtId="0" fontId="0" fillId="0" borderId="7" xfId="0" applyFill="1" applyBorder="1"/>
    <xf numFmtId="44" fontId="0" fillId="0" borderId="2" xfId="1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horizontal="center" vertical="center"/>
    </xf>
    <xf numFmtId="164" fontId="0" fillId="0" borderId="3" xfId="1" applyNumberFormat="1" applyFon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3" borderId="2" xfId="0" applyFill="1" applyBorder="1"/>
    <xf numFmtId="0" fontId="5" fillId="2" borderId="2" xfId="0" applyFont="1" applyFill="1" applyBorder="1" applyAlignment="1">
      <alignment wrapText="1"/>
    </xf>
    <xf numFmtId="164" fontId="5" fillId="0" borderId="2" xfId="1" applyNumberFormat="1" applyFont="1" applyBorder="1"/>
    <xf numFmtId="164" fontId="5" fillId="0" borderId="2" xfId="1" applyNumberFormat="1" applyFont="1" applyFill="1" applyBorder="1"/>
    <xf numFmtId="0" fontId="5" fillId="2" borderId="2" xfId="0" applyFont="1" applyFill="1" applyBorder="1" applyAlignment="1">
      <alignment horizontal="left" wrapText="1"/>
    </xf>
    <xf numFmtId="165" fontId="0" fillId="0" borderId="2" xfId="1" applyNumberFormat="1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topLeftCell="A34" workbookViewId="0">
      <selection activeCell="I58" sqref="I58"/>
    </sheetView>
  </sheetViews>
  <sheetFormatPr defaultRowHeight="15" x14ac:dyDescent="0.25"/>
  <cols>
    <col min="1" max="1" width="8.28515625" style="7" bestFit="1" customWidth="1"/>
    <col min="2" max="2" width="65.42578125" style="1" customWidth="1"/>
    <col min="3" max="3" width="62.42578125" customWidth="1"/>
    <col min="4" max="4" width="13.85546875" customWidth="1"/>
    <col min="5" max="5" width="20.5703125" bestFit="1" customWidth="1"/>
    <col min="6" max="6" width="16.140625" style="17" bestFit="1" customWidth="1"/>
  </cols>
  <sheetData>
    <row r="1" spans="1:6" x14ac:dyDescent="0.25">
      <c r="A1" s="57" t="s">
        <v>115</v>
      </c>
      <c r="B1" s="57"/>
      <c r="C1" s="57"/>
      <c r="D1" s="57"/>
      <c r="E1" s="57"/>
      <c r="F1" s="57"/>
    </row>
    <row r="2" spans="1:6" s="11" customFormat="1" ht="45" x14ac:dyDescent="0.25">
      <c r="A2" s="19" t="s">
        <v>44</v>
      </c>
      <c r="B2" s="19" t="s">
        <v>0</v>
      </c>
      <c r="C2" s="20" t="s">
        <v>45</v>
      </c>
      <c r="D2" s="20" t="s">
        <v>117</v>
      </c>
      <c r="E2" s="20" t="s">
        <v>46</v>
      </c>
      <c r="F2" s="41" t="s">
        <v>190</v>
      </c>
    </row>
    <row r="3" spans="1:6" ht="45" x14ac:dyDescent="0.25">
      <c r="A3" s="21" t="s">
        <v>54</v>
      </c>
      <c r="B3" s="14" t="s">
        <v>53</v>
      </c>
      <c r="C3" s="22" t="s">
        <v>72</v>
      </c>
      <c r="D3" s="22"/>
      <c r="E3" s="23">
        <v>11175799</v>
      </c>
      <c r="F3" s="29">
        <v>11175799</v>
      </c>
    </row>
    <row r="4" spans="1:6" ht="45" x14ac:dyDescent="0.25">
      <c r="A4" s="21" t="s">
        <v>55</v>
      </c>
      <c r="B4" s="14" t="s">
        <v>47</v>
      </c>
      <c r="C4" s="24" t="s">
        <v>51</v>
      </c>
      <c r="D4" s="24"/>
      <c r="E4" s="23">
        <v>20000000</v>
      </c>
      <c r="F4" s="29">
        <v>19491574</v>
      </c>
    </row>
    <row r="5" spans="1:6" ht="30" x14ac:dyDescent="0.25">
      <c r="A5" s="21" t="s">
        <v>56</v>
      </c>
      <c r="B5" s="14" t="s">
        <v>48</v>
      </c>
      <c r="C5" s="24" t="s">
        <v>52</v>
      </c>
      <c r="D5" s="24"/>
      <c r="E5" s="23">
        <v>10000000</v>
      </c>
      <c r="F5" s="29">
        <v>10000000</v>
      </c>
    </row>
    <row r="6" spans="1:6" x14ac:dyDescent="0.25">
      <c r="A6" s="21" t="s">
        <v>57</v>
      </c>
      <c r="B6" s="2" t="s">
        <v>49</v>
      </c>
      <c r="C6" s="58" t="s">
        <v>63</v>
      </c>
      <c r="D6" s="32"/>
      <c r="E6" s="23">
        <v>36000000</v>
      </c>
      <c r="F6" s="29">
        <v>0</v>
      </c>
    </row>
    <row r="7" spans="1:6" x14ac:dyDescent="0.25">
      <c r="A7" s="21" t="s">
        <v>58</v>
      </c>
      <c r="B7" s="3" t="s">
        <v>1</v>
      </c>
      <c r="C7" s="58"/>
      <c r="D7" s="32"/>
      <c r="E7" s="23">
        <v>-36000000</v>
      </c>
      <c r="F7" s="29">
        <v>0</v>
      </c>
    </row>
    <row r="8" spans="1:6" x14ac:dyDescent="0.25">
      <c r="A8" s="21" t="s">
        <v>59</v>
      </c>
      <c r="B8" s="25" t="s">
        <v>2</v>
      </c>
      <c r="C8" s="58" t="s">
        <v>72</v>
      </c>
      <c r="D8" s="32"/>
      <c r="E8" s="23">
        <v>11500837</v>
      </c>
      <c r="F8" s="29">
        <v>11500837</v>
      </c>
    </row>
    <row r="9" spans="1:6" x14ac:dyDescent="0.25">
      <c r="A9" s="21" t="s">
        <v>60</v>
      </c>
      <c r="B9" s="26" t="s">
        <v>3</v>
      </c>
      <c r="C9" s="58"/>
      <c r="D9" s="32"/>
      <c r="E9" s="23">
        <v>3105226</v>
      </c>
      <c r="F9" s="29">
        <v>3105226</v>
      </c>
    </row>
    <row r="10" spans="1:6" x14ac:dyDescent="0.25">
      <c r="A10" s="21" t="s">
        <v>61</v>
      </c>
      <c r="B10" s="4" t="s">
        <v>4</v>
      </c>
      <c r="C10" s="58"/>
      <c r="D10" s="32"/>
      <c r="E10" s="23">
        <f>-(E8+E9)</f>
        <v>-14606063</v>
      </c>
      <c r="F10" s="29">
        <v>-14606063</v>
      </c>
    </row>
    <row r="11" spans="1:6" ht="60" x14ac:dyDescent="0.25">
      <c r="A11" s="21" t="s">
        <v>62</v>
      </c>
      <c r="B11" s="2" t="s">
        <v>50</v>
      </c>
      <c r="C11" s="22" t="s">
        <v>64</v>
      </c>
      <c r="D11" s="22"/>
      <c r="E11" s="23">
        <v>19000000</v>
      </c>
      <c r="F11" s="29">
        <f>10054140+7583419+1277079</f>
        <v>18914638</v>
      </c>
    </row>
    <row r="12" spans="1:6" x14ac:dyDescent="0.25">
      <c r="A12" s="21" t="s">
        <v>65</v>
      </c>
      <c r="B12" s="2" t="s">
        <v>5</v>
      </c>
      <c r="C12" s="22" t="s">
        <v>72</v>
      </c>
      <c r="D12" s="22" t="s">
        <v>197</v>
      </c>
      <c r="E12" s="23">
        <v>2095500</v>
      </c>
      <c r="F12" s="29">
        <v>2095500</v>
      </c>
    </row>
    <row r="13" spans="1:6" x14ac:dyDescent="0.25">
      <c r="A13" s="21" t="s">
        <v>66</v>
      </c>
      <c r="B13" s="25" t="s">
        <v>6</v>
      </c>
      <c r="C13" s="22" t="s">
        <v>72</v>
      </c>
      <c r="D13" s="22" t="s">
        <v>197</v>
      </c>
      <c r="E13" s="23">
        <v>1250950</v>
      </c>
      <c r="F13" s="29">
        <v>1250950</v>
      </c>
    </row>
    <row r="14" spans="1:6" x14ac:dyDescent="0.25">
      <c r="A14" s="21" t="s">
        <v>67</v>
      </c>
      <c r="B14" s="16" t="s">
        <v>7</v>
      </c>
      <c r="C14" s="22" t="s">
        <v>72</v>
      </c>
      <c r="D14" s="22" t="s">
        <v>197</v>
      </c>
      <c r="E14" s="23">
        <v>460000</v>
      </c>
      <c r="F14" s="29">
        <v>460000</v>
      </c>
    </row>
    <row r="15" spans="1:6" x14ac:dyDescent="0.25">
      <c r="A15" s="21" t="s">
        <v>68</v>
      </c>
      <c r="B15" s="16" t="s">
        <v>8</v>
      </c>
      <c r="C15" s="22" t="s">
        <v>72</v>
      </c>
      <c r="D15" s="22" t="s">
        <v>197</v>
      </c>
      <c r="E15" s="23">
        <v>1436624</v>
      </c>
      <c r="F15" s="29">
        <v>1436624</v>
      </c>
    </row>
    <row r="16" spans="1:6" s="36" customFormat="1" x14ac:dyDescent="0.25">
      <c r="A16" s="21" t="s">
        <v>73</v>
      </c>
      <c r="B16" s="50" t="s">
        <v>219</v>
      </c>
      <c r="C16" s="25" t="s">
        <v>72</v>
      </c>
      <c r="D16" s="25"/>
      <c r="E16" s="51">
        <v>20000000</v>
      </c>
      <c r="F16" s="52">
        <v>24257005</v>
      </c>
    </row>
    <row r="17" spans="1:6" ht="45" x14ac:dyDescent="0.25">
      <c r="A17" s="21" t="s">
        <v>74</v>
      </c>
      <c r="B17" s="27" t="s">
        <v>9</v>
      </c>
      <c r="C17" s="33" t="s">
        <v>120</v>
      </c>
      <c r="D17" s="28" t="s">
        <v>197</v>
      </c>
      <c r="E17" s="23">
        <f>48730000+2364292</f>
        <v>51094292</v>
      </c>
      <c r="F17" s="29">
        <f>614000+46191377</f>
        <v>46805377</v>
      </c>
    </row>
    <row r="18" spans="1:6" ht="45" x14ac:dyDescent="0.25">
      <c r="A18" s="21" t="s">
        <v>75</v>
      </c>
      <c r="B18" s="27" t="s">
        <v>10</v>
      </c>
      <c r="C18" s="22" t="s">
        <v>69</v>
      </c>
      <c r="D18" s="22"/>
      <c r="E18" s="23">
        <v>15000000</v>
      </c>
      <c r="F18" s="29">
        <v>15000000</v>
      </c>
    </row>
    <row r="19" spans="1:6" ht="45" x14ac:dyDescent="0.25">
      <c r="A19" s="21" t="s">
        <v>76</v>
      </c>
      <c r="B19" s="6" t="s">
        <v>11</v>
      </c>
      <c r="C19" s="22" t="s">
        <v>70</v>
      </c>
      <c r="D19" s="22"/>
      <c r="E19" s="23">
        <v>15000000</v>
      </c>
      <c r="F19" s="29">
        <v>15000000</v>
      </c>
    </row>
    <row r="20" spans="1:6" s="36" customFormat="1" x14ac:dyDescent="0.25">
      <c r="A20" s="21" t="s">
        <v>77</v>
      </c>
      <c r="B20" s="53" t="s">
        <v>220</v>
      </c>
      <c r="C20" s="25"/>
      <c r="D20" s="25"/>
      <c r="E20" s="51">
        <v>5675000</v>
      </c>
      <c r="F20" s="52"/>
    </row>
    <row r="21" spans="1:6" x14ac:dyDescent="0.25">
      <c r="A21" s="21" t="s">
        <v>78</v>
      </c>
      <c r="B21" s="2" t="s">
        <v>12</v>
      </c>
      <c r="C21" s="22" t="s">
        <v>72</v>
      </c>
      <c r="D21" s="22" t="s">
        <v>197</v>
      </c>
      <c r="E21" s="23">
        <v>3540034</v>
      </c>
      <c r="F21" s="29">
        <v>3540034</v>
      </c>
    </row>
    <row r="22" spans="1:6" x14ac:dyDescent="0.25">
      <c r="A22" s="21" t="s">
        <v>79</v>
      </c>
      <c r="B22" s="2" t="s">
        <v>13</v>
      </c>
      <c r="C22" s="33" t="s">
        <v>71</v>
      </c>
      <c r="D22" s="22"/>
      <c r="E22" s="23">
        <v>317000</v>
      </c>
      <c r="F22" s="29">
        <v>0</v>
      </c>
    </row>
    <row r="23" spans="1:6" x14ac:dyDescent="0.25">
      <c r="A23" s="21" t="s">
        <v>80</v>
      </c>
      <c r="B23" s="2" t="s">
        <v>14</v>
      </c>
      <c r="C23" s="22" t="s">
        <v>72</v>
      </c>
      <c r="D23" s="22" t="s">
        <v>197</v>
      </c>
      <c r="E23" s="23">
        <v>768000</v>
      </c>
      <c r="F23" s="29">
        <v>768000</v>
      </c>
    </row>
    <row r="24" spans="1:6" x14ac:dyDescent="0.25">
      <c r="A24" s="21" t="s">
        <v>81</v>
      </c>
      <c r="B24" s="2" t="s">
        <v>15</v>
      </c>
      <c r="C24" s="22" t="s">
        <v>72</v>
      </c>
      <c r="D24" s="22" t="s">
        <v>197</v>
      </c>
      <c r="E24" s="23">
        <v>19500000</v>
      </c>
      <c r="F24" s="29">
        <v>19500000</v>
      </c>
    </row>
    <row r="25" spans="1:6" s="17" customFormat="1" x14ac:dyDescent="0.25">
      <c r="A25" s="21" t="s">
        <v>82</v>
      </c>
      <c r="B25" s="2" t="s">
        <v>16</v>
      </c>
      <c r="C25" s="22" t="s">
        <v>90</v>
      </c>
      <c r="D25" s="22"/>
      <c r="E25" s="29">
        <v>1000000</v>
      </c>
      <c r="F25" s="29">
        <v>1000000</v>
      </c>
    </row>
    <row r="26" spans="1:6" x14ac:dyDescent="0.25">
      <c r="A26" s="21" t="s">
        <v>83</v>
      </c>
      <c r="B26" s="6" t="s">
        <v>17</v>
      </c>
      <c r="C26" s="22" t="s">
        <v>72</v>
      </c>
      <c r="D26" s="22" t="s">
        <v>197</v>
      </c>
      <c r="E26" s="29">
        <v>4000000</v>
      </c>
      <c r="F26" s="29">
        <v>3759200</v>
      </c>
    </row>
    <row r="27" spans="1:6" x14ac:dyDescent="0.25">
      <c r="A27" s="21" t="s">
        <v>84</v>
      </c>
      <c r="B27" s="2" t="s">
        <v>18</v>
      </c>
      <c r="C27" s="22" t="s">
        <v>72</v>
      </c>
      <c r="D27" s="22" t="s">
        <v>197</v>
      </c>
      <c r="E27" s="29">
        <v>2921000</v>
      </c>
      <c r="F27" s="29">
        <v>2921000</v>
      </c>
    </row>
    <row r="28" spans="1:6" ht="30" x14ac:dyDescent="0.25">
      <c r="A28" s="5" t="s">
        <v>85</v>
      </c>
      <c r="B28" s="6" t="s">
        <v>19</v>
      </c>
      <c r="C28" s="33" t="s">
        <v>86</v>
      </c>
      <c r="D28" s="22" t="s">
        <v>197</v>
      </c>
      <c r="E28" s="29">
        <f>10000000+2700000</f>
        <v>12700000</v>
      </c>
      <c r="F28" s="29">
        <v>2286000</v>
      </c>
    </row>
    <row r="29" spans="1:6" ht="30" x14ac:dyDescent="0.25">
      <c r="A29" s="5" t="s">
        <v>88</v>
      </c>
      <c r="B29" s="6" t="s">
        <v>20</v>
      </c>
      <c r="C29" s="22" t="s">
        <v>87</v>
      </c>
      <c r="D29" s="22"/>
      <c r="E29" s="29">
        <v>3000000</v>
      </c>
      <c r="F29" s="29">
        <v>3000000</v>
      </c>
    </row>
    <row r="30" spans="1:6" ht="30" x14ac:dyDescent="0.25">
      <c r="A30" s="5" t="s">
        <v>89</v>
      </c>
      <c r="B30" s="6" t="s">
        <v>21</v>
      </c>
      <c r="C30" s="22" t="s">
        <v>87</v>
      </c>
      <c r="D30" s="22"/>
      <c r="E30" s="29">
        <v>2000000</v>
      </c>
      <c r="F30" s="29">
        <v>2000000</v>
      </c>
    </row>
    <row r="31" spans="1:6" ht="30" x14ac:dyDescent="0.25">
      <c r="A31" s="5" t="s">
        <v>91</v>
      </c>
      <c r="B31" s="2" t="s">
        <v>22</v>
      </c>
      <c r="C31" s="22" t="s">
        <v>90</v>
      </c>
      <c r="D31" s="22"/>
      <c r="E31" s="29">
        <v>1500000</v>
      </c>
      <c r="F31" s="29">
        <v>1500000</v>
      </c>
    </row>
    <row r="32" spans="1:6" ht="30" x14ac:dyDescent="0.25">
      <c r="A32" s="5" t="s">
        <v>92</v>
      </c>
      <c r="B32" s="2" t="s">
        <v>23</v>
      </c>
      <c r="C32" s="22" t="s">
        <v>87</v>
      </c>
      <c r="D32" s="22"/>
      <c r="E32" s="29">
        <v>1000000</v>
      </c>
      <c r="F32" s="29">
        <v>1000000</v>
      </c>
    </row>
    <row r="33" spans="1:6" s="17" customFormat="1" x14ac:dyDescent="0.25">
      <c r="A33" s="5" t="s">
        <v>93</v>
      </c>
      <c r="B33" s="2" t="s">
        <v>24</v>
      </c>
      <c r="C33" s="22" t="s">
        <v>90</v>
      </c>
      <c r="D33" s="22"/>
      <c r="E33" s="29">
        <v>429000</v>
      </c>
      <c r="F33" s="29">
        <v>429000</v>
      </c>
    </row>
    <row r="34" spans="1:6" x14ac:dyDescent="0.25">
      <c r="A34" s="5" t="s">
        <v>94</v>
      </c>
      <c r="B34" s="6" t="s">
        <v>25</v>
      </c>
      <c r="C34" s="33" t="s">
        <v>71</v>
      </c>
      <c r="D34" s="22" t="s">
        <v>197</v>
      </c>
      <c r="E34" s="29">
        <v>317000</v>
      </c>
      <c r="F34" s="29">
        <v>0</v>
      </c>
    </row>
    <row r="35" spans="1:6" x14ac:dyDescent="0.25">
      <c r="A35" s="5" t="s">
        <v>95</v>
      </c>
      <c r="B35" s="6" t="s">
        <v>26</v>
      </c>
      <c r="C35" s="33" t="s">
        <v>71</v>
      </c>
      <c r="D35" s="22" t="s">
        <v>197</v>
      </c>
      <c r="E35" s="29">
        <v>317000</v>
      </c>
      <c r="F35" s="29">
        <v>0</v>
      </c>
    </row>
    <row r="36" spans="1:6" ht="30" x14ac:dyDescent="0.25">
      <c r="A36" s="5" t="s">
        <v>96</v>
      </c>
      <c r="B36" s="30" t="s">
        <v>27</v>
      </c>
      <c r="C36" s="22" t="s">
        <v>72</v>
      </c>
      <c r="D36" s="22" t="s">
        <v>118</v>
      </c>
      <c r="E36" s="29">
        <v>1324671</v>
      </c>
      <c r="F36" s="29">
        <v>1324671</v>
      </c>
    </row>
    <row r="37" spans="1:6" ht="30" x14ac:dyDescent="0.25">
      <c r="A37" s="5" t="s">
        <v>97</v>
      </c>
      <c r="B37" s="2" t="s">
        <v>28</v>
      </c>
      <c r="C37" s="22" t="s">
        <v>119</v>
      </c>
      <c r="D37" s="22" t="s">
        <v>118</v>
      </c>
      <c r="E37" s="29">
        <v>1958000</v>
      </c>
      <c r="F37" s="29">
        <v>2553274</v>
      </c>
    </row>
    <row r="38" spans="1:6" ht="30" x14ac:dyDescent="0.25">
      <c r="A38" s="5" t="s">
        <v>98</v>
      </c>
      <c r="B38" s="2" t="s">
        <v>29</v>
      </c>
      <c r="C38" s="22" t="s">
        <v>119</v>
      </c>
      <c r="D38" s="22" t="s">
        <v>118</v>
      </c>
      <c r="E38" s="29">
        <v>3656000</v>
      </c>
      <c r="F38" s="29">
        <v>3124051</v>
      </c>
    </row>
    <row r="39" spans="1:6" x14ac:dyDescent="0.25">
      <c r="A39" s="5" t="s">
        <v>99</v>
      </c>
      <c r="B39" s="6" t="s">
        <v>30</v>
      </c>
      <c r="C39" s="33" t="s">
        <v>71</v>
      </c>
      <c r="D39" s="22" t="s">
        <v>197</v>
      </c>
      <c r="E39" s="29">
        <v>2186000</v>
      </c>
      <c r="F39" s="29">
        <v>0</v>
      </c>
    </row>
    <row r="40" spans="1:6" ht="30" x14ac:dyDescent="0.25">
      <c r="A40" s="5" t="s">
        <v>100</v>
      </c>
      <c r="B40" s="6" t="s">
        <v>31</v>
      </c>
      <c r="C40" s="22" t="s">
        <v>87</v>
      </c>
      <c r="D40" s="22"/>
      <c r="E40" s="29">
        <v>2716000</v>
      </c>
      <c r="F40" s="29">
        <v>2716000</v>
      </c>
    </row>
    <row r="41" spans="1:6" ht="30" x14ac:dyDescent="0.25">
      <c r="A41" s="5" t="s">
        <v>101</v>
      </c>
      <c r="B41" s="2" t="s">
        <v>32</v>
      </c>
      <c r="C41" s="22" t="s">
        <v>192</v>
      </c>
      <c r="D41" s="22" t="s">
        <v>118</v>
      </c>
      <c r="E41" s="29">
        <v>219000</v>
      </c>
      <c r="F41" s="29">
        <v>72107</v>
      </c>
    </row>
    <row r="42" spans="1:6" x14ac:dyDescent="0.25">
      <c r="A42" s="5" t="s">
        <v>102</v>
      </c>
      <c r="B42" s="6" t="s">
        <v>33</v>
      </c>
      <c r="C42" s="22" t="s">
        <v>72</v>
      </c>
      <c r="D42" s="22" t="s">
        <v>197</v>
      </c>
      <c r="E42" s="29">
        <v>1000000</v>
      </c>
      <c r="F42" s="29">
        <v>1126741</v>
      </c>
    </row>
    <row r="43" spans="1:6" ht="30" x14ac:dyDescent="0.25">
      <c r="A43" s="5" t="s">
        <v>103</v>
      </c>
      <c r="B43" s="2" t="s">
        <v>34</v>
      </c>
      <c r="C43" s="22" t="s">
        <v>119</v>
      </c>
      <c r="D43" s="22" t="s">
        <v>118</v>
      </c>
      <c r="E43" s="29">
        <v>1000000</v>
      </c>
      <c r="F43" s="29">
        <v>254472</v>
      </c>
    </row>
    <row r="44" spans="1:6" x14ac:dyDescent="0.25">
      <c r="A44" s="5" t="s">
        <v>104</v>
      </c>
      <c r="B44" s="6" t="s">
        <v>35</v>
      </c>
      <c r="C44" s="22" t="s">
        <v>72</v>
      </c>
      <c r="D44" s="22" t="s">
        <v>197</v>
      </c>
      <c r="E44" s="29">
        <v>800000</v>
      </c>
      <c r="F44" s="29">
        <v>837194</v>
      </c>
    </row>
    <row r="45" spans="1:6" ht="30" x14ac:dyDescent="0.25">
      <c r="A45" s="5" t="s">
        <v>105</v>
      </c>
      <c r="B45" s="2" t="s">
        <v>36</v>
      </c>
      <c r="C45" s="22" t="s">
        <v>193</v>
      </c>
      <c r="D45" s="22" t="s">
        <v>118</v>
      </c>
      <c r="E45" s="29">
        <v>1000000</v>
      </c>
      <c r="F45" s="29">
        <v>443620</v>
      </c>
    </row>
    <row r="46" spans="1:6" s="18" customFormat="1" x14ac:dyDescent="0.25">
      <c r="A46" s="5" t="s">
        <v>106</v>
      </c>
      <c r="B46" s="2" t="s">
        <v>37</v>
      </c>
      <c r="C46" s="16" t="s">
        <v>90</v>
      </c>
      <c r="D46" s="16"/>
      <c r="E46" s="29">
        <v>1500000</v>
      </c>
      <c r="F46" s="29">
        <v>1500000</v>
      </c>
    </row>
    <row r="47" spans="1:6" ht="30" x14ac:dyDescent="0.25">
      <c r="A47" s="5" t="s">
        <v>107</v>
      </c>
      <c r="B47" s="2" t="s">
        <v>38</v>
      </c>
      <c r="C47" s="22" t="s">
        <v>119</v>
      </c>
      <c r="D47" s="22" t="s">
        <v>118</v>
      </c>
      <c r="E47" s="29">
        <v>300000</v>
      </c>
      <c r="F47" s="29">
        <v>304800</v>
      </c>
    </row>
    <row r="48" spans="1:6" ht="30" x14ac:dyDescent="0.25">
      <c r="A48" s="5" t="s">
        <v>108</v>
      </c>
      <c r="B48" s="2" t="s">
        <v>39</v>
      </c>
      <c r="C48" s="22" t="s">
        <v>119</v>
      </c>
      <c r="D48" s="22" t="s">
        <v>118</v>
      </c>
      <c r="E48" s="29">
        <v>350000</v>
      </c>
      <c r="F48" s="29">
        <v>902970</v>
      </c>
    </row>
    <row r="49" spans="1:7" x14ac:dyDescent="0.25">
      <c r="A49" s="5" t="s">
        <v>109</v>
      </c>
      <c r="B49" s="2" t="s">
        <v>40</v>
      </c>
      <c r="C49" s="22" t="s">
        <v>72</v>
      </c>
      <c r="D49" s="22" t="s">
        <v>197</v>
      </c>
      <c r="E49" s="29">
        <v>350000</v>
      </c>
      <c r="F49" s="29">
        <v>360007</v>
      </c>
    </row>
    <row r="50" spans="1:7" ht="30" x14ac:dyDescent="0.25">
      <c r="A50" s="5" t="s">
        <v>110</v>
      </c>
      <c r="B50" s="2" t="s">
        <v>41</v>
      </c>
      <c r="C50" s="22" t="s">
        <v>119</v>
      </c>
      <c r="D50" s="22" t="s">
        <v>118</v>
      </c>
      <c r="E50" s="29">
        <v>300000</v>
      </c>
      <c r="F50" s="29">
        <v>114300</v>
      </c>
    </row>
    <row r="51" spans="1:7" x14ac:dyDescent="0.25">
      <c r="A51" s="5" t="s">
        <v>111</v>
      </c>
      <c r="B51" s="14" t="s">
        <v>116</v>
      </c>
      <c r="C51" s="22" t="s">
        <v>72</v>
      </c>
      <c r="D51" s="22" t="s">
        <v>197</v>
      </c>
      <c r="E51" s="29">
        <v>3450294</v>
      </c>
      <c r="F51" s="29">
        <v>3450294</v>
      </c>
    </row>
    <row r="52" spans="1:7" x14ac:dyDescent="0.25">
      <c r="A52" s="31" t="s">
        <v>112</v>
      </c>
      <c r="B52" s="6" t="s">
        <v>42</v>
      </c>
      <c r="C52" s="22" t="s">
        <v>72</v>
      </c>
      <c r="D52" s="22" t="s">
        <v>197</v>
      </c>
      <c r="E52" s="29">
        <v>985128</v>
      </c>
      <c r="F52" s="29">
        <v>985476</v>
      </c>
    </row>
    <row r="53" spans="1:7" x14ac:dyDescent="0.25">
      <c r="A53" s="31" t="s">
        <v>114</v>
      </c>
      <c r="B53" s="2" t="s">
        <v>43</v>
      </c>
      <c r="C53" s="22" t="s">
        <v>113</v>
      </c>
      <c r="D53" s="22"/>
      <c r="E53" s="29">
        <v>500000</v>
      </c>
      <c r="F53" s="29">
        <v>500000</v>
      </c>
    </row>
    <row r="55" spans="1:7" x14ac:dyDescent="0.25">
      <c r="A55" s="9"/>
      <c r="B55" s="10"/>
      <c r="C55" s="56" t="s">
        <v>122</v>
      </c>
      <c r="D55" s="56"/>
      <c r="E55" s="13">
        <f>(E17-F17)+(E22-F22)+(E28-F28)+(E34-F34)+(E35-F35)+(E39-F39)-2700000-3009</f>
        <v>15136906</v>
      </c>
    </row>
    <row r="56" spans="1:7" x14ac:dyDescent="0.25">
      <c r="A56" s="9"/>
      <c r="B56" s="10"/>
      <c r="C56" s="56" t="s">
        <v>121</v>
      </c>
      <c r="D56" s="56"/>
      <c r="E56" s="13">
        <f>'2022.évi koncepció'!E18-'2022.évi koncepció'!F18+'2022.évi koncepció'!E21-'2022.évi koncepció'!F24+'2022.évi koncepció'!E38-'2022.évi koncepció'!F38</f>
        <v>4980384</v>
      </c>
    </row>
    <row r="57" spans="1:7" x14ac:dyDescent="0.25">
      <c r="A57" s="9"/>
      <c r="B57" s="10"/>
      <c r="C57" s="15"/>
      <c r="D57" s="13"/>
    </row>
    <row r="58" spans="1:7" ht="30" customHeight="1" x14ac:dyDescent="0.25">
      <c r="A58" s="8"/>
      <c r="B58" s="10"/>
      <c r="C58" s="55" t="s">
        <v>217</v>
      </c>
      <c r="D58" s="55"/>
      <c r="E58" s="12">
        <v>19267290</v>
      </c>
      <c r="F58"/>
      <c r="G58" s="17"/>
    </row>
    <row r="59" spans="1:7" x14ac:dyDescent="0.25">
      <c r="A59" s="8"/>
      <c r="B59" s="10"/>
      <c r="C59" s="56" t="s">
        <v>218</v>
      </c>
      <c r="D59" s="56"/>
      <c r="E59" s="12">
        <v>850000</v>
      </c>
      <c r="F59"/>
      <c r="G59" s="17"/>
    </row>
    <row r="60" spans="1:7" x14ac:dyDescent="0.25">
      <c r="A60" s="8"/>
      <c r="B60" s="10"/>
    </row>
    <row r="61" spans="1:7" x14ac:dyDescent="0.25">
      <c r="A61" s="8"/>
      <c r="B61" s="10"/>
    </row>
    <row r="62" spans="1:7" x14ac:dyDescent="0.25">
      <c r="A62" s="8"/>
      <c r="B62" s="10"/>
    </row>
    <row r="63" spans="1:7" x14ac:dyDescent="0.25">
      <c r="A63" s="8"/>
      <c r="B63" s="10"/>
    </row>
    <row r="64" spans="1:7" x14ac:dyDescent="0.25">
      <c r="A64" s="8"/>
      <c r="B64" s="10"/>
    </row>
    <row r="65" spans="1:2" x14ac:dyDescent="0.25">
      <c r="A65" s="8"/>
      <c r="B65" s="10"/>
    </row>
    <row r="66" spans="1:2" x14ac:dyDescent="0.25">
      <c r="A66" s="8"/>
      <c r="B66" s="10"/>
    </row>
    <row r="67" spans="1:2" x14ac:dyDescent="0.25">
      <c r="A67" s="8"/>
      <c r="B67" s="10"/>
    </row>
    <row r="68" spans="1:2" x14ac:dyDescent="0.25">
      <c r="A68" s="8"/>
    </row>
    <row r="69" spans="1:2" x14ac:dyDescent="0.25">
      <c r="A69" s="8"/>
    </row>
    <row r="70" spans="1:2" x14ac:dyDescent="0.25">
      <c r="A70" s="8"/>
    </row>
  </sheetData>
  <autoFilter ref="A2:G53" xr:uid="{00000000-0009-0000-0000-000000000000}"/>
  <mergeCells count="7">
    <mergeCell ref="C58:D58"/>
    <mergeCell ref="C59:D59"/>
    <mergeCell ref="A1:F1"/>
    <mergeCell ref="C8:C10"/>
    <mergeCell ref="C6:C7"/>
    <mergeCell ref="C55:D55"/>
    <mergeCell ref="C56:D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topLeftCell="A52" workbookViewId="0">
      <selection activeCell="C58" sqref="C58"/>
    </sheetView>
  </sheetViews>
  <sheetFormatPr defaultRowHeight="15" x14ac:dyDescent="0.25"/>
  <cols>
    <col min="1" max="1" width="33.28515625" style="45" bestFit="1" customWidth="1"/>
    <col min="2" max="2" width="58.140625" style="17" customWidth="1"/>
    <col min="3" max="3" width="26.5703125" bestFit="1" customWidth="1"/>
    <col min="4" max="4" width="19.85546875" customWidth="1"/>
    <col min="5" max="5" width="18.85546875" customWidth="1"/>
    <col min="6" max="6" width="15.140625" bestFit="1" customWidth="1"/>
  </cols>
  <sheetData>
    <row r="1" spans="1:6" x14ac:dyDescent="0.25">
      <c r="A1" s="57" t="s">
        <v>189</v>
      </c>
      <c r="B1" s="57"/>
      <c r="C1" s="57"/>
      <c r="D1" s="57"/>
      <c r="E1" s="57"/>
      <c r="F1" s="57"/>
    </row>
    <row r="2" spans="1:6" s="11" customFormat="1" ht="45" x14ac:dyDescent="0.25">
      <c r="A2" s="41" t="s">
        <v>44</v>
      </c>
      <c r="B2" s="41" t="s">
        <v>0</v>
      </c>
      <c r="C2" s="20" t="s">
        <v>45</v>
      </c>
      <c r="D2" s="20" t="s">
        <v>117</v>
      </c>
      <c r="E2" s="20" t="s">
        <v>46</v>
      </c>
      <c r="F2" s="20" t="s">
        <v>190</v>
      </c>
    </row>
    <row r="3" spans="1:6" ht="60" x14ac:dyDescent="0.25">
      <c r="A3" s="59" t="s">
        <v>123</v>
      </c>
      <c r="B3" s="34" t="s">
        <v>124</v>
      </c>
      <c r="C3" s="24" t="s">
        <v>191</v>
      </c>
      <c r="D3" s="28" t="s">
        <v>118</v>
      </c>
      <c r="E3" s="23">
        <v>848995</v>
      </c>
      <c r="F3" s="23">
        <v>848995</v>
      </c>
    </row>
    <row r="4" spans="1:6" ht="60" x14ac:dyDescent="0.25">
      <c r="A4" s="60"/>
      <c r="B4" s="34" t="s">
        <v>125</v>
      </c>
      <c r="C4" s="24" t="s">
        <v>194</v>
      </c>
      <c r="D4" s="28" t="s">
        <v>118</v>
      </c>
      <c r="E4" s="23">
        <v>113671</v>
      </c>
      <c r="F4" s="23">
        <v>113671</v>
      </c>
    </row>
    <row r="5" spans="1:6" ht="60" x14ac:dyDescent="0.25">
      <c r="A5" s="60"/>
      <c r="B5" s="34" t="s">
        <v>126</v>
      </c>
      <c r="C5" s="24" t="s">
        <v>194</v>
      </c>
      <c r="D5" s="28" t="s">
        <v>118</v>
      </c>
      <c r="E5" s="23">
        <v>40005</v>
      </c>
      <c r="F5" s="23">
        <v>40005</v>
      </c>
    </row>
    <row r="6" spans="1:6" ht="45" x14ac:dyDescent="0.25">
      <c r="A6" s="60"/>
      <c r="B6" s="34" t="s">
        <v>127</v>
      </c>
      <c r="C6" s="24" t="s">
        <v>195</v>
      </c>
      <c r="D6" s="28" t="s">
        <v>118</v>
      </c>
      <c r="E6" s="23">
        <v>67621</v>
      </c>
      <c r="F6" s="23">
        <v>67621</v>
      </c>
    </row>
    <row r="7" spans="1:6" ht="60" x14ac:dyDescent="0.25">
      <c r="A7" s="60"/>
      <c r="B7" s="34" t="s">
        <v>128</v>
      </c>
      <c r="C7" s="24" t="s">
        <v>196</v>
      </c>
      <c r="D7" s="28" t="s">
        <v>118</v>
      </c>
      <c r="E7" s="23">
        <v>342900</v>
      </c>
      <c r="F7" s="23">
        <v>342900</v>
      </c>
    </row>
    <row r="8" spans="1:6" x14ac:dyDescent="0.25">
      <c r="A8" s="60"/>
      <c r="B8" s="34" t="s">
        <v>129</v>
      </c>
      <c r="C8" s="28" t="s">
        <v>72</v>
      </c>
      <c r="D8" s="28" t="s">
        <v>197</v>
      </c>
      <c r="E8" s="23">
        <f>1299210+500000+531240</f>
        <v>2330450</v>
      </c>
      <c r="F8" s="23">
        <v>2330450</v>
      </c>
    </row>
    <row r="9" spans="1:6" ht="45" x14ac:dyDescent="0.25">
      <c r="A9" s="60"/>
      <c r="B9" s="34" t="s">
        <v>130</v>
      </c>
      <c r="C9" s="24" t="s">
        <v>195</v>
      </c>
      <c r="D9" s="28" t="s">
        <v>118</v>
      </c>
      <c r="E9" s="23">
        <v>48895</v>
      </c>
      <c r="F9" s="23">
        <v>48895</v>
      </c>
    </row>
    <row r="10" spans="1:6" x14ac:dyDescent="0.25">
      <c r="A10" s="60"/>
      <c r="B10" s="34" t="s">
        <v>131</v>
      </c>
      <c r="C10" s="28" t="s">
        <v>72</v>
      </c>
      <c r="D10" s="28" t="s">
        <v>197</v>
      </c>
      <c r="E10" s="23">
        <v>937768</v>
      </c>
      <c r="F10" s="23">
        <v>937768</v>
      </c>
    </row>
    <row r="11" spans="1:6" ht="60" x14ac:dyDescent="0.25">
      <c r="A11" s="60"/>
      <c r="B11" s="34" t="s">
        <v>132</v>
      </c>
      <c r="C11" s="24" t="s">
        <v>198</v>
      </c>
      <c r="D11" s="28" t="s">
        <v>118</v>
      </c>
      <c r="E11" s="23">
        <v>101600</v>
      </c>
      <c r="F11" s="23">
        <v>101600</v>
      </c>
    </row>
    <row r="12" spans="1:6" ht="45" x14ac:dyDescent="0.25">
      <c r="A12" s="60"/>
      <c r="B12" s="22" t="s">
        <v>133</v>
      </c>
      <c r="C12" s="28"/>
      <c r="D12" s="28"/>
      <c r="E12" s="23">
        <v>1000000</v>
      </c>
      <c r="F12" s="23"/>
    </row>
    <row r="13" spans="1:6" x14ac:dyDescent="0.25">
      <c r="A13" s="60"/>
      <c r="B13" s="3" t="s">
        <v>134</v>
      </c>
      <c r="C13" s="37" t="s">
        <v>72</v>
      </c>
      <c r="D13" s="37" t="s">
        <v>199</v>
      </c>
      <c r="E13" s="38"/>
      <c r="F13" s="38">
        <v>277096</v>
      </c>
    </row>
    <row r="14" spans="1:6" x14ac:dyDescent="0.25">
      <c r="A14" s="60"/>
      <c r="B14" s="3" t="s">
        <v>135</v>
      </c>
      <c r="C14" s="37" t="s">
        <v>72</v>
      </c>
      <c r="D14" s="37" t="s">
        <v>197</v>
      </c>
      <c r="E14" s="38"/>
      <c r="F14" s="38">
        <v>651650</v>
      </c>
    </row>
    <row r="15" spans="1:6" x14ac:dyDescent="0.25">
      <c r="A15" s="60"/>
      <c r="B15" s="34" t="s">
        <v>136</v>
      </c>
      <c r="C15" s="28" t="s">
        <v>200</v>
      </c>
      <c r="D15" s="28" t="s">
        <v>197</v>
      </c>
      <c r="E15" s="23">
        <v>449326</v>
      </c>
      <c r="F15" s="23"/>
    </row>
    <row r="16" spans="1:6" x14ac:dyDescent="0.25">
      <c r="A16" s="60"/>
      <c r="B16" s="34" t="s">
        <v>137</v>
      </c>
      <c r="C16" s="28" t="s">
        <v>72</v>
      </c>
      <c r="D16" s="39" t="s">
        <v>197</v>
      </c>
      <c r="E16" s="23">
        <v>516890</v>
      </c>
      <c r="F16" s="23"/>
    </row>
    <row r="17" spans="1:6" ht="60" x14ac:dyDescent="0.25">
      <c r="A17" s="60"/>
      <c r="B17" s="34" t="s">
        <v>138</v>
      </c>
      <c r="C17" s="24" t="s">
        <v>201</v>
      </c>
      <c r="D17" s="28" t="s">
        <v>118</v>
      </c>
      <c r="E17" s="23">
        <v>460375</v>
      </c>
      <c r="F17" s="23"/>
    </row>
    <row r="18" spans="1:6" x14ac:dyDescent="0.25">
      <c r="A18" s="60"/>
      <c r="B18" s="34" t="s">
        <v>139</v>
      </c>
      <c r="C18" s="49" t="s">
        <v>208</v>
      </c>
      <c r="D18" s="28" t="s">
        <v>197</v>
      </c>
      <c r="E18" s="29">
        <v>191770</v>
      </c>
      <c r="F18" s="23">
        <v>0</v>
      </c>
    </row>
    <row r="19" spans="1:6" x14ac:dyDescent="0.25">
      <c r="A19" s="60"/>
      <c r="B19" s="34" t="s">
        <v>140</v>
      </c>
      <c r="C19" s="28"/>
      <c r="D19" s="28" t="s">
        <v>199</v>
      </c>
      <c r="E19" s="23">
        <v>2000000</v>
      </c>
      <c r="F19" s="23">
        <v>1918900</v>
      </c>
    </row>
    <row r="20" spans="1:6" x14ac:dyDescent="0.25">
      <c r="A20" s="61"/>
      <c r="B20" s="34" t="s">
        <v>141</v>
      </c>
      <c r="C20" s="28"/>
      <c r="D20" s="28"/>
      <c r="E20" s="38"/>
      <c r="F20" s="23">
        <v>65000</v>
      </c>
    </row>
    <row r="21" spans="1:6" x14ac:dyDescent="0.25">
      <c r="A21" s="62" t="s">
        <v>142</v>
      </c>
      <c r="B21" s="34" t="s">
        <v>143</v>
      </c>
      <c r="C21" s="65" t="s">
        <v>202</v>
      </c>
      <c r="D21" s="68" t="s">
        <v>203</v>
      </c>
      <c r="E21" s="46">
        <v>4000000</v>
      </c>
      <c r="F21" s="46"/>
    </row>
    <row r="22" spans="1:6" x14ac:dyDescent="0.25">
      <c r="A22" s="63"/>
      <c r="B22" s="34" t="s">
        <v>144</v>
      </c>
      <c r="C22" s="66"/>
      <c r="D22" s="69"/>
      <c r="E22" s="47"/>
      <c r="F22" s="47"/>
    </row>
    <row r="23" spans="1:6" ht="30" x14ac:dyDescent="0.25">
      <c r="A23" s="63"/>
      <c r="B23" s="22" t="s">
        <v>145</v>
      </c>
      <c r="C23" s="67"/>
      <c r="D23" s="69"/>
      <c r="E23" s="47"/>
      <c r="F23" s="47"/>
    </row>
    <row r="24" spans="1:6" x14ac:dyDescent="0.25">
      <c r="A24" s="64"/>
      <c r="B24" s="35" t="s">
        <v>146</v>
      </c>
      <c r="C24" s="28"/>
      <c r="D24" s="70"/>
      <c r="E24" s="48"/>
      <c r="F24" s="48">
        <v>61386</v>
      </c>
    </row>
    <row r="25" spans="1:6" ht="60" x14ac:dyDescent="0.25">
      <c r="A25" s="62" t="s">
        <v>147</v>
      </c>
      <c r="B25" s="34" t="s">
        <v>148</v>
      </c>
      <c r="C25" s="24" t="s">
        <v>204</v>
      </c>
      <c r="D25" s="28" t="s">
        <v>118</v>
      </c>
      <c r="E25" s="23">
        <v>140000</v>
      </c>
      <c r="F25" s="23"/>
    </row>
    <row r="26" spans="1:6" ht="60" x14ac:dyDescent="0.25">
      <c r="A26" s="64"/>
      <c r="B26" s="34" t="s">
        <v>149</v>
      </c>
      <c r="C26" s="24" t="s">
        <v>205</v>
      </c>
      <c r="D26" s="28" t="s">
        <v>118</v>
      </c>
      <c r="E26" s="23">
        <v>110000</v>
      </c>
      <c r="F26" s="23"/>
    </row>
    <row r="27" spans="1:6" ht="30" x14ac:dyDescent="0.25">
      <c r="A27" s="62" t="s">
        <v>150</v>
      </c>
      <c r="B27" s="25" t="s">
        <v>215</v>
      </c>
      <c r="C27" s="28" t="s">
        <v>206</v>
      </c>
      <c r="D27" s="28" t="s">
        <v>197</v>
      </c>
      <c r="E27" s="23">
        <f>500000-500000</f>
        <v>0</v>
      </c>
      <c r="F27" s="23"/>
    </row>
    <row r="28" spans="1:6" ht="45" x14ac:dyDescent="0.25">
      <c r="A28" s="63"/>
      <c r="B28" s="25" t="s">
        <v>216</v>
      </c>
      <c r="C28" s="28" t="s">
        <v>72</v>
      </c>
      <c r="D28" s="28" t="s">
        <v>197</v>
      </c>
      <c r="E28" s="23">
        <f>3500000-531240</f>
        <v>2968760</v>
      </c>
      <c r="F28" s="23">
        <v>2538730</v>
      </c>
    </row>
    <row r="29" spans="1:6" x14ac:dyDescent="0.25">
      <c r="A29" s="64"/>
      <c r="B29" s="34" t="s">
        <v>151</v>
      </c>
      <c r="C29" s="28" t="s">
        <v>207</v>
      </c>
      <c r="D29" s="28" t="s">
        <v>199</v>
      </c>
      <c r="E29" s="23">
        <v>1000000</v>
      </c>
      <c r="F29" s="23">
        <f>200000+32490+767510</f>
        <v>1000000</v>
      </c>
    </row>
    <row r="30" spans="1:6" ht="45" x14ac:dyDescent="0.25">
      <c r="A30" s="62" t="s">
        <v>152</v>
      </c>
      <c r="B30" s="34" t="s">
        <v>153</v>
      </c>
      <c r="C30" s="24" t="s">
        <v>195</v>
      </c>
      <c r="D30" s="28" t="s">
        <v>118</v>
      </c>
      <c r="E30" s="23">
        <v>144417</v>
      </c>
      <c r="F30" s="28"/>
    </row>
    <row r="31" spans="1:6" ht="45" x14ac:dyDescent="0.25">
      <c r="A31" s="63"/>
      <c r="B31" s="34" t="s">
        <v>154</v>
      </c>
      <c r="C31" s="22" t="s">
        <v>90</v>
      </c>
      <c r="D31" s="34"/>
      <c r="E31" s="29">
        <v>17786</v>
      </c>
      <c r="F31" s="23">
        <v>17786</v>
      </c>
    </row>
    <row r="32" spans="1:6" ht="45" x14ac:dyDescent="0.25">
      <c r="A32" s="63"/>
      <c r="B32" s="34" t="s">
        <v>155</v>
      </c>
      <c r="C32" s="22" t="s">
        <v>90</v>
      </c>
      <c r="D32" s="34"/>
      <c r="E32" s="29">
        <v>57277</v>
      </c>
      <c r="F32" s="23">
        <v>57277</v>
      </c>
    </row>
    <row r="33" spans="1:6" ht="45" x14ac:dyDescent="0.25">
      <c r="A33" s="63"/>
      <c r="B33" s="34" t="s">
        <v>156</v>
      </c>
      <c r="C33" s="24" t="s">
        <v>195</v>
      </c>
      <c r="D33" s="28" t="s">
        <v>118</v>
      </c>
      <c r="E33" s="23">
        <v>74422</v>
      </c>
      <c r="F33" s="28"/>
    </row>
    <row r="34" spans="1:6" ht="45" x14ac:dyDescent="0.25">
      <c r="A34" s="63"/>
      <c r="B34" s="22" t="s">
        <v>157</v>
      </c>
      <c r="C34" s="24" t="s">
        <v>195</v>
      </c>
      <c r="D34" s="28" t="s">
        <v>118</v>
      </c>
      <c r="E34" s="23">
        <v>1350000</v>
      </c>
      <c r="F34" s="28"/>
    </row>
    <row r="35" spans="1:6" ht="60" x14ac:dyDescent="0.25">
      <c r="A35" s="64"/>
      <c r="B35" s="34" t="s">
        <v>158</v>
      </c>
      <c r="C35" s="24" t="s">
        <v>209</v>
      </c>
      <c r="D35" s="28" t="s">
        <v>118</v>
      </c>
      <c r="E35" s="23">
        <v>330200</v>
      </c>
      <c r="F35" s="28"/>
    </row>
    <row r="36" spans="1:6" ht="45" x14ac:dyDescent="0.25">
      <c r="A36" s="62" t="s">
        <v>159</v>
      </c>
      <c r="B36" s="34" t="s">
        <v>160</v>
      </c>
      <c r="C36" s="24" t="s">
        <v>195</v>
      </c>
      <c r="D36" s="28" t="s">
        <v>118</v>
      </c>
      <c r="E36" s="23">
        <v>91486</v>
      </c>
      <c r="F36" s="28"/>
    </row>
    <row r="37" spans="1:6" ht="45" x14ac:dyDescent="0.25">
      <c r="A37" s="63"/>
      <c r="B37" s="34" t="s">
        <v>161</v>
      </c>
      <c r="C37" s="24" t="s">
        <v>195</v>
      </c>
      <c r="D37" s="28" t="s">
        <v>118</v>
      </c>
      <c r="E37" s="23">
        <v>59563</v>
      </c>
      <c r="F37" s="28"/>
    </row>
    <row r="38" spans="1:6" x14ac:dyDescent="0.25">
      <c r="A38" s="64"/>
      <c r="B38" s="34" t="s">
        <v>162</v>
      </c>
      <c r="C38" s="49" t="s">
        <v>208</v>
      </c>
      <c r="D38" s="28"/>
      <c r="E38" s="29">
        <v>850000</v>
      </c>
      <c r="F38" s="40">
        <v>0</v>
      </c>
    </row>
    <row r="39" spans="1:6" ht="45" x14ac:dyDescent="0.25">
      <c r="A39" s="42" t="s">
        <v>163</v>
      </c>
      <c r="B39" s="34" t="s">
        <v>164</v>
      </c>
      <c r="C39" s="24" t="s">
        <v>195</v>
      </c>
      <c r="D39" s="28" t="s">
        <v>118</v>
      </c>
      <c r="E39" s="23">
        <v>184150</v>
      </c>
      <c r="F39" s="28"/>
    </row>
    <row r="40" spans="1:6" x14ac:dyDescent="0.25">
      <c r="A40" s="62" t="s">
        <v>165</v>
      </c>
      <c r="B40" s="34" t="s">
        <v>166</v>
      </c>
      <c r="C40" s="28" t="s">
        <v>72</v>
      </c>
      <c r="D40" s="28" t="s">
        <v>197</v>
      </c>
      <c r="E40" s="23">
        <v>2517140</v>
      </c>
      <c r="F40" s="23">
        <v>2286000</v>
      </c>
    </row>
    <row r="41" spans="1:6" x14ac:dyDescent="0.25">
      <c r="A41" s="63"/>
      <c r="B41" s="34" t="s">
        <v>167</v>
      </c>
      <c r="C41" s="28" t="s">
        <v>72</v>
      </c>
      <c r="D41" s="28" t="s">
        <v>197</v>
      </c>
      <c r="E41" s="23">
        <v>1797418</v>
      </c>
      <c r="F41" s="23">
        <v>1710677</v>
      </c>
    </row>
    <row r="42" spans="1:6" x14ac:dyDescent="0.25">
      <c r="A42" s="64"/>
      <c r="B42" s="34" t="s">
        <v>210</v>
      </c>
      <c r="C42" s="28" t="s">
        <v>72</v>
      </c>
      <c r="D42" s="28" t="s">
        <v>197</v>
      </c>
      <c r="E42" s="23">
        <v>43000</v>
      </c>
      <c r="F42" s="23">
        <v>43000</v>
      </c>
    </row>
    <row r="43" spans="1:6" x14ac:dyDescent="0.25">
      <c r="A43" s="42" t="s">
        <v>168</v>
      </c>
      <c r="B43" s="34" t="s">
        <v>169</v>
      </c>
      <c r="C43" s="28" t="s">
        <v>72</v>
      </c>
      <c r="D43" s="28" t="s">
        <v>197</v>
      </c>
      <c r="E43" s="23">
        <v>4155440</v>
      </c>
      <c r="F43" s="23">
        <v>4155440</v>
      </c>
    </row>
    <row r="44" spans="1:6" ht="45" x14ac:dyDescent="0.25">
      <c r="A44" s="42" t="s">
        <v>170</v>
      </c>
      <c r="B44" s="34" t="s">
        <v>171</v>
      </c>
      <c r="C44" s="22" t="s">
        <v>90</v>
      </c>
      <c r="D44" s="34" t="s">
        <v>118</v>
      </c>
      <c r="E44" s="29">
        <v>588645</v>
      </c>
      <c r="F44" s="54">
        <v>0</v>
      </c>
    </row>
    <row r="45" spans="1:6" ht="45" x14ac:dyDescent="0.25">
      <c r="A45" s="62" t="s">
        <v>172</v>
      </c>
      <c r="B45" s="34" t="s">
        <v>173</v>
      </c>
      <c r="C45" s="24" t="s">
        <v>195</v>
      </c>
      <c r="D45" s="28" t="s">
        <v>118</v>
      </c>
      <c r="E45" s="23">
        <v>387000</v>
      </c>
      <c r="F45" s="28"/>
    </row>
    <row r="46" spans="1:6" ht="45" x14ac:dyDescent="0.25">
      <c r="A46" s="63"/>
      <c r="B46" s="34" t="s">
        <v>174</v>
      </c>
      <c r="C46" s="24" t="s">
        <v>195</v>
      </c>
      <c r="D46" s="28" t="s">
        <v>118</v>
      </c>
      <c r="E46" s="23">
        <v>145922</v>
      </c>
      <c r="F46" s="28"/>
    </row>
    <row r="47" spans="1:6" ht="45" x14ac:dyDescent="0.25">
      <c r="A47" s="63"/>
      <c r="B47" s="34" t="s">
        <v>175</v>
      </c>
      <c r="C47" s="24" t="s">
        <v>195</v>
      </c>
      <c r="D47" s="28" t="s">
        <v>118</v>
      </c>
      <c r="E47" s="23">
        <v>159999</v>
      </c>
      <c r="F47" s="28"/>
    </row>
    <row r="48" spans="1:6" ht="45" x14ac:dyDescent="0.25">
      <c r="A48" s="63"/>
      <c r="B48" s="34" t="s">
        <v>176</v>
      </c>
      <c r="C48" s="24" t="s">
        <v>195</v>
      </c>
      <c r="D48" s="28" t="s">
        <v>118</v>
      </c>
      <c r="E48" s="23">
        <v>131900</v>
      </c>
      <c r="F48" s="28"/>
    </row>
    <row r="49" spans="1:6" ht="45" x14ac:dyDescent="0.25">
      <c r="A49" s="63"/>
      <c r="B49" s="34" t="s">
        <v>177</v>
      </c>
      <c r="C49" s="24" t="s">
        <v>195</v>
      </c>
      <c r="D49" s="28" t="s">
        <v>118</v>
      </c>
      <c r="E49" s="23">
        <v>154000</v>
      </c>
      <c r="F49" s="28"/>
    </row>
    <row r="50" spans="1:6" ht="45" x14ac:dyDescent="0.25">
      <c r="A50" s="63"/>
      <c r="B50" s="34" t="s">
        <v>178</v>
      </c>
      <c r="C50" s="24" t="s">
        <v>195</v>
      </c>
      <c r="D50" s="28" t="s">
        <v>118</v>
      </c>
      <c r="E50" s="23">
        <v>46000</v>
      </c>
      <c r="F50" s="28"/>
    </row>
    <row r="51" spans="1:6" ht="45" x14ac:dyDescent="0.25">
      <c r="A51" s="64"/>
      <c r="B51" s="22" t="s">
        <v>179</v>
      </c>
      <c r="C51" s="24" t="s">
        <v>195</v>
      </c>
      <c r="D51" s="28" t="s">
        <v>118</v>
      </c>
      <c r="E51" s="23">
        <v>430000</v>
      </c>
      <c r="F51" s="28"/>
    </row>
    <row r="52" spans="1:6" ht="60" x14ac:dyDescent="0.25">
      <c r="A52" s="42" t="s">
        <v>180</v>
      </c>
      <c r="B52" s="34" t="s">
        <v>181</v>
      </c>
      <c r="C52" s="24" t="s">
        <v>211</v>
      </c>
      <c r="D52" s="28" t="s">
        <v>118</v>
      </c>
      <c r="E52" s="23">
        <v>2994267</v>
      </c>
      <c r="F52" s="28"/>
    </row>
    <row r="53" spans="1:6" ht="60" x14ac:dyDescent="0.25">
      <c r="A53" s="62" t="s">
        <v>182</v>
      </c>
      <c r="B53" s="34" t="s">
        <v>183</v>
      </c>
      <c r="C53" s="24" t="s">
        <v>212</v>
      </c>
      <c r="D53" s="28" t="s">
        <v>118</v>
      </c>
      <c r="E53" s="23">
        <v>259080</v>
      </c>
      <c r="F53" s="28"/>
    </row>
    <row r="54" spans="1:6" ht="45" x14ac:dyDescent="0.25">
      <c r="A54" s="63"/>
      <c r="B54" s="34" t="s">
        <v>184</v>
      </c>
      <c r="C54" s="24" t="s">
        <v>195</v>
      </c>
      <c r="D54" s="28" t="s">
        <v>118</v>
      </c>
      <c r="E54" s="23">
        <v>81915</v>
      </c>
      <c r="F54" s="28"/>
    </row>
    <row r="55" spans="1:6" ht="60" x14ac:dyDescent="0.25">
      <c r="A55" s="63"/>
      <c r="B55" s="34" t="s">
        <v>185</v>
      </c>
      <c r="C55" s="24" t="s">
        <v>213</v>
      </c>
      <c r="D55" s="28" t="s">
        <v>118</v>
      </c>
      <c r="E55" s="23">
        <v>83401</v>
      </c>
      <c r="F55" s="28"/>
    </row>
    <row r="56" spans="1:6" ht="45" x14ac:dyDescent="0.25">
      <c r="A56" s="64"/>
      <c r="B56" s="34" t="s">
        <v>186</v>
      </c>
      <c r="C56" s="24" t="s">
        <v>195</v>
      </c>
      <c r="D56" s="28" t="s">
        <v>118</v>
      </c>
      <c r="E56" s="23">
        <v>17272</v>
      </c>
      <c r="F56" s="28"/>
    </row>
    <row r="57" spans="1:6" x14ac:dyDescent="0.25">
      <c r="A57" s="62" t="s">
        <v>187</v>
      </c>
      <c r="B57" s="34" t="s">
        <v>137</v>
      </c>
      <c r="C57" s="28" t="s">
        <v>72</v>
      </c>
      <c r="D57" s="28" t="s">
        <v>197</v>
      </c>
      <c r="E57" s="23">
        <v>485140</v>
      </c>
      <c r="F57" s="23">
        <v>485140</v>
      </c>
    </row>
    <row r="58" spans="1:6" ht="60" x14ac:dyDescent="0.25">
      <c r="A58" s="64"/>
      <c r="B58" s="22" t="s">
        <v>188</v>
      </c>
      <c r="C58" s="24" t="s">
        <v>214</v>
      </c>
      <c r="D58" s="28" t="s">
        <v>118</v>
      </c>
      <c r="E58" s="23">
        <v>5036769</v>
      </c>
      <c r="F58" s="28"/>
    </row>
    <row r="59" spans="1:6" x14ac:dyDescent="0.25">
      <c r="A59" s="43"/>
      <c r="B59" s="44"/>
    </row>
  </sheetData>
  <mergeCells count="13">
    <mergeCell ref="A57:A58"/>
    <mergeCell ref="C21:C23"/>
    <mergeCell ref="D21:D24"/>
    <mergeCell ref="A40:A42"/>
    <mergeCell ref="A25:A26"/>
    <mergeCell ref="A27:A29"/>
    <mergeCell ref="A30:A35"/>
    <mergeCell ref="A36:A38"/>
    <mergeCell ref="A1:F1"/>
    <mergeCell ref="A3:A20"/>
    <mergeCell ref="A21:A24"/>
    <mergeCell ref="A45:A51"/>
    <mergeCell ref="A53:A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2021.évi koncepció</vt:lpstr>
      <vt:lpstr>2022.évi koncepció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dcterms:created xsi:type="dcterms:W3CDTF">2023-01-19T10:06:49Z</dcterms:created>
  <dcterms:modified xsi:type="dcterms:W3CDTF">2023-01-25T13:04:04Z</dcterms:modified>
</cp:coreProperties>
</file>