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árosháza\Képviselő testületi döntések\2017_04_25 Évzárás 2016 és 2017 évi üzleti terv\"/>
    </mc:Choice>
  </mc:AlternateContent>
  <bookViews>
    <workbookView xWindow="0" yWindow="0" windowWidth="20490" windowHeight="8340"/>
  </bookViews>
  <sheets>
    <sheet name="összegzésTerv_tény" sheetId="1" r:id="rId1"/>
  </sheets>
  <externalReferences>
    <externalReference r:id="rId2"/>
  </externalReferences>
  <definedNames>
    <definedName name="_xlnm.Print_Area" localSheetId="0">összegzésTerv_tény!$B$1:$F$67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D62" i="1"/>
  <c r="C62" i="1"/>
  <c r="D61" i="1"/>
  <c r="E61" i="1" s="1"/>
  <c r="C61" i="1"/>
  <c r="D60" i="1"/>
  <c r="E60" i="1" s="1"/>
  <c r="C60" i="1"/>
  <c r="D59" i="1"/>
  <c r="C59" i="1"/>
  <c r="E59" i="1" s="1"/>
  <c r="E57" i="1"/>
  <c r="D57" i="1"/>
  <c r="C57" i="1"/>
  <c r="D56" i="1"/>
  <c r="E56" i="1" s="1"/>
  <c r="C56" i="1"/>
  <c r="D55" i="1"/>
  <c r="E55" i="1" s="1"/>
  <c r="C55" i="1"/>
  <c r="D54" i="1"/>
  <c r="E54" i="1" s="1"/>
  <c r="C54" i="1"/>
  <c r="E53" i="1"/>
  <c r="D53" i="1"/>
  <c r="C53" i="1"/>
  <c r="D52" i="1"/>
  <c r="E52" i="1" s="1"/>
  <c r="C52" i="1"/>
  <c r="D51" i="1"/>
  <c r="E51" i="1" s="1"/>
  <c r="C51" i="1"/>
  <c r="D50" i="1"/>
  <c r="E50" i="1" s="1"/>
  <c r="C50" i="1"/>
  <c r="E49" i="1"/>
  <c r="D49" i="1"/>
  <c r="C49" i="1"/>
  <c r="D47" i="1"/>
  <c r="E47" i="1" s="1"/>
  <c r="C47" i="1"/>
  <c r="D46" i="1"/>
  <c r="E46" i="1" s="1"/>
  <c r="C46" i="1"/>
  <c r="D45" i="1"/>
  <c r="E45" i="1" s="1"/>
  <c r="C45" i="1"/>
  <c r="E44" i="1"/>
  <c r="D44" i="1"/>
  <c r="C44" i="1"/>
  <c r="D43" i="1"/>
  <c r="E43" i="1" s="1"/>
  <c r="C43" i="1"/>
  <c r="D42" i="1"/>
  <c r="E42" i="1" s="1"/>
  <c r="C42" i="1"/>
  <c r="D40" i="1"/>
  <c r="E40" i="1" s="1"/>
  <c r="C40" i="1"/>
  <c r="E39" i="1"/>
  <c r="D39" i="1"/>
  <c r="C39" i="1"/>
  <c r="D38" i="1"/>
  <c r="E38" i="1" s="1"/>
  <c r="C38" i="1"/>
  <c r="D37" i="1"/>
  <c r="E37" i="1" s="1"/>
  <c r="C37" i="1"/>
  <c r="D35" i="1"/>
  <c r="E35" i="1" s="1"/>
  <c r="C35" i="1"/>
  <c r="E34" i="1"/>
  <c r="D34" i="1"/>
  <c r="C34" i="1"/>
  <c r="D33" i="1"/>
  <c r="E33" i="1" s="1"/>
  <c r="C33" i="1"/>
  <c r="E31" i="1"/>
  <c r="E30" i="1"/>
  <c r="E29" i="1"/>
  <c r="D29" i="1"/>
  <c r="C29" i="1"/>
  <c r="D28" i="1"/>
  <c r="E28" i="1" s="1"/>
  <c r="C28" i="1"/>
  <c r="D27" i="1"/>
  <c r="E27" i="1" s="1"/>
  <c r="C27" i="1"/>
  <c r="D26" i="1"/>
  <c r="E26" i="1" s="1"/>
  <c r="C26" i="1"/>
  <c r="C63" i="1" s="1"/>
  <c r="E24" i="1"/>
  <c r="D24" i="1"/>
  <c r="D63" i="1" s="1"/>
  <c r="C24" i="1"/>
  <c r="D20" i="1"/>
  <c r="E20" i="1" s="1"/>
  <c r="C20" i="1"/>
  <c r="D19" i="1"/>
  <c r="E19" i="1" s="1"/>
  <c r="C19" i="1"/>
  <c r="E18" i="1"/>
  <c r="D18" i="1"/>
  <c r="C18" i="1"/>
  <c r="D17" i="1"/>
  <c r="E17" i="1" s="1"/>
  <c r="C17" i="1"/>
  <c r="D16" i="1"/>
  <c r="E16" i="1" s="1"/>
  <c r="C16" i="1"/>
  <c r="D15" i="1"/>
  <c r="E15" i="1" s="1"/>
  <c r="C15" i="1"/>
  <c r="E14" i="1"/>
  <c r="D14" i="1"/>
  <c r="C14" i="1"/>
  <c r="D13" i="1"/>
  <c r="E13" i="1" s="1"/>
  <c r="C13" i="1"/>
  <c r="D12" i="1"/>
  <c r="E12" i="1" s="1"/>
  <c r="C12" i="1"/>
  <c r="D11" i="1"/>
  <c r="E11" i="1" s="1"/>
  <c r="C11" i="1"/>
  <c r="E10" i="1"/>
  <c r="D10" i="1"/>
  <c r="C10" i="1"/>
  <c r="D9" i="1"/>
  <c r="D21" i="1" s="1"/>
  <c r="D65" i="1" s="1"/>
  <c r="D67" i="1" s="1"/>
  <c r="C9" i="1"/>
  <c r="D8" i="1"/>
  <c r="E8" i="1" s="1"/>
  <c r="C8" i="1"/>
  <c r="C21" i="1" s="1"/>
  <c r="C65" i="1" s="1"/>
  <c r="D6" i="1"/>
  <c r="E6" i="1" s="1"/>
  <c r="C6" i="1"/>
  <c r="C67" i="1" l="1"/>
  <c r="E21" i="1"/>
  <c r="E65" i="1" s="1"/>
  <c r="E67" i="1" s="1"/>
  <c r="E63" i="1"/>
  <c r="E9" i="1"/>
</calcChain>
</file>

<file path=xl/sharedStrings.xml><?xml version="1.0" encoding="utf-8"?>
<sst xmlns="http://schemas.openxmlformats.org/spreadsheetml/2006/main" count="141" uniqueCount="131">
  <si>
    <t xml:space="preserve">MartonSport Nonprofit Kft. </t>
  </si>
  <si>
    <t xml:space="preserve"> </t>
  </si>
  <si>
    <t>Terv 2016</t>
  </si>
  <si>
    <t>TÉNY 2016</t>
  </si>
  <si>
    <t>Eltérés</t>
  </si>
  <si>
    <t>Megjegyzés</t>
  </si>
  <si>
    <t>TOTAL SOR</t>
  </si>
  <si>
    <t>Előző évekből áthozott állomány</t>
  </si>
  <si>
    <t>azonosító</t>
  </si>
  <si>
    <t>BEVÉTELEK - 2016</t>
  </si>
  <si>
    <t>BTŐKE</t>
  </si>
  <si>
    <t>Önkormányzattól átadott pénzeszköz (közszolgáltatás)</t>
  </si>
  <si>
    <t>Tőkeemelés</t>
  </si>
  <si>
    <t>BKAM</t>
  </si>
  <si>
    <t>Banki kamatok</t>
  </si>
  <si>
    <t>Kincstárjegy hozama</t>
  </si>
  <si>
    <t>BTAOTAM</t>
  </si>
  <si>
    <t>Pályázati TAO céltámogatás 2016</t>
  </si>
  <si>
    <t>MKSZ részelszámolás 2017-ben érkezett meg.</t>
  </si>
  <si>
    <t>BTAOÖN</t>
  </si>
  <si>
    <t>Pályázat TAO ÖNRÉSZ (Önkormányzat)</t>
  </si>
  <si>
    <t>Az önrész egy része 2017-ben lett átadva</t>
  </si>
  <si>
    <t>BTAOKIEG</t>
  </si>
  <si>
    <t>Pályázati KIEGÉSZÍTŐ támogatás 2015</t>
  </si>
  <si>
    <t>BÁ</t>
  </si>
  <si>
    <t>Átadott pénzeszköz (Önkormányzat)</t>
  </si>
  <si>
    <t>BREKL</t>
  </si>
  <si>
    <t>Reklámszerződés bevétel</t>
  </si>
  <si>
    <t>BBÉRL</t>
  </si>
  <si>
    <t>Pályabérleti díj</t>
  </si>
  <si>
    <t>BVERS</t>
  </si>
  <si>
    <t>Versenyeztetési bevételek (tagdíj, tábor)</t>
  </si>
  <si>
    <t>Kézilabda tagdíj, labdarúgás működési ktgtérítés</t>
  </si>
  <si>
    <t>BEGY</t>
  </si>
  <si>
    <t>Egyéb bevétel</t>
  </si>
  <si>
    <t>Ajánlattételi biztosíték 22,4mFt; büfépályázat letéti díj 1mFt; csarnokavató értékesítés 210eFt; továbbszámlázott rezsi 1mFt; Mayer Milán működési ktgtérítés 775eFt</t>
  </si>
  <si>
    <t>BKUPA</t>
  </si>
  <si>
    <t>Torna rendezési díj (Bozsik, egyéb kupa)</t>
  </si>
  <si>
    <t>BÁT</t>
  </si>
  <si>
    <t>Átvezetés projekt alszámlára (Önrész és projekt tartalék)</t>
  </si>
  <si>
    <t>BÁFA</t>
  </si>
  <si>
    <t>ÁFA visszaigénylés (ÁFA bevallás szerint)</t>
  </si>
  <si>
    <t>BEVÉTEL MINDÖSSZESEN:</t>
  </si>
  <si>
    <t>KIADÁSOK - 2016</t>
  </si>
  <si>
    <t>KTGB</t>
  </si>
  <si>
    <t>Banki költségek</t>
  </si>
  <si>
    <t>Nagy összegű utalások illetéke miatt</t>
  </si>
  <si>
    <t>Pályázattal kapcsolatos díjak</t>
  </si>
  <si>
    <t>PIG</t>
  </si>
  <si>
    <t xml:space="preserve"> - Pályázat igazgatási díjak</t>
  </si>
  <si>
    <t>PKÖZR</t>
  </si>
  <si>
    <t xml:space="preserve"> - Pályázati, közreműködői díj (pályázat írás, elszámolás, tanácsadás)</t>
  </si>
  <si>
    <t>újabb tárgyalás eredménye a megtakarítás</t>
  </si>
  <si>
    <t>PEGYÉB</t>
  </si>
  <si>
    <t xml:space="preserve"> - Egyéb pályázati költség (cégkivonat, …)</t>
  </si>
  <si>
    <t>Személyi jellegű kifizetések</t>
  </si>
  <si>
    <t>SZBÉR</t>
  </si>
  <si>
    <t xml:space="preserve"> - Bérköltség</t>
  </si>
  <si>
    <t>SZJÁR</t>
  </si>
  <si>
    <t xml:space="preserve"> - Járulékok</t>
  </si>
  <si>
    <t>Beruházás előkészítés</t>
  </si>
  <si>
    <t>ÉTERV</t>
  </si>
  <si>
    <t xml:space="preserve"> - tervezői és műszaki ellenőrzési díjak</t>
  </si>
  <si>
    <t>ÉKÖZB</t>
  </si>
  <si>
    <t xml:space="preserve"> - közbeszerzés</t>
  </si>
  <si>
    <t>ÉHAT</t>
  </si>
  <si>
    <t xml:space="preserve"> - hatósági díjak, illetékek</t>
  </si>
  <si>
    <t>2017. évre átcsúszó haszn-ba vételi illetékek (sportcsarnok, sportközpont)</t>
  </si>
  <si>
    <t>Építési beruházás</t>
  </si>
  <si>
    <t>ÉBMAG</t>
  </si>
  <si>
    <t xml:space="preserve"> - magasépítés</t>
  </si>
  <si>
    <t>fordított áfa miatt nettó összeg</t>
  </si>
  <si>
    <t>ÉBÚT</t>
  </si>
  <si>
    <t xml:space="preserve"> - út és közműépítés</t>
  </si>
  <si>
    <t>2015-ben a Deák Ferenc úti parkoló megvalósult, részelszámolása 2016-ban történt meg</t>
  </si>
  <si>
    <t>ÉBKERT</t>
  </si>
  <si>
    <t xml:space="preserve"> - kertépítés</t>
  </si>
  <si>
    <t>Martongazda vállalása / feladata</t>
  </si>
  <si>
    <t>ÉBBONT</t>
  </si>
  <si>
    <t xml:space="preserve"> - bontások</t>
  </si>
  <si>
    <t>A pályaépítő vállalásába beemelésre került</t>
  </si>
  <si>
    <t>Versenyeztetés</t>
  </si>
  <si>
    <t>SE</t>
  </si>
  <si>
    <t xml:space="preserve"> - Sporteszközök (labdák, bólyák, mezek,…)</t>
  </si>
  <si>
    <t>Tao-s kiadások következő évre áthúzódó hatása</t>
  </si>
  <si>
    <t>VERS</t>
  </si>
  <si>
    <t xml:space="preserve"> - Hivatalos díjak (tagdíj, igazolási díj, bírók,...)</t>
  </si>
  <si>
    <t>BUSZ</t>
  </si>
  <si>
    <t xml:space="preserve"> - Személyszállítás (buszköltség, utazás)</t>
  </si>
  <si>
    <t>SBÉRL</t>
  </si>
  <si>
    <t xml:space="preserve"> - Sportlétesítmény, sportpálya bérleti díja</t>
  </si>
  <si>
    <t>TÁBOR</t>
  </si>
  <si>
    <t xml:space="preserve"> - TÁBOR költségek</t>
  </si>
  <si>
    <t>KUPA</t>
  </si>
  <si>
    <t xml:space="preserve"> - Tornák kiadása (Bozsik szervezés, részvétel)</t>
  </si>
  <si>
    <t>IRODA költségek</t>
  </si>
  <si>
    <t>IRMŰK</t>
  </si>
  <si>
    <t xml:space="preserve"> - Működési költségek, ügyvédi díj, alapítói okirat, cégkivonat, illtékek</t>
  </si>
  <si>
    <t>Alapítói okirat mód. 160eFt, informatikai szolg. 140eFt, iparűzési adó 66eFt</t>
  </si>
  <si>
    <t>IRKÖNYV</t>
  </si>
  <si>
    <t xml:space="preserve"> - Könyvelői díj</t>
  </si>
  <si>
    <t>IRKVIZSG</t>
  </si>
  <si>
    <t xml:space="preserve"> - Könyvizsgálói díj</t>
  </si>
  <si>
    <t>IRMARK</t>
  </si>
  <si>
    <t xml:space="preserve"> - Marketing (internet, reklám, arculat, névjegy)</t>
  </si>
  <si>
    <t>szurkolói pólók vásárlása terven felül</t>
  </si>
  <si>
    <t>IRBER</t>
  </si>
  <si>
    <t xml:space="preserve"> - Berendezési költségek</t>
  </si>
  <si>
    <t>IRESZK</t>
  </si>
  <si>
    <t xml:space="preserve"> - Munkaeszközök (laptop, egér,...)</t>
  </si>
  <si>
    <t>IRSZER</t>
  </si>
  <si>
    <t xml:space="preserve"> - Irodaszer (papír, írószer,…)</t>
  </si>
  <si>
    <t>IRPOST</t>
  </si>
  <si>
    <t xml:space="preserve"> - Postai díjak</t>
  </si>
  <si>
    <t>IRTEL</t>
  </si>
  <si>
    <t xml:space="preserve"> - Telefonköltség</t>
  </si>
  <si>
    <t>Üzemeltetési kiadások</t>
  </si>
  <si>
    <t>CSARN</t>
  </si>
  <si>
    <t xml:space="preserve"> - CSARNOK költségek</t>
  </si>
  <si>
    <t>TELEP</t>
  </si>
  <si>
    <t xml:space="preserve"> - SPORTTELEP költségek</t>
  </si>
  <si>
    <t>KEGY</t>
  </si>
  <si>
    <t xml:space="preserve"> - Kiadás egyéb</t>
  </si>
  <si>
    <t>Ajánlattételi és teljesítési biztosíték 27,4mFt; büfépályázat letéti díj 1mFt</t>
  </si>
  <si>
    <t>KÁFA</t>
  </si>
  <si>
    <t>ÁFA kiadás (Bevallás szerinti befizetés)</t>
  </si>
  <si>
    <t>ÁFA tartalom a beruházások után</t>
  </si>
  <si>
    <t>MINDÖSSZESEN TERVEZETT KIADÁS 2016:</t>
  </si>
  <si>
    <t>TERV. KÜLÖNBÖZET 2016 (bevétel-kiadás):</t>
  </si>
  <si>
    <t>GÖRGETETT EGYENLEG 2016 december 31.:</t>
  </si>
  <si>
    <t>2016. év (TÉNY-TERV)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</si>
</sst>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17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22"/>
      <color theme="1"/>
      <name val="Calibri"/>
      <family val="2"/>
      <charset val="238"/>
      <scheme val="minor"/>
    </font>
    <font>
      <b/>
      <sz val="20"/>
      <color theme="1"/>
      <name val="Ubuntu"/>
      <charset val="238"/>
    </font>
    <font>
      <b/>
      <sz val="12"/>
      <color theme="1"/>
      <name val="Ubuntu"/>
      <charset val="238"/>
    </font>
    <font>
      <b/>
      <sz val="10"/>
      <color theme="1"/>
      <name val="Ubuntu"/>
      <charset val="238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Ubuntu"/>
      <charset val="238"/>
    </font>
    <font>
      <sz val="10"/>
      <name val="Ubuntu"/>
      <family val="2"/>
      <charset val="238"/>
    </font>
    <font>
      <b/>
      <sz val="10"/>
      <name val="Ubuntu"/>
      <family val="2"/>
      <charset val="238"/>
    </font>
    <font>
      <b/>
      <sz val="11"/>
      <name val="Calibri"/>
      <family val="2"/>
      <charset val="238"/>
      <scheme val="minor"/>
    </font>
    <font>
      <b/>
      <sz val="12"/>
      <color theme="1"/>
      <name val="Ubuntu"/>
      <family val="2"/>
      <charset val="238"/>
    </font>
    <font>
      <b/>
      <sz val="16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327C1E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2962A7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0" borderId="0" xfId="0" applyNumberFormat="1"/>
    <xf numFmtId="0" fontId="4" fillId="0" borderId="0" xfId="0" applyFont="1"/>
    <xf numFmtId="0" fontId="5" fillId="0" borderId="1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 wrapText="1"/>
    </xf>
    <xf numFmtId="0" fontId="6" fillId="0" borderId="3" xfId="0" applyFont="1" applyBorder="1" applyAlignment="1" applyProtection="1">
      <alignment horizontal="center" wrapText="1"/>
    </xf>
    <xf numFmtId="0" fontId="6" fillId="0" borderId="4" xfId="0" applyFont="1" applyBorder="1" applyAlignment="1" applyProtection="1">
      <alignment horizontal="center" wrapText="1"/>
    </xf>
    <xf numFmtId="0" fontId="6" fillId="0" borderId="5" xfId="0" applyFont="1" applyBorder="1" applyAlignment="1" applyProtection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49" fontId="8" fillId="0" borderId="9" xfId="0" applyNumberFormat="1" applyFont="1" applyBorder="1"/>
    <xf numFmtId="0" fontId="8" fillId="0" borderId="10" xfId="0" applyFont="1" applyBorder="1"/>
    <xf numFmtId="164" fontId="9" fillId="2" borderId="4" xfId="0" applyNumberFormat="1" applyFont="1" applyFill="1" applyBorder="1"/>
    <xf numFmtId="164" fontId="9" fillId="2" borderId="11" xfId="0" applyNumberFormat="1" applyFont="1" applyFill="1" applyBorder="1"/>
    <xf numFmtId="0" fontId="0" fillId="2" borderId="12" xfId="0" applyFill="1" applyBorder="1"/>
    <xf numFmtId="49" fontId="0" fillId="0" borderId="0" xfId="0" applyNumberFormat="1" applyFill="1"/>
    <xf numFmtId="0" fontId="7" fillId="3" borderId="13" xfId="0" applyFont="1" applyFill="1" applyBorder="1" applyAlignment="1" applyProtection="1">
      <alignment horizontal="center" vertical="center"/>
    </xf>
    <xf numFmtId="164" fontId="10" fillId="3" borderId="14" xfId="0" applyNumberFormat="1" applyFont="1" applyFill="1" applyBorder="1"/>
    <xf numFmtId="164" fontId="10" fillId="3" borderId="15" xfId="0" applyNumberFormat="1" applyFont="1" applyFill="1" applyBorder="1"/>
    <xf numFmtId="0" fontId="6" fillId="0" borderId="12" xfId="0" applyFont="1" applyBorder="1" applyAlignment="1" applyProtection="1">
      <alignment horizontal="center" wrapText="1"/>
    </xf>
    <xf numFmtId="0" fontId="0" fillId="0" borderId="16" xfId="0" applyBorder="1" applyProtection="1"/>
    <xf numFmtId="164" fontId="3" fillId="3" borderId="17" xfId="0" applyNumberFormat="1" applyFont="1" applyFill="1" applyBorder="1"/>
    <xf numFmtId="164" fontId="3" fillId="3" borderId="18" xfId="0" applyNumberFormat="1" applyFont="1" applyFill="1" applyBorder="1"/>
    <xf numFmtId="0" fontId="0" fillId="0" borderId="14" xfId="0" applyBorder="1"/>
    <xf numFmtId="0" fontId="0" fillId="0" borderId="17" xfId="0" applyBorder="1"/>
    <xf numFmtId="49" fontId="2" fillId="0" borderId="0" xfId="0" applyNumberFormat="1" applyFont="1"/>
    <xf numFmtId="0" fontId="0" fillId="4" borderId="16" xfId="0" applyFill="1" applyBorder="1" applyProtection="1"/>
    <xf numFmtId="0" fontId="0" fillId="0" borderId="17" xfId="0" applyBorder="1" applyAlignment="1">
      <alignment wrapText="1"/>
    </xf>
    <xf numFmtId="0" fontId="0" fillId="0" borderId="16" xfId="0" applyBorder="1"/>
    <xf numFmtId="0" fontId="0" fillId="0" borderId="5" xfId="0" applyBorder="1"/>
    <xf numFmtId="0" fontId="0" fillId="0" borderId="19" xfId="0" applyBorder="1"/>
    <xf numFmtId="0" fontId="11" fillId="5" borderId="10" xfId="0" applyFont="1" applyFill="1" applyBorder="1" applyAlignment="1" applyProtection="1">
      <alignment horizontal="right"/>
    </xf>
    <xf numFmtId="164" fontId="1" fillId="5" borderId="4" xfId="0" applyNumberFormat="1" applyFont="1" applyFill="1" applyBorder="1"/>
    <xf numFmtId="49" fontId="12" fillId="0" borderId="0" xfId="0" applyNumberFormat="1" applyFont="1" applyFill="1" applyBorder="1"/>
    <xf numFmtId="0" fontId="13" fillId="0" borderId="20" xfId="0" applyFont="1" applyFill="1" applyBorder="1" applyProtection="1"/>
    <xf numFmtId="164" fontId="0" fillId="0" borderId="0" xfId="0" applyNumberFormat="1" applyBorder="1"/>
    <xf numFmtId="49" fontId="12" fillId="0" borderId="0" xfId="0" applyNumberFormat="1" applyFont="1" applyFill="1"/>
    <xf numFmtId="0" fontId="7" fillId="6" borderId="1" xfId="0" applyFont="1" applyFill="1" applyBorder="1" applyAlignment="1" applyProtection="1">
      <alignment horizontal="center" vertical="center"/>
    </xf>
    <xf numFmtId="0" fontId="7" fillId="6" borderId="6" xfId="0" applyFont="1" applyFill="1" applyBorder="1" applyAlignment="1">
      <alignment horizontal="center"/>
    </xf>
    <xf numFmtId="164" fontId="3" fillId="7" borderId="17" xfId="0" applyNumberFormat="1" applyFont="1" applyFill="1" applyBorder="1"/>
    <xf numFmtId="164" fontId="3" fillId="7" borderId="18" xfId="0" applyNumberFormat="1" applyFont="1" applyFill="1" applyBorder="1"/>
    <xf numFmtId="0" fontId="0" fillId="0" borderId="21" xfId="0" applyBorder="1"/>
    <xf numFmtId="0" fontId="7" fillId="0" borderId="16" xfId="0" applyFont="1" applyBorder="1" applyProtection="1"/>
    <xf numFmtId="0" fontId="0" fillId="0" borderId="16" xfId="0" applyFill="1" applyBorder="1" applyProtection="1"/>
    <xf numFmtId="0" fontId="3" fillId="0" borderId="16" xfId="0" applyFont="1" applyBorder="1"/>
    <xf numFmtId="0" fontId="14" fillId="0" borderId="16" xfId="0" applyFont="1" applyBorder="1" applyProtection="1"/>
    <xf numFmtId="164" fontId="3" fillId="7" borderId="22" xfId="0" applyNumberFormat="1" applyFont="1" applyFill="1" applyBorder="1"/>
    <xf numFmtId="164" fontId="3" fillId="7" borderId="23" xfId="0" applyNumberFormat="1" applyFont="1" applyFill="1" applyBorder="1"/>
    <xf numFmtId="0" fontId="3" fillId="0" borderId="5" xfId="0" applyFont="1" applyBorder="1"/>
    <xf numFmtId="0" fontId="11" fillId="8" borderId="10" xfId="0" applyFont="1" applyFill="1" applyBorder="1" applyAlignment="1" applyProtection="1">
      <alignment horizontal="right"/>
    </xf>
    <xf numFmtId="164" fontId="1" fillId="8" borderId="4" xfId="0" applyNumberFormat="1" applyFont="1" applyFill="1" applyBorder="1"/>
    <xf numFmtId="49" fontId="0" fillId="0" borderId="0" xfId="0" applyNumberFormat="1" applyBorder="1"/>
    <xf numFmtId="0" fontId="0" fillId="0" borderId="20" xfId="0" applyBorder="1" applyProtection="1"/>
    <xf numFmtId="0" fontId="15" fillId="9" borderId="10" xfId="0" applyFont="1" applyFill="1" applyBorder="1" applyAlignment="1" applyProtection="1">
      <alignment horizontal="right"/>
    </xf>
    <xf numFmtId="164" fontId="3" fillId="9" borderId="24" xfId="0" applyNumberFormat="1" applyFont="1" applyFill="1" applyBorder="1"/>
    <xf numFmtId="0" fontId="15" fillId="2" borderId="10" xfId="0" applyFont="1" applyFill="1" applyBorder="1" applyAlignment="1" applyProtection="1">
      <alignment horizontal="right"/>
    </xf>
    <xf numFmtId="164" fontId="16" fillId="2" borderId="24" xfId="0" applyNumberFormat="1" applyFont="1" applyFill="1" applyBorder="1"/>
    <xf numFmtId="164" fontId="0" fillId="0" borderId="0" xfId="0" applyNumberForma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1924050</xdr:colOff>
      <xdr:row>0</xdr:row>
      <xdr:rowOff>0</xdr:rowOff>
    </xdr:from>
    <xdr:to>
      <xdr:col>6</xdr:col>
      <xdr:colOff>13970</xdr:colOff>
      <xdr:row>2</xdr:row>
      <xdr:rowOff>394970</xdr:rowOff>
    </xdr:to>
    <xdr:pic>
      <xdr:nvPicPr>
        <xdr:cNvPr id="2" name="Kép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05875" y="0"/>
          <a:ext cx="1195070" cy="11950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&#233;nz&#252;gyek\Terv_t&#233;ny\Terv_t&#233;ny_2016\terv_t&#233;ny_2016_EG&#201;SZ%20&#201;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gzésTerv_tény"/>
      <sheetName val="2016 tervezés megbontása"/>
      <sheetName val="Munka9"/>
      <sheetName val="MUNKA"/>
      <sheetName val="1-12_tény"/>
    </sheetNames>
    <sheetDataSet>
      <sheetData sheetId="0"/>
      <sheetData sheetId="1">
        <row r="4">
          <cell r="C4">
            <v>358138572</v>
          </cell>
          <cell r="S4">
            <v>363747709</v>
          </cell>
        </row>
        <row r="6">
          <cell r="C6">
            <v>3188176</v>
          </cell>
          <cell r="S6">
            <v>30000000</v>
          </cell>
        </row>
        <row r="7">
          <cell r="C7">
            <v>1700000</v>
          </cell>
          <cell r="S7">
            <v>3753645</v>
          </cell>
        </row>
        <row r="8">
          <cell r="C8">
            <v>456587898</v>
          </cell>
          <cell r="S8">
            <v>395821068</v>
          </cell>
        </row>
        <row r="9">
          <cell r="C9">
            <v>18492919</v>
          </cell>
          <cell r="S9">
            <v>7473586.7999999998</v>
          </cell>
        </row>
        <row r="10">
          <cell r="C10">
            <v>4500000</v>
          </cell>
          <cell r="S10">
            <v>2452301</v>
          </cell>
        </row>
        <row r="11">
          <cell r="C11">
            <v>17000000</v>
          </cell>
          <cell r="S11">
            <v>16467969</v>
          </cell>
        </row>
        <row r="12">
          <cell r="C12">
            <v>100000</v>
          </cell>
          <cell r="S12">
            <v>4445000</v>
          </cell>
        </row>
        <row r="13">
          <cell r="C13">
            <v>100000</v>
          </cell>
          <cell r="S13">
            <v>592800</v>
          </cell>
        </row>
        <row r="14">
          <cell r="C14">
            <v>950000</v>
          </cell>
          <cell r="S14">
            <v>1539750</v>
          </cell>
        </row>
        <row r="15">
          <cell r="C15">
            <v>1064000</v>
          </cell>
          <cell r="S15">
            <v>25350762</v>
          </cell>
        </row>
        <row r="16">
          <cell r="C16">
            <v>1122200</v>
          </cell>
          <cell r="S16">
            <v>1320800</v>
          </cell>
        </row>
        <row r="17">
          <cell r="C17">
            <v>0</v>
          </cell>
          <cell r="S17">
            <v>0</v>
          </cell>
        </row>
        <row r="18">
          <cell r="C18">
            <v>0</v>
          </cell>
        </row>
        <row r="22">
          <cell r="C22">
            <v>-396000</v>
          </cell>
          <cell r="S22">
            <v>-823777</v>
          </cell>
        </row>
        <row r="24">
          <cell r="C24">
            <v>-200000</v>
          </cell>
          <cell r="S24">
            <v>-92500</v>
          </cell>
        </row>
        <row r="25">
          <cell r="C25">
            <v>-7039495</v>
          </cell>
          <cell r="S25">
            <v>-6133411</v>
          </cell>
        </row>
        <row r="26">
          <cell r="C26">
            <v>-136576</v>
          </cell>
          <cell r="S26">
            <v>-64266</v>
          </cell>
        </row>
        <row r="28">
          <cell r="C28">
            <v>-19698000</v>
          </cell>
          <cell r="S28">
            <v>-13733414</v>
          </cell>
        </row>
        <row r="29">
          <cell r="C29">
            <v>-6462900</v>
          </cell>
          <cell r="S29">
            <v>-5497579</v>
          </cell>
        </row>
        <row r="31">
          <cell r="C31">
            <v>-5449000</v>
          </cell>
          <cell r="S31">
            <v>-4904996</v>
          </cell>
        </row>
        <row r="32">
          <cell r="C32">
            <v>-2400000</v>
          </cell>
          <cell r="S32">
            <v>-2280000</v>
          </cell>
        </row>
        <row r="33">
          <cell r="C33">
            <v>-1100000</v>
          </cell>
          <cell r="S33">
            <v>-688780</v>
          </cell>
        </row>
        <row r="35">
          <cell r="C35">
            <v>-763906197.37</v>
          </cell>
          <cell r="S35">
            <v>-602508901</v>
          </cell>
        </row>
        <row r="36">
          <cell r="C36">
            <v>-17364621.859999999</v>
          </cell>
          <cell r="S36">
            <v>-7871970</v>
          </cell>
        </row>
        <row r="37">
          <cell r="C37">
            <v>-300000</v>
          </cell>
          <cell r="S37">
            <v>0</v>
          </cell>
        </row>
        <row r="38">
          <cell r="C38">
            <v>-5300000</v>
          </cell>
          <cell r="S38">
            <v>-335280</v>
          </cell>
        </row>
        <row r="40">
          <cell r="C40">
            <v>-3867819</v>
          </cell>
          <cell r="S40">
            <v>-2000880</v>
          </cell>
        </row>
        <row r="41">
          <cell r="C41">
            <v>-1552500</v>
          </cell>
          <cell r="S41">
            <v>-922213</v>
          </cell>
        </row>
        <row r="42">
          <cell r="C42">
            <v>-3309478</v>
          </cell>
          <cell r="S42">
            <v>-952847</v>
          </cell>
        </row>
        <row r="43">
          <cell r="C43">
            <v>-2628176</v>
          </cell>
          <cell r="S43">
            <v>-1597200</v>
          </cell>
        </row>
        <row r="44">
          <cell r="C44">
            <v>-2462530</v>
          </cell>
          <cell r="S44">
            <v>-452000</v>
          </cell>
        </row>
        <row r="45">
          <cell r="C45">
            <v>-800000</v>
          </cell>
          <cell r="S45">
            <v>-658448</v>
          </cell>
        </row>
        <row r="47">
          <cell r="C47">
            <v>-50000</v>
          </cell>
          <cell r="S47">
            <v>-443940</v>
          </cell>
        </row>
        <row r="48">
          <cell r="C48">
            <v>-600000</v>
          </cell>
          <cell r="S48">
            <v>-330000</v>
          </cell>
        </row>
        <row r="49">
          <cell r="C49">
            <v>-50000</v>
          </cell>
          <cell r="S49">
            <v>-50000</v>
          </cell>
        </row>
        <row r="50">
          <cell r="C50">
            <v>-200000</v>
          </cell>
          <cell r="S50">
            <v>-710440</v>
          </cell>
        </row>
        <row r="51">
          <cell r="C51">
            <v>-1300000</v>
          </cell>
          <cell r="S51">
            <v>-838468</v>
          </cell>
        </row>
        <row r="52">
          <cell r="C52">
            <v>-961400</v>
          </cell>
          <cell r="S52">
            <v>-493906</v>
          </cell>
        </row>
        <row r="53">
          <cell r="C53">
            <v>-54000</v>
          </cell>
          <cell r="S53">
            <v>-64361</v>
          </cell>
        </row>
        <row r="54">
          <cell r="C54">
            <v>-30000</v>
          </cell>
          <cell r="S54">
            <v>-36240</v>
          </cell>
        </row>
        <row r="55">
          <cell r="C55">
            <v>-306000</v>
          </cell>
          <cell r="S55">
            <v>-241406</v>
          </cell>
        </row>
        <row r="57">
          <cell r="C57">
            <v>-400000</v>
          </cell>
          <cell r="S57">
            <v>-452036</v>
          </cell>
        </row>
        <row r="58">
          <cell r="C58">
            <v>-6150000</v>
          </cell>
          <cell r="S58">
            <v>-872454</v>
          </cell>
        </row>
        <row r="59">
          <cell r="S59">
            <v>-29682973</v>
          </cell>
        </row>
        <row r="60">
          <cell r="C60">
            <v>-461000</v>
          </cell>
          <cell r="S60">
            <v>-161880000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tabSelected="1" topLeftCell="B1" workbookViewId="0">
      <selection activeCell="H4" sqref="H4"/>
    </sheetView>
  </sheetViews>
  <sheetFormatPr defaultRowHeight="15" outlineLevelCol="1"/>
  <cols>
    <col min="1" max="1" width="9.140625" style="1" hidden="1" customWidth="1"/>
    <col min="2" max="2" width="51.7109375" customWidth="1" outlineLevel="1"/>
    <col min="3" max="3" width="17" bestFit="1" customWidth="1"/>
    <col min="4" max="5" width="18" bestFit="1" customWidth="1"/>
    <col min="6" max="6" width="46.5703125" customWidth="1"/>
  </cols>
  <sheetData>
    <row r="1" spans="1:6" ht="32.1" customHeight="1">
      <c r="B1" s="2" t="s">
        <v>0</v>
      </c>
    </row>
    <row r="2" spans="1:6" ht="32.1" customHeight="1"/>
    <row r="3" spans="1:6" ht="32.1" customHeight="1" thickBot="1">
      <c r="C3" t="s">
        <v>1</v>
      </c>
      <c r="D3" t="s">
        <v>1</v>
      </c>
      <c r="E3" t="s">
        <v>1</v>
      </c>
    </row>
    <row r="4" spans="1:6" ht="27" thickBot="1">
      <c r="B4" s="3" t="s">
        <v>130</v>
      </c>
      <c r="C4" s="4" t="s">
        <v>2</v>
      </c>
      <c r="D4" s="4" t="s">
        <v>3</v>
      </c>
      <c r="E4" s="5" t="s">
        <v>4</v>
      </c>
      <c r="F4" s="6" t="s">
        <v>5</v>
      </c>
    </row>
    <row r="5" spans="1:6" ht="16.5" thickBot="1">
      <c r="B5" s="7" t="s">
        <v>0</v>
      </c>
      <c r="C5" s="8" t="s">
        <v>6</v>
      </c>
      <c r="D5" s="8" t="s">
        <v>6</v>
      </c>
      <c r="E5" s="9" t="s">
        <v>6</v>
      </c>
      <c r="F5" s="10"/>
    </row>
    <row r="6" spans="1:6" ht="15.75" thickBot="1">
      <c r="A6" s="11"/>
      <c r="B6" s="12" t="s">
        <v>7</v>
      </c>
      <c r="C6" s="13">
        <f>'[1]2016 tervezés megbontása'!C4</f>
        <v>358138572</v>
      </c>
      <c r="D6" s="13">
        <f>'[1]2016 tervezés megbontása'!S4</f>
        <v>363747709</v>
      </c>
      <c r="E6" s="14">
        <f>D6-C6</f>
        <v>5609137</v>
      </c>
      <c r="F6" s="15"/>
    </row>
    <row r="7" spans="1:6" ht="15.75">
      <c r="A7" s="16" t="s">
        <v>8</v>
      </c>
      <c r="B7" s="17" t="s">
        <v>9</v>
      </c>
      <c r="C7" s="18"/>
      <c r="D7" s="18"/>
      <c r="E7" s="19"/>
      <c r="F7" s="20" t="s">
        <v>1</v>
      </c>
    </row>
    <row r="8" spans="1:6">
      <c r="A8" s="1" t="s">
        <v>10</v>
      </c>
      <c r="B8" s="21" t="s">
        <v>11</v>
      </c>
      <c r="C8" s="22">
        <f>'[1]2016 tervezés megbontása'!C6</f>
        <v>3188176</v>
      </c>
      <c r="D8" s="22">
        <f>'[1]2016 tervezés megbontása'!S6</f>
        <v>30000000</v>
      </c>
      <c r="E8" s="23">
        <f t="shared" ref="E8:E20" si="0">D8-C8</f>
        <v>26811824</v>
      </c>
      <c r="F8" s="24" t="s">
        <v>12</v>
      </c>
    </row>
    <row r="9" spans="1:6">
      <c r="A9" s="1" t="s">
        <v>13</v>
      </c>
      <c r="B9" s="21" t="s">
        <v>14</v>
      </c>
      <c r="C9" s="22">
        <f>'[1]2016 tervezés megbontása'!C7</f>
        <v>1700000</v>
      </c>
      <c r="D9" s="22">
        <f>'[1]2016 tervezés megbontása'!S7</f>
        <v>3753645</v>
      </c>
      <c r="E9" s="23">
        <f t="shared" si="0"/>
        <v>2053645</v>
      </c>
      <c r="F9" s="25" t="s">
        <v>15</v>
      </c>
    </row>
    <row r="10" spans="1:6">
      <c r="A10" s="26" t="s">
        <v>16</v>
      </c>
      <c r="B10" s="21" t="s">
        <v>17</v>
      </c>
      <c r="C10" s="22">
        <f>'[1]2016 tervezés megbontása'!C8</f>
        <v>456587898</v>
      </c>
      <c r="D10" s="22">
        <f>'[1]2016 tervezés megbontása'!S8</f>
        <v>395821068</v>
      </c>
      <c r="E10" s="23">
        <f t="shared" si="0"/>
        <v>-60766830</v>
      </c>
      <c r="F10" s="25" t="s">
        <v>18</v>
      </c>
    </row>
    <row r="11" spans="1:6">
      <c r="A11" s="26" t="s">
        <v>19</v>
      </c>
      <c r="B11" s="21" t="s">
        <v>20</v>
      </c>
      <c r="C11" s="22">
        <f>'[1]2016 tervezés megbontása'!C9</f>
        <v>18492919</v>
      </c>
      <c r="D11" s="22">
        <f>'[1]2016 tervezés megbontása'!S9</f>
        <v>7473586.7999999998</v>
      </c>
      <c r="E11" s="23">
        <f t="shared" si="0"/>
        <v>-11019332.199999999</v>
      </c>
      <c r="F11" s="25" t="s">
        <v>21</v>
      </c>
    </row>
    <row r="12" spans="1:6">
      <c r="A12" s="26" t="s">
        <v>22</v>
      </c>
      <c r="B12" s="21" t="s">
        <v>23</v>
      </c>
      <c r="C12" s="22">
        <f>'[1]2016 tervezés megbontása'!C10</f>
        <v>4500000</v>
      </c>
      <c r="D12" s="22">
        <f>'[1]2016 tervezés megbontása'!S10</f>
        <v>2452301</v>
      </c>
      <c r="E12" s="23">
        <f t="shared" si="0"/>
        <v>-2047699</v>
      </c>
      <c r="F12" s="25"/>
    </row>
    <row r="13" spans="1:6">
      <c r="A13" s="26" t="s">
        <v>24</v>
      </c>
      <c r="B13" s="27" t="s">
        <v>25</v>
      </c>
      <c r="C13" s="22">
        <f>'[1]2016 tervezés megbontása'!C11</f>
        <v>17000000</v>
      </c>
      <c r="D13" s="22">
        <f>'[1]2016 tervezés megbontása'!S11</f>
        <v>16467969</v>
      </c>
      <c r="E13" s="23">
        <f t="shared" si="0"/>
        <v>-532031</v>
      </c>
      <c r="F13" s="25"/>
    </row>
    <row r="14" spans="1:6">
      <c r="A14" s="26" t="s">
        <v>26</v>
      </c>
      <c r="B14" s="21" t="s">
        <v>27</v>
      </c>
      <c r="C14" s="22">
        <f>'[1]2016 tervezés megbontása'!C12</f>
        <v>100000</v>
      </c>
      <c r="D14" s="22">
        <f>'[1]2016 tervezés megbontása'!S12</f>
        <v>4445000</v>
      </c>
      <c r="E14" s="23">
        <f t="shared" si="0"/>
        <v>4345000</v>
      </c>
      <c r="F14" s="25"/>
    </row>
    <row r="15" spans="1:6">
      <c r="A15" s="26" t="s">
        <v>28</v>
      </c>
      <c r="B15" s="21" t="s">
        <v>29</v>
      </c>
      <c r="C15" s="22">
        <f>'[1]2016 tervezés megbontása'!C13</f>
        <v>100000</v>
      </c>
      <c r="D15" s="22">
        <f>'[1]2016 tervezés megbontása'!S13</f>
        <v>592800</v>
      </c>
      <c r="E15" s="23">
        <f t="shared" si="0"/>
        <v>492800</v>
      </c>
      <c r="F15" s="25"/>
    </row>
    <row r="16" spans="1:6">
      <c r="A16" s="26" t="s">
        <v>30</v>
      </c>
      <c r="B16" s="21" t="s">
        <v>31</v>
      </c>
      <c r="C16" s="22">
        <f>'[1]2016 tervezés megbontása'!C14</f>
        <v>950000</v>
      </c>
      <c r="D16" s="22">
        <f>'[1]2016 tervezés megbontása'!S14</f>
        <v>1539750</v>
      </c>
      <c r="E16" s="23">
        <f t="shared" si="0"/>
        <v>589750</v>
      </c>
      <c r="F16" s="25" t="s">
        <v>32</v>
      </c>
    </row>
    <row r="17" spans="1:6" ht="60">
      <c r="A17" s="26" t="s">
        <v>33</v>
      </c>
      <c r="B17" s="21" t="s">
        <v>34</v>
      </c>
      <c r="C17" s="22">
        <f>'[1]2016 tervezés megbontása'!C15</f>
        <v>1064000</v>
      </c>
      <c r="D17" s="22">
        <f>'[1]2016 tervezés megbontása'!S15</f>
        <v>25350762</v>
      </c>
      <c r="E17" s="23">
        <f t="shared" si="0"/>
        <v>24286762</v>
      </c>
      <c r="F17" s="28" t="s">
        <v>35</v>
      </c>
    </row>
    <row r="18" spans="1:6">
      <c r="A18" s="26" t="s">
        <v>36</v>
      </c>
      <c r="B18" s="29" t="s">
        <v>37</v>
      </c>
      <c r="C18" s="22">
        <f>'[1]2016 tervezés megbontása'!C16</f>
        <v>1122200</v>
      </c>
      <c r="D18" s="22">
        <f>'[1]2016 tervezés megbontása'!S16</f>
        <v>1320800</v>
      </c>
      <c r="E18" s="23">
        <f t="shared" si="0"/>
        <v>198600</v>
      </c>
      <c r="F18" s="25"/>
    </row>
    <row r="19" spans="1:6">
      <c r="A19" s="1" t="s">
        <v>38</v>
      </c>
      <c r="B19" s="21" t="s">
        <v>39</v>
      </c>
      <c r="C19" s="22">
        <f>'[1]2016 tervezés megbontása'!C17</f>
        <v>0</v>
      </c>
      <c r="D19" s="22">
        <f>'[1]2016 tervezés megbontása'!S17</f>
        <v>0</v>
      </c>
      <c r="E19" s="23">
        <f t="shared" si="0"/>
        <v>0</v>
      </c>
      <c r="F19" s="25"/>
    </row>
    <row r="20" spans="1:6" ht="15.75" thickBot="1">
      <c r="A20" s="1" t="s">
        <v>40</v>
      </c>
      <c r="B20" s="30" t="s">
        <v>41</v>
      </c>
      <c r="C20" s="22">
        <f>'[1]2016 tervezés megbontása'!C18</f>
        <v>0</v>
      </c>
      <c r="D20" s="22">
        <f>'[1]2016 tervezés megbontása'!S18</f>
        <v>0</v>
      </c>
      <c r="E20" s="23">
        <f t="shared" si="0"/>
        <v>0</v>
      </c>
      <c r="F20" s="31"/>
    </row>
    <row r="21" spans="1:6" ht="15.75" thickBot="1">
      <c r="B21" s="32" t="s">
        <v>42</v>
      </c>
      <c r="C21" s="33">
        <f>SUM(C8:C20)</f>
        <v>504805193</v>
      </c>
      <c r="D21" s="33">
        <f>SUM(D8:D20)</f>
        <v>489217681.80000001</v>
      </c>
      <c r="E21" s="33">
        <f>SUM(E8:E20)</f>
        <v>-15587511.200000003</v>
      </c>
    </row>
    <row r="22" spans="1:6" ht="15.75" thickBot="1">
      <c r="A22" s="34"/>
      <c r="B22" s="35"/>
      <c r="C22" s="36"/>
      <c r="D22" s="36"/>
      <c r="E22" s="36"/>
    </row>
    <row r="23" spans="1:6" ht="15.75" thickBot="1">
      <c r="A23" s="37"/>
      <c r="B23" s="38" t="s">
        <v>43</v>
      </c>
      <c r="C23" s="39" t="s">
        <v>6</v>
      </c>
      <c r="D23" s="39" t="s">
        <v>6</v>
      </c>
      <c r="E23" s="39" t="s">
        <v>6</v>
      </c>
    </row>
    <row r="24" spans="1:6">
      <c r="A24" s="1" t="s">
        <v>44</v>
      </c>
      <c r="B24" s="21" t="s">
        <v>45</v>
      </c>
      <c r="C24" s="40">
        <f>'[1]2016 tervezés megbontása'!C22</f>
        <v>-396000</v>
      </c>
      <c r="D24" s="40">
        <f>'[1]2016 tervezés megbontása'!S22</f>
        <v>-823777</v>
      </c>
      <c r="E24" s="41">
        <f t="shared" ref="E24:E62" si="1">D24-C24</f>
        <v>-427777</v>
      </c>
      <c r="F24" s="42" t="s">
        <v>46</v>
      </c>
    </row>
    <row r="25" spans="1:6">
      <c r="B25" s="43" t="s">
        <v>47</v>
      </c>
      <c r="C25" s="40"/>
      <c r="D25" s="40"/>
      <c r="E25" s="41"/>
      <c r="F25" s="25"/>
    </row>
    <row r="26" spans="1:6">
      <c r="A26" s="37" t="s">
        <v>48</v>
      </c>
      <c r="B26" s="21" t="s">
        <v>49</v>
      </c>
      <c r="C26" s="40">
        <f>'[1]2016 tervezés megbontása'!C24</f>
        <v>-200000</v>
      </c>
      <c r="D26" s="40">
        <f>'[1]2016 tervezés megbontása'!S24</f>
        <v>-92500</v>
      </c>
      <c r="E26" s="41">
        <f t="shared" si="1"/>
        <v>107500</v>
      </c>
      <c r="F26" s="25"/>
    </row>
    <row r="27" spans="1:6">
      <c r="A27" s="16" t="s">
        <v>50</v>
      </c>
      <c r="B27" s="44" t="s">
        <v>51</v>
      </c>
      <c r="C27" s="40">
        <f>'[1]2016 tervezés megbontása'!C25</f>
        <v>-7039495</v>
      </c>
      <c r="D27" s="40">
        <f>'[1]2016 tervezés megbontása'!S25</f>
        <v>-6133411</v>
      </c>
      <c r="E27" s="41">
        <f t="shared" si="1"/>
        <v>906084</v>
      </c>
      <c r="F27" s="25" t="s">
        <v>52</v>
      </c>
    </row>
    <row r="28" spans="1:6">
      <c r="A28" s="1" t="s">
        <v>53</v>
      </c>
      <c r="B28" s="21" t="s">
        <v>54</v>
      </c>
      <c r="C28" s="40">
        <f>'[1]2016 tervezés megbontása'!C26</f>
        <v>-136576</v>
      </c>
      <c r="D28" s="40">
        <f>'[1]2016 tervezés megbontása'!S26</f>
        <v>-64266</v>
      </c>
      <c r="E28" s="41">
        <f t="shared" si="1"/>
        <v>72310</v>
      </c>
      <c r="F28" s="25"/>
    </row>
    <row r="29" spans="1:6">
      <c r="B29" s="43" t="s">
        <v>55</v>
      </c>
      <c r="C29" s="40">
        <f>'[1]2016 tervezés megbontása'!C28+'[1]2016 tervezés megbontása'!C29</f>
        <v>-26160900</v>
      </c>
      <c r="D29" s="40">
        <f>'[1]2016 tervezés megbontása'!S28+'[1]2016 tervezés megbontása'!S29</f>
        <v>-19230993</v>
      </c>
      <c r="E29" s="41">
        <f t="shared" si="1"/>
        <v>6929907</v>
      </c>
      <c r="F29" s="25" t="s">
        <v>1</v>
      </c>
    </row>
    <row r="30" spans="1:6" hidden="1">
      <c r="A30" s="16" t="s">
        <v>56</v>
      </c>
      <c r="B30" s="44" t="s">
        <v>57</v>
      </c>
      <c r="C30" s="40"/>
      <c r="D30" s="40"/>
      <c r="E30" s="41">
        <f t="shared" si="1"/>
        <v>0</v>
      </c>
      <c r="F30" s="25"/>
    </row>
    <row r="31" spans="1:6" hidden="1">
      <c r="A31" s="16" t="s">
        <v>58</v>
      </c>
      <c r="B31" s="44" t="s">
        <v>59</v>
      </c>
      <c r="C31" s="40"/>
      <c r="D31" s="40"/>
      <c r="E31" s="41">
        <f t="shared" si="1"/>
        <v>0</v>
      </c>
      <c r="F31" s="25"/>
    </row>
    <row r="32" spans="1:6">
      <c r="B32" s="43" t="s">
        <v>60</v>
      </c>
      <c r="C32" s="40"/>
      <c r="D32" s="40"/>
      <c r="E32" s="41"/>
      <c r="F32" s="25"/>
    </row>
    <row r="33" spans="1:6">
      <c r="A33" s="26" t="s">
        <v>61</v>
      </c>
      <c r="B33" s="21" t="s">
        <v>62</v>
      </c>
      <c r="C33" s="40">
        <f>'[1]2016 tervezés megbontása'!C31</f>
        <v>-5449000</v>
      </c>
      <c r="D33" s="40">
        <f>'[1]2016 tervezés megbontása'!S31</f>
        <v>-4904996</v>
      </c>
      <c r="E33" s="41">
        <f t="shared" si="1"/>
        <v>544004</v>
      </c>
      <c r="F33" s="25"/>
    </row>
    <row r="34" spans="1:6">
      <c r="A34" s="26" t="s">
        <v>63</v>
      </c>
      <c r="B34" s="21" t="s">
        <v>64</v>
      </c>
      <c r="C34" s="40">
        <f>'[1]2016 tervezés megbontása'!C32</f>
        <v>-2400000</v>
      </c>
      <c r="D34" s="40">
        <f>'[1]2016 tervezés megbontása'!S32</f>
        <v>-2280000</v>
      </c>
      <c r="E34" s="41">
        <f t="shared" si="1"/>
        <v>120000</v>
      </c>
      <c r="F34" s="25"/>
    </row>
    <row r="35" spans="1:6" ht="30">
      <c r="A35" s="26" t="s">
        <v>65</v>
      </c>
      <c r="B35" s="21" t="s">
        <v>66</v>
      </c>
      <c r="C35" s="40">
        <f>'[1]2016 tervezés megbontása'!C33</f>
        <v>-1100000</v>
      </c>
      <c r="D35" s="40">
        <f>'[1]2016 tervezés megbontása'!S33</f>
        <v>-688780</v>
      </c>
      <c r="E35" s="41">
        <f t="shared" si="1"/>
        <v>411220</v>
      </c>
      <c r="F35" s="28" t="s">
        <v>67</v>
      </c>
    </row>
    <row r="36" spans="1:6">
      <c r="B36" s="43" t="s">
        <v>68</v>
      </c>
      <c r="C36" s="40"/>
      <c r="D36" s="40"/>
      <c r="E36" s="41"/>
      <c r="F36" s="25"/>
    </row>
    <row r="37" spans="1:6">
      <c r="A37" s="1" t="s">
        <v>69</v>
      </c>
      <c r="B37" s="21" t="s">
        <v>70</v>
      </c>
      <c r="C37" s="40">
        <f>'[1]2016 tervezés megbontása'!C35</f>
        <v>-763906197.37</v>
      </c>
      <c r="D37" s="40">
        <f>'[1]2016 tervezés megbontása'!S35</f>
        <v>-602508901</v>
      </c>
      <c r="E37" s="41">
        <f t="shared" si="1"/>
        <v>161397296.37</v>
      </c>
      <c r="F37" s="25" t="s">
        <v>71</v>
      </c>
    </row>
    <row r="38" spans="1:6" ht="30">
      <c r="A38" s="1" t="s">
        <v>72</v>
      </c>
      <c r="B38" s="21" t="s">
        <v>73</v>
      </c>
      <c r="C38" s="40">
        <f>'[1]2016 tervezés megbontása'!C36</f>
        <v>-17364621.859999999</v>
      </c>
      <c r="D38" s="40">
        <f>'[1]2016 tervezés megbontása'!S36</f>
        <v>-7871970</v>
      </c>
      <c r="E38" s="41">
        <f t="shared" si="1"/>
        <v>9492651.8599999994</v>
      </c>
      <c r="F38" s="28" t="s">
        <v>74</v>
      </c>
    </row>
    <row r="39" spans="1:6">
      <c r="A39" s="1" t="s">
        <v>75</v>
      </c>
      <c r="B39" s="21" t="s">
        <v>76</v>
      </c>
      <c r="C39" s="40">
        <f>'[1]2016 tervezés megbontása'!C37</f>
        <v>-300000</v>
      </c>
      <c r="D39" s="40">
        <f>'[1]2016 tervezés megbontása'!S37</f>
        <v>0</v>
      </c>
      <c r="E39" s="41">
        <f t="shared" si="1"/>
        <v>300000</v>
      </c>
      <c r="F39" s="25" t="s">
        <v>77</v>
      </c>
    </row>
    <row r="40" spans="1:6">
      <c r="A40" s="1" t="s">
        <v>78</v>
      </c>
      <c r="B40" s="21" t="s">
        <v>79</v>
      </c>
      <c r="C40" s="40">
        <f>'[1]2016 tervezés megbontása'!C38</f>
        <v>-5300000</v>
      </c>
      <c r="D40" s="40">
        <f>'[1]2016 tervezés megbontása'!S38</f>
        <v>-335280</v>
      </c>
      <c r="E40" s="41">
        <f t="shared" si="1"/>
        <v>4964720</v>
      </c>
      <c r="F40" s="25" t="s">
        <v>80</v>
      </c>
    </row>
    <row r="41" spans="1:6">
      <c r="B41" s="45" t="s">
        <v>81</v>
      </c>
      <c r="C41" s="40"/>
      <c r="D41" s="40"/>
      <c r="E41" s="41"/>
      <c r="F41" s="25"/>
    </row>
    <row r="42" spans="1:6">
      <c r="A42" s="1" t="s">
        <v>82</v>
      </c>
      <c r="B42" s="29" t="s">
        <v>83</v>
      </c>
      <c r="C42" s="40">
        <f>'[1]2016 tervezés megbontása'!C40</f>
        <v>-3867819</v>
      </c>
      <c r="D42" s="40">
        <f>'[1]2016 tervezés megbontása'!S40</f>
        <v>-2000880</v>
      </c>
      <c r="E42" s="41">
        <f t="shared" si="1"/>
        <v>1866939</v>
      </c>
      <c r="F42" s="25" t="s">
        <v>84</v>
      </c>
    </row>
    <row r="43" spans="1:6">
      <c r="A43" s="1" t="s">
        <v>85</v>
      </c>
      <c r="B43" s="29" t="s">
        <v>86</v>
      </c>
      <c r="C43" s="40">
        <f>'[1]2016 tervezés megbontása'!C41</f>
        <v>-1552500</v>
      </c>
      <c r="D43" s="40">
        <f>'[1]2016 tervezés megbontása'!S41</f>
        <v>-922213</v>
      </c>
      <c r="E43" s="41">
        <f t="shared" si="1"/>
        <v>630287</v>
      </c>
      <c r="F43" s="25"/>
    </row>
    <row r="44" spans="1:6">
      <c r="A44" s="1" t="s">
        <v>87</v>
      </c>
      <c r="B44" s="29" t="s">
        <v>88</v>
      </c>
      <c r="C44" s="40">
        <f>'[1]2016 tervezés megbontása'!C42</f>
        <v>-3309478</v>
      </c>
      <c r="D44" s="40">
        <f>'[1]2016 tervezés megbontása'!S42</f>
        <v>-952847</v>
      </c>
      <c r="E44" s="41">
        <f t="shared" si="1"/>
        <v>2356631</v>
      </c>
      <c r="F44" s="25"/>
    </row>
    <row r="45" spans="1:6">
      <c r="A45" s="1" t="s">
        <v>89</v>
      </c>
      <c r="B45" s="29" t="s">
        <v>90</v>
      </c>
      <c r="C45" s="40">
        <f>'[1]2016 tervezés megbontása'!C43</f>
        <v>-2628176</v>
      </c>
      <c r="D45" s="40">
        <f>'[1]2016 tervezés megbontása'!S43</f>
        <v>-1597200</v>
      </c>
      <c r="E45" s="41">
        <f t="shared" si="1"/>
        <v>1030976</v>
      </c>
      <c r="F45" s="25"/>
    </row>
    <row r="46" spans="1:6">
      <c r="A46" s="1" t="s">
        <v>91</v>
      </c>
      <c r="B46" s="21" t="s">
        <v>92</v>
      </c>
      <c r="C46" s="40">
        <f>'[1]2016 tervezés megbontása'!C44</f>
        <v>-2462530</v>
      </c>
      <c r="D46" s="40">
        <f>'[1]2016 tervezés megbontása'!S44</f>
        <v>-452000</v>
      </c>
      <c r="E46" s="41">
        <f t="shared" si="1"/>
        <v>2010530</v>
      </c>
      <c r="F46" s="25"/>
    </row>
    <row r="47" spans="1:6">
      <c r="A47" s="1" t="s">
        <v>93</v>
      </c>
      <c r="B47" s="29" t="s">
        <v>94</v>
      </c>
      <c r="C47" s="40">
        <f>'[1]2016 tervezés megbontása'!C45</f>
        <v>-800000</v>
      </c>
      <c r="D47" s="40">
        <f>'[1]2016 tervezés megbontása'!S45</f>
        <v>-658448</v>
      </c>
      <c r="E47" s="41">
        <f t="shared" si="1"/>
        <v>141552</v>
      </c>
      <c r="F47" s="25"/>
    </row>
    <row r="48" spans="1:6">
      <c r="B48" s="45" t="s">
        <v>95</v>
      </c>
      <c r="C48" s="40"/>
      <c r="D48" s="40"/>
      <c r="E48" s="41"/>
      <c r="F48" s="25"/>
    </row>
    <row r="49" spans="1:6" ht="30">
      <c r="A49" s="1" t="s">
        <v>96</v>
      </c>
      <c r="B49" s="21" t="s">
        <v>97</v>
      </c>
      <c r="C49" s="40">
        <f>'[1]2016 tervezés megbontása'!C47</f>
        <v>-50000</v>
      </c>
      <c r="D49" s="40">
        <f>'[1]2016 tervezés megbontása'!S47</f>
        <v>-443940</v>
      </c>
      <c r="E49" s="41">
        <f t="shared" si="1"/>
        <v>-393940</v>
      </c>
      <c r="F49" s="28" t="s">
        <v>98</v>
      </c>
    </row>
    <row r="50" spans="1:6">
      <c r="A50" s="1" t="s">
        <v>99</v>
      </c>
      <c r="B50" s="21" t="s">
        <v>100</v>
      </c>
      <c r="C50" s="40">
        <f>'[1]2016 tervezés megbontása'!C48</f>
        <v>-600000</v>
      </c>
      <c r="D50" s="40">
        <f>'[1]2016 tervezés megbontása'!S48</f>
        <v>-330000</v>
      </c>
      <c r="E50" s="41">
        <f t="shared" si="1"/>
        <v>270000</v>
      </c>
      <c r="F50" s="25"/>
    </row>
    <row r="51" spans="1:6">
      <c r="A51" s="1" t="s">
        <v>101</v>
      </c>
      <c r="B51" s="21" t="s">
        <v>102</v>
      </c>
      <c r="C51" s="40">
        <f>'[1]2016 tervezés megbontása'!C49</f>
        <v>-50000</v>
      </c>
      <c r="D51" s="40">
        <f>'[1]2016 tervezés megbontása'!S49</f>
        <v>-50000</v>
      </c>
      <c r="E51" s="41">
        <f t="shared" si="1"/>
        <v>0</v>
      </c>
      <c r="F51" s="25"/>
    </row>
    <row r="52" spans="1:6">
      <c r="A52" s="1" t="s">
        <v>103</v>
      </c>
      <c r="B52" s="21" t="s">
        <v>104</v>
      </c>
      <c r="C52" s="40">
        <f>'[1]2016 tervezés megbontása'!C50</f>
        <v>-200000</v>
      </c>
      <c r="D52" s="40">
        <f>'[1]2016 tervezés megbontása'!S50</f>
        <v>-710440</v>
      </c>
      <c r="E52" s="41">
        <f t="shared" si="1"/>
        <v>-510440</v>
      </c>
      <c r="F52" s="25" t="s">
        <v>105</v>
      </c>
    </row>
    <row r="53" spans="1:6">
      <c r="A53" s="1" t="s">
        <v>106</v>
      </c>
      <c r="B53" s="21" t="s">
        <v>107</v>
      </c>
      <c r="C53" s="40">
        <f>'[1]2016 tervezés megbontása'!C51</f>
        <v>-1300000</v>
      </c>
      <c r="D53" s="40">
        <f>'[1]2016 tervezés megbontása'!S51</f>
        <v>-838468</v>
      </c>
      <c r="E53" s="41">
        <f t="shared" si="1"/>
        <v>461532</v>
      </c>
      <c r="F53" s="25"/>
    </row>
    <row r="54" spans="1:6">
      <c r="A54" s="1" t="s">
        <v>108</v>
      </c>
      <c r="B54" s="21" t="s">
        <v>109</v>
      </c>
      <c r="C54" s="40">
        <f>'[1]2016 tervezés megbontása'!C52</f>
        <v>-961400</v>
      </c>
      <c r="D54" s="40">
        <f>'[1]2016 tervezés megbontása'!S52</f>
        <v>-493906</v>
      </c>
      <c r="E54" s="41">
        <f t="shared" si="1"/>
        <v>467494</v>
      </c>
      <c r="F54" s="25"/>
    </row>
    <row r="55" spans="1:6">
      <c r="A55" s="1" t="s">
        <v>110</v>
      </c>
      <c r="B55" s="21" t="s">
        <v>111</v>
      </c>
      <c r="C55" s="40">
        <f>'[1]2016 tervezés megbontása'!C53</f>
        <v>-54000</v>
      </c>
      <c r="D55" s="40">
        <f>'[1]2016 tervezés megbontása'!S53</f>
        <v>-64361</v>
      </c>
      <c r="E55" s="41">
        <f t="shared" si="1"/>
        <v>-10361</v>
      </c>
      <c r="F55" s="25"/>
    </row>
    <row r="56" spans="1:6">
      <c r="A56" s="1" t="s">
        <v>112</v>
      </c>
      <c r="B56" s="21" t="s">
        <v>113</v>
      </c>
      <c r="C56" s="40">
        <f>'[1]2016 tervezés megbontása'!C54</f>
        <v>-30000</v>
      </c>
      <c r="D56" s="40">
        <f>'[1]2016 tervezés megbontása'!S54</f>
        <v>-36240</v>
      </c>
      <c r="E56" s="41">
        <f t="shared" si="1"/>
        <v>-6240</v>
      </c>
      <c r="F56" s="25"/>
    </row>
    <row r="57" spans="1:6">
      <c r="A57" s="1" t="s">
        <v>114</v>
      </c>
      <c r="B57" s="21" t="s">
        <v>115</v>
      </c>
      <c r="C57" s="40">
        <f>'[1]2016 tervezés megbontása'!C55</f>
        <v>-306000</v>
      </c>
      <c r="D57" s="40">
        <f>'[1]2016 tervezés megbontása'!S55</f>
        <v>-241406</v>
      </c>
      <c r="E57" s="41">
        <f t="shared" si="1"/>
        <v>64594</v>
      </c>
      <c r="F57" s="25"/>
    </row>
    <row r="58" spans="1:6">
      <c r="B58" s="46" t="s">
        <v>116</v>
      </c>
      <c r="C58" s="40"/>
      <c r="D58" s="40"/>
      <c r="E58" s="41"/>
      <c r="F58" s="25"/>
    </row>
    <row r="59" spans="1:6">
      <c r="A59" s="1" t="s">
        <v>117</v>
      </c>
      <c r="B59" s="29" t="s">
        <v>118</v>
      </c>
      <c r="C59" s="40">
        <f>'[1]2016 tervezés megbontása'!C57</f>
        <v>-400000</v>
      </c>
      <c r="D59" s="40">
        <f>'[1]2016 tervezés megbontása'!S57</f>
        <v>-452036</v>
      </c>
      <c r="E59" s="41">
        <f t="shared" si="1"/>
        <v>-52036</v>
      </c>
      <c r="F59" s="25"/>
    </row>
    <row r="60" spans="1:6">
      <c r="A60" s="1" t="s">
        <v>119</v>
      </c>
      <c r="B60" s="29" t="s">
        <v>120</v>
      </c>
      <c r="C60" s="40">
        <f>'[1]2016 tervezés megbontása'!C58</f>
        <v>-6150000</v>
      </c>
      <c r="D60" s="40">
        <f>'[1]2016 tervezés megbontása'!S58</f>
        <v>-872454</v>
      </c>
      <c r="E60" s="41">
        <f t="shared" si="1"/>
        <v>5277546</v>
      </c>
      <c r="F60" s="25"/>
    </row>
    <row r="61" spans="1:6" ht="30">
      <c r="A61" s="1" t="s">
        <v>121</v>
      </c>
      <c r="B61" s="30" t="s">
        <v>122</v>
      </c>
      <c r="C61" s="47">
        <f>'[1]2016 tervezés megbontása'!C59</f>
        <v>0</v>
      </c>
      <c r="D61" s="47">
        <f>'[1]2016 tervezés megbontása'!S59</f>
        <v>-29682973</v>
      </c>
      <c r="E61" s="48">
        <f t="shared" si="1"/>
        <v>-29682973</v>
      </c>
      <c r="F61" s="28" t="s">
        <v>123</v>
      </c>
    </row>
    <row r="62" spans="1:6" ht="15.75" thickBot="1">
      <c r="A62" s="1" t="s">
        <v>124</v>
      </c>
      <c r="B62" s="49" t="s">
        <v>125</v>
      </c>
      <c r="C62" s="47">
        <f>'[1]2016 tervezés megbontása'!C60</f>
        <v>-461000</v>
      </c>
      <c r="D62" s="47">
        <f>'[1]2016 tervezés megbontása'!S60</f>
        <v>-161880000</v>
      </c>
      <c r="E62" s="48">
        <f t="shared" si="1"/>
        <v>-161419000</v>
      </c>
      <c r="F62" s="31" t="s">
        <v>126</v>
      </c>
    </row>
    <row r="63" spans="1:6" ht="15.75" thickBot="1">
      <c r="B63" s="50" t="s">
        <v>127</v>
      </c>
      <c r="C63" s="51">
        <f>SUM(C24:C62)</f>
        <v>-854935693.23000002</v>
      </c>
      <c r="D63" s="51">
        <f>SUM(D24:D62)</f>
        <v>-847614686</v>
      </c>
      <c r="E63" s="51">
        <f>SUM(E24:E62)</f>
        <v>7321007.2300000191</v>
      </c>
    </row>
    <row r="64" spans="1:6" ht="15.75" thickBot="1">
      <c r="A64" s="52"/>
      <c r="B64" s="53"/>
      <c r="C64" s="36"/>
      <c r="D64" s="36"/>
      <c r="E64" s="36"/>
    </row>
    <row r="65" spans="2:5" ht="16.5" thickBot="1">
      <c r="B65" s="54" t="s">
        <v>128</v>
      </c>
      <c r="C65" s="55">
        <f>C21+C63</f>
        <v>-350130500.23000002</v>
      </c>
      <c r="D65" s="55">
        <f>D21+D63</f>
        <v>-358397004.19999999</v>
      </c>
      <c r="E65" s="55">
        <f>E21+E63</f>
        <v>-8266503.9699999839</v>
      </c>
    </row>
    <row r="66" spans="2:5" ht="15.75" thickBot="1"/>
    <row r="67" spans="2:5" ht="21.75" thickBot="1">
      <c r="B67" s="56" t="s">
        <v>129</v>
      </c>
      <c r="C67" s="57">
        <f>C6+C65</f>
        <v>8008071.7699999809</v>
      </c>
      <c r="D67" s="57">
        <f>D6+D65</f>
        <v>5350704.8000000119</v>
      </c>
      <c r="E67" s="57">
        <f>E6+E65</f>
        <v>-2657366.9699999839</v>
      </c>
    </row>
    <row r="68" spans="2:5" hidden="1">
      <c r="D68" s="58">
        <v>5350705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paperSize="8" scale="88" orientation="portrait" r:id="rId1"/>
  <headerFooter>
    <oddFooter>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összegzésTerv_tény</vt:lpstr>
      <vt:lpstr>összegzésTerv_tény!Nyomtatási_terület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MartonSport</dc:creator>
  <cp:lastModifiedBy>MartonSport</cp:lastModifiedBy>
  <dcterms:created xsi:type="dcterms:W3CDTF">2017-04-13T15:46:40Z</dcterms:created>
  <dcterms:modified xsi:type="dcterms:W3CDTF">2017-04-13T15:48:19Z</dcterms:modified>
</cp:coreProperties>
</file>