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2018. beszámoló\"/>
    </mc:Choice>
  </mc:AlternateContent>
  <bookViews>
    <workbookView xWindow="120" yWindow="45" windowWidth="15135" windowHeight="8130"/>
  </bookViews>
  <sheets>
    <sheet name="Munka1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52" r:id="rId8"/>
    <sheet name="5. mell. Önk.össz kiadás" sheetId="8" r:id="rId9"/>
    <sheet name="5.a. mell. Jogalkotás" sheetId="1" r:id="rId10"/>
    <sheet name="5.b. mell. VF saját forrásból" sheetId="41" r:id="rId11"/>
    <sheet name="5.c. mell. VF Eu forrásból" sheetId="5" r:id="rId12"/>
    <sheet name="5.d. mell. Védőnő, EÜ" sheetId="6" r:id="rId13"/>
    <sheet name="5.e. mell. Szociális ellátások" sheetId="37" r:id="rId14"/>
    <sheet name="5.f. mell. Átadott pénzeszk." sheetId="40" r:id="rId15"/>
    <sheet name="5.g. mell. Egyéb tev." sheetId="7" r:id="rId16"/>
    <sheet name="6. mell. Int.összesen" sheetId="15" r:id="rId17"/>
    <sheet name="6.a. mell. PH" sheetId="14" r:id="rId18"/>
    <sheet name="6.b. mell. Óvoda" sheetId="16" r:id="rId19"/>
    <sheet name="6.c. mell. BBKP" sheetId="12" r:id="rId20"/>
    <sheet name="7.mell. Beruházás" sheetId="19" r:id="rId21"/>
    <sheet name="8.mell. Felújítás" sheetId="20" r:id="rId22"/>
    <sheet name="9.mell. Létszámok" sheetId="21" r:id="rId23"/>
    <sheet name="10. mell. Több éves kihat" sheetId="29" r:id="rId24"/>
  </sheets>
  <externalReferences>
    <externalReference r:id="rId25"/>
    <externalReference r:id="rId26"/>
    <externalReference r:id="rId27"/>
    <externalReference r:id="rId28"/>
  </externalReferences>
  <definedNames>
    <definedName name="kst" localSheetId="4">#REF!</definedName>
    <definedName name="kst" localSheetId="5">#REF!</definedName>
    <definedName name="kst" localSheetId="6">#REF!</definedName>
    <definedName name="kst" localSheetId="7">#REF!</definedName>
    <definedName name="kst">#REF!</definedName>
    <definedName name="nev" localSheetId="7">[1]kod!$CD$8:$CD$3150</definedName>
    <definedName name="nev">[2]kod!$CD$8:$CD$3150</definedName>
    <definedName name="_xlnm.Print_Titles" localSheetId="7">'4.mell. Normatíva'!$A:$A</definedName>
    <definedName name="_xlnm.Print_Titles" localSheetId="8">'5. mell. Önk.össz kiadás'!$A:$C</definedName>
    <definedName name="_xlnm.Print_Titles" localSheetId="9">'5.a. mell. Jogalkotás'!$2:$4</definedName>
    <definedName name="_xlnm.Print_Titles" localSheetId="10">'5.b. mell. VF saját forrásból'!$A:$C,'5.b. mell. VF saját forrásból'!$1:$4</definedName>
    <definedName name="_xlnm.Print_Titles" localSheetId="11">'5.c. mell. VF Eu forrásból'!$1:$4</definedName>
    <definedName name="_xlnm.Print_Titles" localSheetId="12">'5.d. mell. Védőnő, EÜ'!$1:$4</definedName>
    <definedName name="_xlnm.Print_Titles" localSheetId="15">'5.g. mell. Egyéb tev.'!$A:$C</definedName>
    <definedName name="_xlnm.Print_Titles" localSheetId="16">'6. mell. Int.összesen'!#REF!</definedName>
    <definedName name="_xlnm.Print_Titles" localSheetId="17">'6.a. mell. PH'!$1:$4</definedName>
    <definedName name="_xlnm.Print_Titles" localSheetId="18">'6.b. mell. Óvoda'!$1:$4</definedName>
    <definedName name="_xlnm.Print_Titles" localSheetId="19">'6.c. mell. BBKP'!$1:$4</definedName>
    <definedName name="_xlnm.Print_Area" localSheetId="16">'6. mell. Int.összesen'!$A$2:$P$79</definedName>
    <definedName name="onev" localSheetId="7">[3]kod!$BT$34:$BT$3184</definedName>
    <definedName name="onev">[4]kod!$BT$34:$BT$3184</definedName>
    <definedName name="w" localSheetId="7">#REF!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K24" i="18" l="1"/>
  <c r="K25" i="18"/>
  <c r="K28" i="18"/>
  <c r="K29" i="18"/>
  <c r="K30" i="18"/>
  <c r="K31" i="18"/>
  <c r="K32" i="18"/>
  <c r="K23" i="18"/>
  <c r="F24" i="18"/>
  <c r="F27" i="18"/>
  <c r="F28" i="18"/>
  <c r="F29" i="18"/>
  <c r="F31" i="18"/>
  <c r="F32" i="18"/>
  <c r="F23" i="18"/>
  <c r="K4" i="18"/>
  <c r="K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3" i="18"/>
  <c r="F4" i="18"/>
  <c r="F5" i="18"/>
  <c r="F6" i="18"/>
  <c r="F7" i="18"/>
  <c r="F10" i="18"/>
  <c r="F11" i="18"/>
  <c r="F19" i="18"/>
  <c r="F3" i="18"/>
  <c r="F31" i="17"/>
  <c r="F32" i="17"/>
  <c r="F33" i="17"/>
  <c r="F34" i="17"/>
  <c r="F35" i="17"/>
  <c r="F36" i="17"/>
  <c r="F37" i="17"/>
  <c r="F38" i="17"/>
  <c r="F39" i="17"/>
  <c r="F41" i="17"/>
  <c r="F42" i="17"/>
  <c r="F43" i="17"/>
  <c r="F47" i="17"/>
  <c r="F51" i="17"/>
  <c r="F52" i="17"/>
  <c r="F53" i="17"/>
  <c r="F30" i="17"/>
  <c r="F5" i="17"/>
  <c r="F6" i="17"/>
  <c r="F7" i="17"/>
  <c r="F8" i="17"/>
  <c r="F10" i="17"/>
  <c r="F11" i="17"/>
  <c r="F12" i="17"/>
  <c r="F13" i="17"/>
  <c r="F14" i="17"/>
  <c r="F15" i="17"/>
  <c r="F16" i="17"/>
  <c r="F19" i="17"/>
  <c r="F20" i="17"/>
  <c r="F21" i="17"/>
  <c r="F22" i="17"/>
  <c r="F23" i="17"/>
  <c r="F24" i="17"/>
  <c r="F25" i="17"/>
  <c r="F4" i="17"/>
  <c r="G54" i="15"/>
  <c r="G55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4" i="15"/>
  <c r="G76" i="15"/>
  <c r="G78" i="15"/>
  <c r="G53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9" i="15"/>
  <c r="G30" i="15"/>
  <c r="G31" i="15"/>
  <c r="G32" i="15"/>
  <c r="G33" i="15"/>
  <c r="G36" i="15"/>
  <c r="G38" i="15"/>
  <c r="G39" i="15"/>
  <c r="G42" i="15"/>
  <c r="G43" i="15"/>
  <c r="G44" i="15"/>
  <c r="G46" i="15"/>
  <c r="G47" i="15"/>
  <c r="G48" i="15"/>
  <c r="G49" i="15"/>
  <c r="G4" i="15"/>
  <c r="G8" i="7"/>
  <c r="G10" i="7"/>
  <c r="G13" i="7"/>
  <c r="G15" i="7"/>
  <c r="G16" i="7"/>
  <c r="G18" i="7"/>
  <c r="G20" i="7"/>
  <c r="G21" i="7"/>
  <c r="G22" i="7"/>
  <c r="G23" i="7"/>
  <c r="G25" i="7"/>
  <c r="G26" i="7"/>
  <c r="G27" i="7"/>
  <c r="G28" i="7"/>
  <c r="G29" i="7"/>
  <c r="G30" i="7"/>
  <c r="G31" i="7"/>
  <c r="G34" i="7"/>
  <c r="G35" i="7"/>
  <c r="G36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101" i="7"/>
  <c r="G102" i="7"/>
  <c r="G103" i="7"/>
  <c r="G104" i="7"/>
  <c r="G6" i="7"/>
  <c r="F12" i="37"/>
  <c r="F13" i="37"/>
  <c r="F14" i="37"/>
  <c r="F15" i="37"/>
  <c r="F17" i="37"/>
  <c r="F18" i="37"/>
  <c r="F11" i="37"/>
  <c r="F5" i="37"/>
  <c r="F6" i="37"/>
  <c r="F7" i="37"/>
  <c r="F4" i="37"/>
  <c r="E18" i="37"/>
  <c r="D18" i="37"/>
  <c r="G6" i="6"/>
  <c r="G7" i="6"/>
  <c r="G9" i="6"/>
  <c r="G11" i="6"/>
  <c r="G12" i="6"/>
  <c r="G14" i="6"/>
  <c r="G15" i="6"/>
  <c r="G16" i="6"/>
  <c r="G17" i="6"/>
  <c r="G23" i="6"/>
  <c r="G24" i="6"/>
  <c r="G25" i="6"/>
  <c r="G26" i="6"/>
  <c r="G28" i="6"/>
  <c r="G29" i="6"/>
  <c r="G34" i="6"/>
  <c r="G35" i="6"/>
  <c r="G41" i="6"/>
  <c r="G42" i="6"/>
  <c r="G45" i="6"/>
  <c r="G58" i="6"/>
  <c r="G5" i="6"/>
  <c r="G7" i="5"/>
  <c r="G9" i="5"/>
  <c r="G12" i="5"/>
  <c r="G14" i="5"/>
  <c r="G23" i="5"/>
  <c r="G24" i="5"/>
  <c r="G25" i="5"/>
  <c r="G26" i="5"/>
  <c r="G27" i="5"/>
  <c r="G28" i="5"/>
  <c r="G29" i="5"/>
  <c r="G30" i="5"/>
  <c r="G33" i="5"/>
  <c r="G34" i="5"/>
  <c r="G35" i="5"/>
  <c r="G45" i="5"/>
  <c r="G46" i="5"/>
  <c r="G48" i="5"/>
  <c r="G51" i="5"/>
  <c r="G52" i="5"/>
  <c r="G54" i="5"/>
  <c r="G57" i="5"/>
  <c r="G58" i="5"/>
  <c r="G60" i="5"/>
  <c r="G61" i="5"/>
  <c r="G62" i="5"/>
  <c r="G65" i="5"/>
  <c r="G6" i="5"/>
  <c r="G7" i="41"/>
  <c r="G9" i="41"/>
  <c r="G21" i="41"/>
  <c r="G24" i="41"/>
  <c r="G25" i="41"/>
  <c r="G27" i="41"/>
  <c r="G28" i="41"/>
  <c r="G29" i="41"/>
  <c r="G30" i="41"/>
  <c r="G33" i="41"/>
  <c r="G34" i="41"/>
  <c r="G35" i="41"/>
  <c r="G47" i="41"/>
  <c r="G49" i="41"/>
  <c r="G52" i="41"/>
  <c r="G53" i="41"/>
  <c r="G55" i="41"/>
  <c r="G58" i="41"/>
  <c r="G59" i="41"/>
  <c r="G61" i="41"/>
  <c r="G62" i="41"/>
  <c r="G63" i="41"/>
  <c r="G66" i="41"/>
  <c r="G68" i="41"/>
  <c r="G6" i="41"/>
  <c r="G7" i="1"/>
  <c r="G9" i="1"/>
  <c r="G11" i="1"/>
  <c r="G12" i="1"/>
  <c r="G14" i="1"/>
  <c r="G15" i="1"/>
  <c r="G16" i="1"/>
  <c r="G17" i="1"/>
  <c r="G23" i="1"/>
  <c r="G24" i="1"/>
  <c r="G25" i="1"/>
  <c r="G29" i="1"/>
  <c r="G33" i="1"/>
  <c r="G34" i="1"/>
  <c r="G35" i="1"/>
  <c r="G65" i="1"/>
  <c r="G6" i="1"/>
  <c r="G16" i="8"/>
  <c r="G18" i="8"/>
  <c r="G19" i="8"/>
  <c r="E4" i="45"/>
  <c r="E5" i="45"/>
  <c r="E6" i="45"/>
  <c r="E7" i="45"/>
  <c r="E9" i="45"/>
  <c r="E10" i="45"/>
  <c r="E12" i="45"/>
  <c r="E13" i="45"/>
  <c r="E15" i="45"/>
  <c r="E20" i="45"/>
  <c r="E21" i="45"/>
  <c r="E23" i="45"/>
  <c r="E3" i="45"/>
  <c r="E5" i="44"/>
  <c r="E6" i="44"/>
  <c r="E7" i="44"/>
  <c r="E8" i="44"/>
  <c r="E9" i="44"/>
  <c r="E10" i="44"/>
  <c r="E11" i="44"/>
  <c r="E12" i="44"/>
  <c r="E15" i="44"/>
  <c r="E17" i="44"/>
  <c r="E18" i="44"/>
  <c r="E19" i="44"/>
  <c r="E3" i="44"/>
  <c r="E34" i="43"/>
  <c r="E35" i="43"/>
  <c r="E36" i="43"/>
  <c r="E37" i="43"/>
  <c r="E33" i="43"/>
  <c r="E21" i="43"/>
  <c r="E22" i="43"/>
  <c r="E23" i="43"/>
  <c r="E24" i="43"/>
  <c r="E25" i="43"/>
  <c r="E26" i="43"/>
  <c r="E27" i="43"/>
  <c r="E20" i="43"/>
  <c r="E6" i="43"/>
  <c r="E7" i="43"/>
  <c r="E8" i="43"/>
  <c r="E9" i="43"/>
  <c r="E10" i="43"/>
  <c r="E11" i="43"/>
  <c r="E12" i="43"/>
  <c r="E14" i="43"/>
  <c r="E5" i="43"/>
  <c r="F6" i="9"/>
  <c r="F7" i="9"/>
  <c r="F8" i="9"/>
  <c r="F9" i="9"/>
  <c r="F11" i="9"/>
  <c r="F12" i="9"/>
  <c r="F13" i="9"/>
  <c r="F16" i="9"/>
  <c r="F17" i="9"/>
  <c r="F19" i="9"/>
  <c r="F20" i="9"/>
  <c r="F23" i="9"/>
  <c r="F24" i="9"/>
  <c r="F26" i="9"/>
  <c r="F29" i="9"/>
  <c r="F37" i="9"/>
  <c r="F43" i="9"/>
  <c r="F44" i="9"/>
  <c r="F45" i="9"/>
  <c r="F46" i="9"/>
  <c r="F47" i="9"/>
  <c r="F50" i="9"/>
  <c r="F52" i="9"/>
  <c r="F53" i="9"/>
  <c r="F54" i="9"/>
  <c r="F56" i="9"/>
  <c r="F57" i="9"/>
  <c r="F58" i="9"/>
  <c r="F60" i="9"/>
  <c r="F61" i="9"/>
  <c r="F62" i="9"/>
  <c r="F65" i="9"/>
  <c r="F67" i="9"/>
  <c r="F68" i="9"/>
  <c r="F69" i="9"/>
  <c r="F72" i="9"/>
  <c r="F74" i="9"/>
  <c r="F75" i="9"/>
  <c r="F76" i="9"/>
  <c r="F77" i="9"/>
  <c r="F78" i="9"/>
  <c r="F79" i="9"/>
  <c r="F5" i="9"/>
  <c r="O27" i="15" l="1"/>
  <c r="P27" i="15"/>
  <c r="O36" i="15"/>
  <c r="P36" i="15"/>
  <c r="L36" i="15"/>
  <c r="M36" i="15"/>
  <c r="E32" i="20" l="1"/>
  <c r="C32" i="20"/>
  <c r="E27" i="20"/>
  <c r="D23" i="20"/>
  <c r="D27" i="20" s="1"/>
  <c r="D32" i="20" s="1"/>
  <c r="E23" i="20"/>
  <c r="D9" i="20"/>
  <c r="E9" i="20"/>
  <c r="C9" i="20"/>
  <c r="D13" i="20"/>
  <c r="E13" i="20"/>
  <c r="C13" i="20"/>
  <c r="D20" i="20"/>
  <c r="E20" i="20"/>
  <c r="E72" i="19" l="1"/>
  <c r="E62" i="19"/>
  <c r="E77" i="19" s="1"/>
  <c r="E8" i="19"/>
  <c r="D46" i="19"/>
  <c r="E46" i="19"/>
  <c r="C46" i="19"/>
  <c r="E13" i="19"/>
  <c r="E15" i="19" s="1"/>
  <c r="E29" i="19"/>
  <c r="E28" i="19"/>
  <c r="E7" i="19"/>
  <c r="E6" i="19"/>
  <c r="E12" i="19"/>
  <c r="D39" i="19"/>
  <c r="E39" i="19"/>
  <c r="D33" i="19"/>
  <c r="E33" i="19"/>
  <c r="D28" i="19"/>
  <c r="D23" i="19"/>
  <c r="E23" i="19"/>
  <c r="D77" i="19"/>
  <c r="C77" i="19"/>
  <c r="D62" i="19"/>
  <c r="C62" i="19"/>
  <c r="D15" i="19"/>
  <c r="D13" i="19"/>
  <c r="C13" i="19"/>
  <c r="E44" i="19" l="1"/>
  <c r="D44" i="19"/>
  <c r="K4" i="52"/>
  <c r="K5" i="52"/>
  <c r="K6" i="52"/>
  <c r="K7" i="52"/>
  <c r="K8" i="52"/>
  <c r="K9" i="52"/>
  <c r="K10" i="52"/>
  <c r="K12" i="52"/>
  <c r="K13" i="52"/>
  <c r="K14" i="52"/>
  <c r="K15" i="52"/>
  <c r="K16" i="52"/>
  <c r="K17" i="52"/>
  <c r="K19" i="52"/>
  <c r="K20" i="52"/>
  <c r="K21" i="52"/>
  <c r="K22" i="52"/>
  <c r="K23" i="52"/>
  <c r="K24" i="52"/>
  <c r="K25" i="52"/>
  <c r="K26" i="52"/>
  <c r="K27" i="52"/>
  <c r="K28" i="52"/>
  <c r="K29" i="52"/>
  <c r="K30" i="52"/>
  <c r="K31" i="52"/>
  <c r="K32" i="52"/>
  <c r="K33" i="52"/>
  <c r="K34" i="52"/>
  <c r="K35" i="52"/>
  <c r="K36" i="52"/>
  <c r="K37" i="52"/>
  <c r="K38" i="52"/>
  <c r="K39" i="52"/>
  <c r="K40" i="52"/>
  <c r="K41" i="52"/>
  <c r="K43" i="52"/>
  <c r="K44" i="52"/>
  <c r="K45" i="52"/>
  <c r="K3" i="52"/>
  <c r="D8" i="52"/>
  <c r="D7" i="52"/>
  <c r="D6" i="52"/>
  <c r="J6" i="52" s="1"/>
  <c r="D5" i="52"/>
  <c r="J5" i="52" s="1"/>
  <c r="H4" i="52"/>
  <c r="I4" i="52"/>
  <c r="J4" i="52"/>
  <c r="H5" i="52"/>
  <c r="I5" i="52"/>
  <c r="H6" i="52"/>
  <c r="I6" i="52"/>
  <c r="H7" i="52"/>
  <c r="I7" i="52"/>
  <c r="J7" i="52"/>
  <c r="H8" i="52"/>
  <c r="I8" i="52"/>
  <c r="J8" i="52"/>
  <c r="H9" i="52"/>
  <c r="I9" i="52"/>
  <c r="J9" i="52"/>
  <c r="H10" i="52"/>
  <c r="I10" i="52"/>
  <c r="J10" i="52"/>
  <c r="H11" i="52"/>
  <c r="I11" i="52"/>
  <c r="J11" i="52"/>
  <c r="H12" i="52"/>
  <c r="I12" i="52"/>
  <c r="J12" i="52"/>
  <c r="H13" i="52"/>
  <c r="I13" i="52"/>
  <c r="J13" i="52"/>
  <c r="H14" i="52"/>
  <c r="I14" i="52"/>
  <c r="J14" i="52"/>
  <c r="H15" i="52"/>
  <c r="I15" i="52"/>
  <c r="J15" i="52"/>
  <c r="H16" i="52"/>
  <c r="I16" i="52"/>
  <c r="J16" i="52"/>
  <c r="H17" i="52"/>
  <c r="I17" i="52"/>
  <c r="J17" i="52"/>
  <c r="H18" i="52"/>
  <c r="I18" i="52"/>
  <c r="J18" i="52"/>
  <c r="H19" i="52"/>
  <c r="I19" i="52"/>
  <c r="J19" i="52"/>
  <c r="H20" i="52"/>
  <c r="I20" i="52"/>
  <c r="J20" i="52"/>
  <c r="H21" i="52"/>
  <c r="I21" i="52"/>
  <c r="J21" i="52"/>
  <c r="H22" i="52"/>
  <c r="I22" i="52"/>
  <c r="J22" i="52"/>
  <c r="H23" i="52"/>
  <c r="I23" i="52"/>
  <c r="J23" i="52"/>
  <c r="H24" i="52"/>
  <c r="I24" i="52"/>
  <c r="J24" i="52"/>
  <c r="H25" i="52"/>
  <c r="I25" i="52"/>
  <c r="J25" i="52"/>
  <c r="H26" i="52"/>
  <c r="I26" i="52"/>
  <c r="J26" i="52"/>
  <c r="H27" i="52"/>
  <c r="I27" i="52"/>
  <c r="J27" i="52"/>
  <c r="H28" i="52"/>
  <c r="I28" i="52"/>
  <c r="J28" i="52"/>
  <c r="H29" i="52"/>
  <c r="I29" i="52"/>
  <c r="J29" i="52"/>
  <c r="H30" i="52"/>
  <c r="I30" i="52"/>
  <c r="J30" i="52"/>
  <c r="H31" i="52"/>
  <c r="I31" i="52"/>
  <c r="J31" i="52"/>
  <c r="H32" i="52"/>
  <c r="I32" i="52"/>
  <c r="J32" i="52"/>
  <c r="H33" i="52"/>
  <c r="I33" i="52"/>
  <c r="J33" i="52"/>
  <c r="H34" i="52"/>
  <c r="I34" i="52"/>
  <c r="J34" i="52"/>
  <c r="H35" i="52"/>
  <c r="I35" i="52"/>
  <c r="J35" i="52"/>
  <c r="H36" i="52"/>
  <c r="I36" i="52"/>
  <c r="J36" i="52"/>
  <c r="H37" i="52"/>
  <c r="I37" i="52"/>
  <c r="J37" i="52"/>
  <c r="H38" i="52"/>
  <c r="I38" i="52"/>
  <c r="J38" i="52"/>
  <c r="H39" i="52"/>
  <c r="I39" i="52"/>
  <c r="J39" i="52"/>
  <c r="H40" i="52"/>
  <c r="I40" i="52"/>
  <c r="J40" i="52"/>
  <c r="H41" i="52"/>
  <c r="I41" i="52"/>
  <c r="J41" i="52"/>
  <c r="H42" i="52"/>
  <c r="I42" i="52"/>
  <c r="J42" i="52"/>
  <c r="H43" i="52"/>
  <c r="I43" i="52"/>
  <c r="J43" i="52"/>
  <c r="H44" i="52"/>
  <c r="I44" i="52"/>
  <c r="J44" i="52"/>
  <c r="H45" i="52"/>
  <c r="I45" i="52"/>
  <c r="J45" i="52"/>
  <c r="I3" i="52"/>
  <c r="J3" i="52"/>
  <c r="C46" i="52"/>
  <c r="I46" i="52" s="1"/>
  <c r="D46" i="52"/>
  <c r="J46" i="52" s="1"/>
  <c r="K46" i="52" s="1"/>
  <c r="B46" i="52"/>
  <c r="H46" i="52" s="1"/>
  <c r="D41" i="52"/>
  <c r="F46" i="52"/>
  <c r="G46" i="52"/>
  <c r="E46" i="52"/>
  <c r="G38" i="52"/>
  <c r="F38" i="52"/>
  <c r="E38" i="52"/>
  <c r="C29" i="52"/>
  <c r="D29" i="52"/>
  <c r="B29" i="52"/>
  <c r="C17" i="52"/>
  <c r="D17" i="52"/>
  <c r="B17" i="52"/>
  <c r="C22" i="52"/>
  <c r="D22" i="52"/>
  <c r="B22" i="52"/>
  <c r="C25" i="52"/>
  <c r="D25" i="52"/>
  <c r="B25" i="52"/>
  <c r="C28" i="52"/>
  <c r="D28" i="52"/>
  <c r="B28" i="52"/>
  <c r="C14" i="52"/>
  <c r="D14" i="52"/>
  <c r="B14" i="52"/>
  <c r="I11" i="18" l="1"/>
  <c r="J11" i="18"/>
  <c r="I12" i="18"/>
  <c r="J12" i="18"/>
  <c r="I13" i="18"/>
  <c r="J13" i="18"/>
  <c r="I14" i="18"/>
  <c r="J14" i="18"/>
  <c r="I15" i="18"/>
  <c r="J15" i="18"/>
  <c r="I16" i="18"/>
  <c r="J16" i="18"/>
  <c r="I17" i="18"/>
  <c r="J17" i="18"/>
  <c r="I18" i="18"/>
  <c r="J18" i="18"/>
  <c r="H12" i="18"/>
  <c r="H13" i="18"/>
  <c r="H14" i="18"/>
  <c r="H15" i="18"/>
  <c r="H16" i="18"/>
  <c r="H17" i="18"/>
  <c r="H18" i="18"/>
  <c r="H11" i="18"/>
  <c r="H30" i="18"/>
  <c r="I30" i="18"/>
  <c r="J30" i="18"/>
  <c r="I29" i="18"/>
  <c r="I28" i="18" s="1"/>
  <c r="J29" i="18"/>
  <c r="J28" i="18" s="1"/>
  <c r="H29" i="18"/>
  <c r="AA19" i="8"/>
  <c r="AB19" i="8"/>
  <c r="I26" i="18"/>
  <c r="J26" i="18"/>
  <c r="I8" i="18"/>
  <c r="J8" i="18"/>
  <c r="D28" i="18"/>
  <c r="E28" i="18"/>
  <c r="D29" i="18"/>
  <c r="E29" i="18"/>
  <c r="D24" i="18"/>
  <c r="D25" i="18"/>
  <c r="E25" i="18"/>
  <c r="D26" i="18"/>
  <c r="E26" i="18"/>
  <c r="D11" i="18"/>
  <c r="D10" i="18" s="1"/>
  <c r="D4" i="18"/>
  <c r="E4" i="18"/>
  <c r="D5" i="18"/>
  <c r="E5" i="18"/>
  <c r="D6" i="18"/>
  <c r="D7" i="18"/>
  <c r="E7" i="18"/>
  <c r="D42" i="17"/>
  <c r="E42" i="17"/>
  <c r="C42" i="17"/>
  <c r="AB29" i="8"/>
  <c r="D6" i="5"/>
  <c r="E6" i="5"/>
  <c r="F6" i="5"/>
  <c r="D7" i="5"/>
  <c r="E7" i="5"/>
  <c r="F7" i="5"/>
  <c r="D9" i="5"/>
  <c r="E9" i="5"/>
  <c r="F9" i="5"/>
  <c r="D11" i="5"/>
  <c r="E11" i="5"/>
  <c r="F11" i="5"/>
  <c r="D12" i="5"/>
  <c r="E12" i="5"/>
  <c r="F12" i="5"/>
  <c r="D13" i="5"/>
  <c r="E13" i="5"/>
  <c r="F13" i="5"/>
  <c r="D14" i="5"/>
  <c r="E14" i="5"/>
  <c r="F14" i="5"/>
  <c r="D15" i="5"/>
  <c r="E15" i="5"/>
  <c r="F15" i="5"/>
  <c r="D16" i="5"/>
  <c r="E16" i="5"/>
  <c r="F16" i="5"/>
  <c r="D17" i="5"/>
  <c r="E17" i="5"/>
  <c r="F17" i="5"/>
  <c r="D18" i="5"/>
  <c r="E18" i="5"/>
  <c r="F18" i="5"/>
  <c r="D19" i="5"/>
  <c r="E19" i="5"/>
  <c r="F19" i="5"/>
  <c r="D20" i="5"/>
  <c r="E20" i="5"/>
  <c r="F20" i="5"/>
  <c r="D21" i="5"/>
  <c r="E21" i="5"/>
  <c r="F21" i="5"/>
  <c r="D22" i="5"/>
  <c r="E22" i="5"/>
  <c r="F22" i="5"/>
  <c r="D23" i="5"/>
  <c r="E23" i="5"/>
  <c r="F23" i="5"/>
  <c r="D24" i="5"/>
  <c r="E24" i="5"/>
  <c r="F24" i="5"/>
  <c r="D25" i="5"/>
  <c r="E25" i="5"/>
  <c r="F25" i="5"/>
  <c r="D26" i="5"/>
  <c r="E26" i="5"/>
  <c r="F26" i="5"/>
  <c r="D27" i="5"/>
  <c r="E27" i="5"/>
  <c r="F27" i="5"/>
  <c r="D28" i="5"/>
  <c r="E28" i="5"/>
  <c r="F28" i="5"/>
  <c r="D29" i="5"/>
  <c r="E29" i="5"/>
  <c r="F29" i="5"/>
  <c r="D30" i="5"/>
  <c r="E30" i="5"/>
  <c r="F30" i="5"/>
  <c r="D31" i="5"/>
  <c r="E31" i="5"/>
  <c r="F31" i="5"/>
  <c r="D32" i="5"/>
  <c r="E32" i="5"/>
  <c r="F32" i="5"/>
  <c r="D33" i="5"/>
  <c r="E33" i="5"/>
  <c r="F33" i="5"/>
  <c r="D34" i="5"/>
  <c r="E34" i="5"/>
  <c r="F34" i="5"/>
  <c r="D35" i="5"/>
  <c r="E35" i="5"/>
  <c r="F35" i="5"/>
  <c r="D37" i="5"/>
  <c r="E37" i="5"/>
  <c r="F37" i="5"/>
  <c r="D38" i="5"/>
  <c r="E38" i="5"/>
  <c r="F38" i="5"/>
  <c r="D39" i="5"/>
  <c r="E39" i="5"/>
  <c r="F39" i="5"/>
  <c r="D40" i="5"/>
  <c r="E40" i="5"/>
  <c r="F40" i="5"/>
  <c r="D41" i="5"/>
  <c r="E41" i="5"/>
  <c r="F41" i="5"/>
  <c r="D42" i="5"/>
  <c r="E42" i="5"/>
  <c r="F42" i="5"/>
  <c r="D43" i="5"/>
  <c r="E43" i="5"/>
  <c r="F43" i="5"/>
  <c r="D45" i="5"/>
  <c r="E45" i="5"/>
  <c r="F45" i="5"/>
  <c r="D46" i="5"/>
  <c r="E46" i="5"/>
  <c r="F46" i="5"/>
  <c r="D47" i="5"/>
  <c r="E47" i="5"/>
  <c r="F47" i="5"/>
  <c r="D48" i="5"/>
  <c r="E48" i="5"/>
  <c r="F48" i="5"/>
  <c r="D49" i="5"/>
  <c r="E49" i="5"/>
  <c r="F49" i="5"/>
  <c r="D50" i="5"/>
  <c r="E50" i="5"/>
  <c r="F50" i="5"/>
  <c r="D51" i="5"/>
  <c r="E51" i="5"/>
  <c r="F51" i="5"/>
  <c r="D52" i="5"/>
  <c r="E52" i="5"/>
  <c r="F52" i="5"/>
  <c r="D54" i="5"/>
  <c r="E54" i="5"/>
  <c r="F54" i="5"/>
  <c r="D55" i="5"/>
  <c r="E55" i="5"/>
  <c r="F55" i="5"/>
  <c r="D56" i="5"/>
  <c r="E56" i="5"/>
  <c r="F56" i="5"/>
  <c r="D57" i="5"/>
  <c r="E57" i="5"/>
  <c r="F57" i="5"/>
  <c r="D58" i="5"/>
  <c r="E58" i="5"/>
  <c r="F58" i="5"/>
  <c r="D60" i="5"/>
  <c r="E60" i="5"/>
  <c r="F60" i="5"/>
  <c r="D61" i="5"/>
  <c r="E61" i="5"/>
  <c r="F61" i="5"/>
  <c r="D62" i="5"/>
  <c r="E62" i="5"/>
  <c r="F62" i="5"/>
  <c r="E63" i="5"/>
  <c r="E65" i="5"/>
  <c r="E5" i="5"/>
  <c r="F5" i="5"/>
  <c r="D5" i="5"/>
  <c r="E47" i="15"/>
  <c r="F47" i="15"/>
  <c r="D44" i="15"/>
  <c r="E44" i="15"/>
  <c r="F44" i="15"/>
  <c r="E11" i="18" s="1"/>
  <c r="E10" i="18" s="1"/>
  <c r="D45" i="15"/>
  <c r="E45" i="15"/>
  <c r="F45" i="15"/>
  <c r="E43" i="15"/>
  <c r="E39" i="15"/>
  <c r="F39" i="15"/>
  <c r="E38" i="15"/>
  <c r="F38" i="15"/>
  <c r="E36" i="15"/>
  <c r="E37" i="15"/>
  <c r="F37" i="15"/>
  <c r="E29" i="15"/>
  <c r="F29" i="15"/>
  <c r="E30" i="15"/>
  <c r="F30" i="15"/>
  <c r="E31" i="15"/>
  <c r="F31" i="15"/>
  <c r="E32" i="15"/>
  <c r="F32" i="15"/>
  <c r="E33" i="15"/>
  <c r="F33" i="15"/>
  <c r="E34" i="15"/>
  <c r="F34" i="15"/>
  <c r="E35" i="15"/>
  <c r="F35" i="15"/>
  <c r="D5" i="15"/>
  <c r="E5" i="15"/>
  <c r="F5" i="15"/>
  <c r="D6" i="15"/>
  <c r="E6" i="15"/>
  <c r="F6" i="15"/>
  <c r="D7" i="15"/>
  <c r="E7" i="15"/>
  <c r="F7" i="15"/>
  <c r="D8" i="15"/>
  <c r="E8" i="15"/>
  <c r="F8" i="15"/>
  <c r="D9" i="15"/>
  <c r="E9" i="15"/>
  <c r="F9" i="15"/>
  <c r="D10" i="15"/>
  <c r="E10" i="15"/>
  <c r="F10" i="15"/>
  <c r="D11" i="15"/>
  <c r="E11" i="15"/>
  <c r="F11" i="15"/>
  <c r="D12" i="15"/>
  <c r="E12" i="15"/>
  <c r="F12" i="15"/>
  <c r="D13" i="15"/>
  <c r="E13" i="15"/>
  <c r="F13" i="15"/>
  <c r="D14" i="15"/>
  <c r="E14" i="15"/>
  <c r="F14" i="15"/>
  <c r="E15" i="15"/>
  <c r="F15" i="15"/>
  <c r="E16" i="15"/>
  <c r="F16" i="15"/>
  <c r="D17" i="15"/>
  <c r="E17" i="15"/>
  <c r="F17" i="15"/>
  <c r="D18" i="15"/>
  <c r="E18" i="15"/>
  <c r="F18" i="15"/>
  <c r="D19" i="15"/>
  <c r="E19" i="15"/>
  <c r="F19" i="15"/>
  <c r="D20" i="15"/>
  <c r="E20" i="15"/>
  <c r="F20" i="15"/>
  <c r="D21" i="15"/>
  <c r="E21" i="15"/>
  <c r="F21" i="15"/>
  <c r="D22" i="15"/>
  <c r="E22" i="15"/>
  <c r="F22" i="15"/>
  <c r="D23" i="15"/>
  <c r="E23" i="15"/>
  <c r="F23" i="15"/>
  <c r="D24" i="15"/>
  <c r="E24" i="15"/>
  <c r="F24" i="15"/>
  <c r="D25" i="15"/>
  <c r="E25" i="15"/>
  <c r="F25" i="15"/>
  <c r="D26" i="15"/>
  <c r="E26" i="15"/>
  <c r="F26" i="15"/>
  <c r="E27" i="15"/>
  <c r="F27" i="15"/>
  <c r="D28" i="15"/>
  <c r="E28" i="15"/>
  <c r="F28" i="15"/>
  <c r="E4" i="15"/>
  <c r="F4" i="15"/>
  <c r="I67" i="15"/>
  <c r="J67" i="15"/>
  <c r="H67" i="15"/>
  <c r="O69" i="15"/>
  <c r="P69" i="15"/>
  <c r="N69" i="15"/>
  <c r="O58" i="15"/>
  <c r="P58" i="15"/>
  <c r="O59" i="15"/>
  <c r="P59" i="15"/>
  <c r="O60" i="15"/>
  <c r="P60" i="15"/>
  <c r="O61" i="15"/>
  <c r="P61" i="15"/>
  <c r="O62" i="15"/>
  <c r="P62" i="15"/>
  <c r="N62" i="15"/>
  <c r="N61" i="15"/>
  <c r="N60" i="15"/>
  <c r="N59" i="15"/>
  <c r="N58" i="15"/>
  <c r="O67" i="15"/>
  <c r="P67" i="15"/>
  <c r="N67" i="15"/>
  <c r="O66" i="15"/>
  <c r="P66" i="15"/>
  <c r="N66" i="15"/>
  <c r="O65" i="15"/>
  <c r="P65" i="15"/>
  <c r="N65" i="15"/>
  <c r="U24" i="12"/>
  <c r="I65" i="12"/>
  <c r="F36" i="15" l="1"/>
  <c r="E6" i="18" s="1"/>
  <c r="E3" i="18" s="1"/>
  <c r="E19" i="18" s="1"/>
  <c r="D23" i="18"/>
  <c r="E27" i="18"/>
  <c r="D3" i="18"/>
  <c r="D19" i="18" s="1"/>
  <c r="D27" i="18"/>
  <c r="D31" i="18" s="1"/>
  <c r="D32" i="18" l="1"/>
  <c r="H52" i="12" l="1"/>
  <c r="H23" i="12"/>
  <c r="H19" i="12"/>
  <c r="D27" i="16" l="1"/>
  <c r="D28" i="16"/>
  <c r="D29" i="16"/>
  <c r="D30" i="16"/>
  <c r="D31" i="16"/>
  <c r="L67" i="15" l="1"/>
  <c r="M67" i="15"/>
  <c r="L69" i="15"/>
  <c r="M69" i="15"/>
  <c r="K69" i="15"/>
  <c r="L66" i="15"/>
  <c r="M66" i="15"/>
  <c r="L65" i="15"/>
  <c r="M65" i="15"/>
  <c r="K65" i="15"/>
  <c r="P58" i="16"/>
  <c r="Q58" i="16"/>
  <c r="O23" i="16"/>
  <c r="O24" i="16" s="1"/>
  <c r="P23" i="16"/>
  <c r="S81" i="16"/>
  <c r="Q81" i="16"/>
  <c r="P81" i="16"/>
  <c r="N81" i="16"/>
  <c r="M81" i="16"/>
  <c r="K81" i="16"/>
  <c r="J81" i="16"/>
  <c r="H81" i="16"/>
  <c r="F81" i="16"/>
  <c r="E81" i="16"/>
  <c r="D80" i="16"/>
  <c r="D79" i="16"/>
  <c r="D78" i="16"/>
  <c r="D77" i="16"/>
  <c r="S75" i="16"/>
  <c r="Q75" i="16"/>
  <c r="P75" i="16"/>
  <c r="N75" i="16"/>
  <c r="M75" i="16"/>
  <c r="K75" i="16"/>
  <c r="J75" i="16"/>
  <c r="I75" i="16"/>
  <c r="H75" i="16"/>
  <c r="F74" i="16"/>
  <c r="G74" i="16" s="1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S64" i="16"/>
  <c r="Q64" i="16"/>
  <c r="P64" i="16"/>
  <c r="O64" i="16"/>
  <c r="N64" i="16"/>
  <c r="M64" i="16"/>
  <c r="L64" i="16"/>
  <c r="K64" i="16"/>
  <c r="J64" i="16"/>
  <c r="I64" i="16"/>
  <c r="H64" i="16"/>
  <c r="F63" i="16"/>
  <c r="E63" i="16"/>
  <c r="D63" i="16"/>
  <c r="F62" i="16"/>
  <c r="E62" i="16"/>
  <c r="E64" i="16" s="1"/>
  <c r="D62" i="16"/>
  <c r="K66" i="15" s="1"/>
  <c r="K67" i="15" s="1"/>
  <c r="F61" i="16"/>
  <c r="E61" i="16"/>
  <c r="D61" i="16"/>
  <c r="S58" i="16"/>
  <c r="R58" i="16"/>
  <c r="O58" i="16"/>
  <c r="N58" i="16"/>
  <c r="M58" i="16"/>
  <c r="L58" i="16"/>
  <c r="K58" i="16"/>
  <c r="K59" i="16" s="1"/>
  <c r="J58" i="16"/>
  <c r="I58" i="16"/>
  <c r="H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E58" i="16" s="1"/>
  <c r="D53" i="16"/>
  <c r="S52" i="16"/>
  <c r="Q52" i="16"/>
  <c r="P52" i="16"/>
  <c r="N52" i="16"/>
  <c r="M52" i="16"/>
  <c r="K52" i="16"/>
  <c r="J52" i="16"/>
  <c r="I52" i="16"/>
  <c r="H52" i="16"/>
  <c r="F50" i="16"/>
  <c r="E50" i="16"/>
  <c r="E52" i="16" s="1"/>
  <c r="D50" i="16"/>
  <c r="D52" i="16" s="1"/>
  <c r="S49" i="16"/>
  <c r="Q49" i="16"/>
  <c r="P49" i="16"/>
  <c r="O49" i="16"/>
  <c r="N49" i="16"/>
  <c r="M49" i="16"/>
  <c r="L49" i="16"/>
  <c r="K49" i="16"/>
  <c r="J49" i="16"/>
  <c r="I49" i="16"/>
  <c r="H49" i="16"/>
  <c r="R48" i="16"/>
  <c r="R49" i="16" s="1"/>
  <c r="F48" i="16"/>
  <c r="D48" i="16"/>
  <c r="F47" i="16"/>
  <c r="E47" i="16"/>
  <c r="D47" i="16"/>
  <c r="F44" i="16"/>
  <c r="E44" i="16"/>
  <c r="D44" i="16"/>
  <c r="F43" i="16"/>
  <c r="E43" i="16"/>
  <c r="D43" i="16"/>
  <c r="F42" i="16"/>
  <c r="E42" i="16"/>
  <c r="D42" i="16"/>
  <c r="F41" i="16"/>
  <c r="G41" i="16" s="1"/>
  <c r="E41" i="16"/>
  <c r="D41" i="16"/>
  <c r="F40" i="16"/>
  <c r="E40" i="16"/>
  <c r="D40" i="16"/>
  <c r="S39" i="16"/>
  <c r="Q39" i="16"/>
  <c r="P39" i="16"/>
  <c r="N39" i="16"/>
  <c r="M39" i="16"/>
  <c r="L39" i="16"/>
  <c r="K39" i="16"/>
  <c r="J39" i="16"/>
  <c r="I39" i="16"/>
  <c r="H39" i="16"/>
  <c r="F38" i="16"/>
  <c r="E38" i="16"/>
  <c r="D38" i="16"/>
  <c r="F37" i="16"/>
  <c r="E37" i="16"/>
  <c r="D37" i="16"/>
  <c r="S36" i="16"/>
  <c r="Q36" i="16"/>
  <c r="P36" i="16"/>
  <c r="N36" i="16"/>
  <c r="M36" i="16"/>
  <c r="K36" i="16"/>
  <c r="J36" i="16"/>
  <c r="I36" i="16"/>
  <c r="H36" i="16"/>
  <c r="F35" i="16"/>
  <c r="E35" i="16"/>
  <c r="D35" i="16"/>
  <c r="F34" i="16"/>
  <c r="E34" i="16"/>
  <c r="D34" i="16"/>
  <c r="F33" i="16"/>
  <c r="E33" i="16"/>
  <c r="D33" i="16"/>
  <c r="F31" i="16"/>
  <c r="E31" i="16"/>
  <c r="F30" i="16"/>
  <c r="E30" i="16"/>
  <c r="F29" i="16"/>
  <c r="E29" i="16"/>
  <c r="F28" i="16"/>
  <c r="E28" i="16"/>
  <c r="F27" i="16"/>
  <c r="E27" i="16"/>
  <c r="S26" i="16"/>
  <c r="Q26" i="16"/>
  <c r="P26" i="16"/>
  <c r="M26" i="16"/>
  <c r="K26" i="16"/>
  <c r="J26" i="16"/>
  <c r="I26" i="16"/>
  <c r="Q23" i="16"/>
  <c r="N23" i="16"/>
  <c r="M23" i="16"/>
  <c r="K23" i="16"/>
  <c r="J23" i="16"/>
  <c r="I23" i="16"/>
  <c r="H23" i="16"/>
  <c r="F22" i="16"/>
  <c r="E22" i="16"/>
  <c r="D22" i="16"/>
  <c r="F21" i="16"/>
  <c r="E21" i="16"/>
  <c r="D21" i="16"/>
  <c r="E20" i="16"/>
  <c r="D20" i="16"/>
  <c r="S19" i="16"/>
  <c r="S24" i="16" s="1"/>
  <c r="Q19" i="16"/>
  <c r="P19" i="16"/>
  <c r="P20" i="16" s="1"/>
  <c r="F20" i="16" s="1"/>
  <c r="N19" i="16"/>
  <c r="M19" i="16"/>
  <c r="M24" i="16" s="1"/>
  <c r="K19" i="16"/>
  <c r="J19" i="16"/>
  <c r="I19" i="16"/>
  <c r="H19" i="16"/>
  <c r="F18" i="16"/>
  <c r="E18" i="16"/>
  <c r="D18" i="16"/>
  <c r="F17" i="16"/>
  <c r="E17" i="16"/>
  <c r="D17" i="16"/>
  <c r="F16" i="16"/>
  <c r="E16" i="16"/>
  <c r="D16" i="16"/>
  <c r="F15" i="16"/>
  <c r="E15" i="16"/>
  <c r="D15" i="16"/>
  <c r="F14" i="16"/>
  <c r="E14" i="16"/>
  <c r="D14" i="16"/>
  <c r="F13" i="16"/>
  <c r="E13" i="16"/>
  <c r="D13" i="16"/>
  <c r="F12" i="16"/>
  <c r="E12" i="16"/>
  <c r="D12" i="16"/>
  <c r="F11" i="16"/>
  <c r="E11" i="16"/>
  <c r="D11" i="16"/>
  <c r="F10" i="16"/>
  <c r="E10" i="16"/>
  <c r="D10" i="16"/>
  <c r="F9" i="16"/>
  <c r="E9" i="16"/>
  <c r="D9" i="16"/>
  <c r="F8" i="16"/>
  <c r="E8" i="16"/>
  <c r="D8" i="16"/>
  <c r="F7" i="16"/>
  <c r="E7" i="16"/>
  <c r="D7" i="16"/>
  <c r="F6" i="16"/>
  <c r="E6" i="16"/>
  <c r="D6" i="16"/>
  <c r="F5" i="16"/>
  <c r="E5" i="16"/>
  <c r="D5" i="16"/>
  <c r="F84" i="12"/>
  <c r="E84" i="12"/>
  <c r="D84" i="12"/>
  <c r="V82" i="12"/>
  <c r="T82" i="12"/>
  <c r="S82" i="12"/>
  <c r="Q82" i="12"/>
  <c r="P82" i="12"/>
  <c r="N82" i="12"/>
  <c r="M82" i="12"/>
  <c r="K82" i="12"/>
  <c r="J82" i="12"/>
  <c r="F82" i="12" s="1"/>
  <c r="H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V76" i="12"/>
  <c r="T76" i="12"/>
  <c r="S76" i="12"/>
  <c r="Q76" i="12"/>
  <c r="P76" i="12"/>
  <c r="N76" i="12"/>
  <c r="M76" i="12"/>
  <c r="K76" i="12"/>
  <c r="J76" i="12"/>
  <c r="I76" i="12"/>
  <c r="E76" i="12" s="1"/>
  <c r="H76" i="12"/>
  <c r="D76" i="12"/>
  <c r="F75" i="12"/>
  <c r="G75" i="12" s="1"/>
  <c r="E75" i="12"/>
  <c r="D75" i="12"/>
  <c r="F74" i="12"/>
  <c r="E74" i="12"/>
  <c r="D74" i="12"/>
  <c r="F73" i="12"/>
  <c r="E73" i="12"/>
  <c r="D73" i="12"/>
  <c r="G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V65" i="12"/>
  <c r="U65" i="12"/>
  <c r="T65" i="12"/>
  <c r="S65" i="12"/>
  <c r="R65" i="12"/>
  <c r="Q65" i="12"/>
  <c r="P65" i="12"/>
  <c r="N65" i="12"/>
  <c r="D65" i="12" s="1"/>
  <c r="M65" i="12"/>
  <c r="L65" i="12"/>
  <c r="E65" i="12" s="1"/>
  <c r="K65" i="12"/>
  <c r="J65" i="12"/>
  <c r="F65" i="12" s="1"/>
  <c r="G65" i="12" s="1"/>
  <c r="H65" i="12"/>
  <c r="F64" i="12"/>
  <c r="G64" i="12" s="1"/>
  <c r="E64" i="12"/>
  <c r="D64" i="12"/>
  <c r="F63" i="12"/>
  <c r="G63" i="12" s="1"/>
  <c r="E63" i="12"/>
  <c r="D63" i="12"/>
  <c r="F62" i="12"/>
  <c r="G62" i="12" s="1"/>
  <c r="E62" i="12"/>
  <c r="D62" i="12"/>
  <c r="S59" i="12"/>
  <c r="V58" i="12"/>
  <c r="U58" i="12"/>
  <c r="T58" i="12"/>
  <c r="S58" i="12"/>
  <c r="R58" i="12"/>
  <c r="Q58" i="12"/>
  <c r="P58" i="12"/>
  <c r="O58" i="12"/>
  <c r="N58" i="12"/>
  <c r="M58" i="12"/>
  <c r="L58" i="12"/>
  <c r="E58" i="12" s="1"/>
  <c r="K58" i="12"/>
  <c r="J58" i="12"/>
  <c r="I58" i="12"/>
  <c r="H58" i="12"/>
  <c r="F57" i="12"/>
  <c r="G57" i="12" s="1"/>
  <c r="E57" i="12"/>
  <c r="D57" i="12"/>
  <c r="F56" i="12"/>
  <c r="E56" i="12"/>
  <c r="D56" i="12"/>
  <c r="F55" i="12"/>
  <c r="E55" i="12"/>
  <c r="G55" i="12" s="1"/>
  <c r="D55" i="12"/>
  <c r="F54" i="12"/>
  <c r="E54" i="12"/>
  <c r="G54" i="12" s="1"/>
  <c r="D54" i="12"/>
  <c r="F53" i="12"/>
  <c r="E53" i="12"/>
  <c r="G53" i="12" s="1"/>
  <c r="D53" i="12"/>
  <c r="V52" i="12"/>
  <c r="U52" i="12"/>
  <c r="T52" i="12"/>
  <c r="S52" i="12"/>
  <c r="Q52" i="12"/>
  <c r="P52" i="12"/>
  <c r="N52" i="12"/>
  <c r="D52" i="12" s="1"/>
  <c r="M52" i="12"/>
  <c r="L52" i="12"/>
  <c r="K52" i="12"/>
  <c r="J52" i="12"/>
  <c r="F52" i="12" s="1"/>
  <c r="G52" i="12" s="1"/>
  <c r="I52" i="12"/>
  <c r="E52" i="12"/>
  <c r="F51" i="12"/>
  <c r="E51" i="12"/>
  <c r="G51" i="12" s="1"/>
  <c r="D51" i="12"/>
  <c r="F50" i="12"/>
  <c r="E50" i="12"/>
  <c r="G50" i="12" s="1"/>
  <c r="D50" i="12"/>
  <c r="V49" i="12"/>
  <c r="U49" i="12"/>
  <c r="T49" i="12"/>
  <c r="S49" i="12"/>
  <c r="R49" i="12"/>
  <c r="Q49" i="12"/>
  <c r="P49" i="12"/>
  <c r="O49" i="12"/>
  <c r="O59" i="12" s="1"/>
  <c r="N49" i="12"/>
  <c r="M49" i="12"/>
  <c r="L49" i="12"/>
  <c r="K49" i="12"/>
  <c r="K59" i="12" s="1"/>
  <c r="J49" i="12"/>
  <c r="H49" i="12"/>
  <c r="F48" i="12"/>
  <c r="G48" i="12" s="1"/>
  <c r="E48" i="12"/>
  <c r="D48" i="12"/>
  <c r="F47" i="12"/>
  <c r="G47" i="12" s="1"/>
  <c r="E47" i="12"/>
  <c r="D47" i="12"/>
  <c r="F46" i="12"/>
  <c r="E46" i="12"/>
  <c r="D46" i="12"/>
  <c r="F45" i="12"/>
  <c r="E45" i="12"/>
  <c r="D45" i="12"/>
  <c r="I44" i="12"/>
  <c r="I49" i="12" s="1"/>
  <c r="G44" i="12"/>
  <c r="F44" i="12"/>
  <c r="E44" i="12"/>
  <c r="D44" i="12"/>
  <c r="F43" i="12"/>
  <c r="E43" i="12"/>
  <c r="D43" i="12"/>
  <c r="F42" i="12"/>
  <c r="G42" i="12" s="1"/>
  <c r="E42" i="12"/>
  <c r="D42" i="12"/>
  <c r="F41" i="12"/>
  <c r="G41" i="12" s="1"/>
  <c r="E41" i="12"/>
  <c r="D41" i="12"/>
  <c r="F40" i="12"/>
  <c r="E40" i="12"/>
  <c r="D40" i="12"/>
  <c r="V39" i="12"/>
  <c r="U39" i="12"/>
  <c r="U59" i="12" s="1"/>
  <c r="T39" i="12"/>
  <c r="S39" i="12"/>
  <c r="Q39" i="12"/>
  <c r="P39" i="12"/>
  <c r="N39" i="12"/>
  <c r="D39" i="12" s="1"/>
  <c r="M39" i="12"/>
  <c r="M59" i="12" s="1"/>
  <c r="L39" i="12"/>
  <c r="E39" i="12" s="1"/>
  <c r="K39" i="12"/>
  <c r="J39" i="12"/>
  <c r="F39" i="12" s="1"/>
  <c r="G39" i="12" s="1"/>
  <c r="I39" i="12"/>
  <c r="H39" i="12"/>
  <c r="F38" i="12"/>
  <c r="G38" i="12" s="1"/>
  <c r="E38" i="12"/>
  <c r="D38" i="12"/>
  <c r="F37" i="12"/>
  <c r="G37" i="12" s="1"/>
  <c r="E37" i="12"/>
  <c r="D37" i="12"/>
  <c r="V36" i="12"/>
  <c r="U36" i="12"/>
  <c r="T36" i="12"/>
  <c r="S36" i="12"/>
  <c r="R36" i="12"/>
  <c r="Q36" i="12"/>
  <c r="P36" i="12"/>
  <c r="O36" i="12"/>
  <c r="N36" i="12"/>
  <c r="M36" i="12"/>
  <c r="F36" i="12" s="1"/>
  <c r="L36" i="12"/>
  <c r="K36" i="12"/>
  <c r="D36" i="12" s="1"/>
  <c r="J36" i="12"/>
  <c r="I36" i="12"/>
  <c r="E36" i="12" s="1"/>
  <c r="H36" i="12"/>
  <c r="F35" i="12"/>
  <c r="E35" i="12"/>
  <c r="D35" i="12"/>
  <c r="F34" i="12"/>
  <c r="G34" i="12" s="1"/>
  <c r="E34" i="12"/>
  <c r="D34" i="12"/>
  <c r="F33" i="12"/>
  <c r="G33" i="12" s="1"/>
  <c r="E33" i="12"/>
  <c r="D33" i="12"/>
  <c r="G31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G27" i="12" s="1"/>
  <c r="D27" i="12"/>
  <c r="V26" i="12"/>
  <c r="U26" i="12"/>
  <c r="S26" i="12"/>
  <c r="Q26" i="12"/>
  <c r="P26" i="12"/>
  <c r="O26" i="12"/>
  <c r="N26" i="12"/>
  <c r="M26" i="12"/>
  <c r="L26" i="12"/>
  <c r="E26" i="12" s="1"/>
  <c r="K26" i="12"/>
  <c r="J26" i="12"/>
  <c r="I26" i="12"/>
  <c r="T24" i="12"/>
  <c r="Q24" i="12"/>
  <c r="O24" i="12"/>
  <c r="M24" i="12"/>
  <c r="K24" i="12"/>
  <c r="I24" i="12"/>
  <c r="H24" i="12"/>
  <c r="V23" i="12"/>
  <c r="V24" i="12" s="1"/>
  <c r="T23" i="12"/>
  <c r="S23" i="12"/>
  <c r="S24" i="12" s="1"/>
  <c r="Q23" i="12"/>
  <c r="P23" i="12"/>
  <c r="P24" i="12" s="1"/>
  <c r="O23" i="12"/>
  <c r="N23" i="12"/>
  <c r="N24" i="12" s="1"/>
  <c r="M23" i="12"/>
  <c r="L23" i="12"/>
  <c r="K23" i="12"/>
  <c r="D23" i="12" s="1"/>
  <c r="J23" i="12"/>
  <c r="J24" i="12" s="1"/>
  <c r="F24" i="12" s="1"/>
  <c r="I23" i="12"/>
  <c r="E23" i="12"/>
  <c r="F22" i="12"/>
  <c r="E22" i="12"/>
  <c r="G22" i="12" s="1"/>
  <c r="D22" i="12"/>
  <c r="F21" i="12"/>
  <c r="E21" i="12"/>
  <c r="G21" i="12" s="1"/>
  <c r="D21" i="12"/>
  <c r="F20" i="12"/>
  <c r="E20" i="12"/>
  <c r="D20" i="12"/>
  <c r="V19" i="12"/>
  <c r="U19" i="12"/>
  <c r="T19" i="12"/>
  <c r="S19" i="12"/>
  <c r="Q19" i="12"/>
  <c r="P19" i="12"/>
  <c r="O19" i="12"/>
  <c r="N19" i="12"/>
  <c r="D19" i="12" s="1"/>
  <c r="M19" i="12"/>
  <c r="L19" i="12"/>
  <c r="E19" i="12" s="1"/>
  <c r="K19" i="12"/>
  <c r="J19" i="12"/>
  <c r="F19" i="12" s="1"/>
  <c r="I19" i="12"/>
  <c r="F18" i="12"/>
  <c r="E18" i="12"/>
  <c r="D18" i="12"/>
  <c r="F17" i="12"/>
  <c r="E17" i="12"/>
  <c r="D17" i="12"/>
  <c r="F16" i="12"/>
  <c r="E16" i="12"/>
  <c r="D16" i="12"/>
  <c r="G15" i="12"/>
  <c r="F15" i="12"/>
  <c r="E15" i="12"/>
  <c r="D15" i="12"/>
  <c r="F14" i="12"/>
  <c r="E14" i="12"/>
  <c r="D14" i="12"/>
  <c r="F13" i="12"/>
  <c r="G13" i="12" s="1"/>
  <c r="E13" i="12"/>
  <c r="D13" i="12"/>
  <c r="F12" i="12"/>
  <c r="E12" i="12"/>
  <c r="D12" i="12"/>
  <c r="F11" i="12"/>
  <c r="E11" i="12"/>
  <c r="G11" i="12" s="1"/>
  <c r="D11" i="12"/>
  <c r="F10" i="12"/>
  <c r="E10" i="12"/>
  <c r="D10" i="12"/>
  <c r="F9" i="12"/>
  <c r="E9" i="12"/>
  <c r="D9" i="12"/>
  <c r="F8" i="12"/>
  <c r="E8" i="12"/>
  <c r="D8" i="12"/>
  <c r="F7" i="12"/>
  <c r="E7" i="12"/>
  <c r="D7" i="12"/>
  <c r="F6" i="12"/>
  <c r="E6" i="12"/>
  <c r="D6" i="12"/>
  <c r="J5" i="12"/>
  <c r="F5" i="12" s="1"/>
  <c r="G5" i="12" s="1"/>
  <c r="E5" i="12"/>
  <c r="D5" i="12"/>
  <c r="F26" i="12" l="1"/>
  <c r="G26" i="12" s="1"/>
  <c r="U86" i="12"/>
  <c r="G29" i="12"/>
  <c r="D26" i="12"/>
  <c r="O86" i="12"/>
  <c r="G17" i="12"/>
  <c r="S59" i="16"/>
  <c r="N59" i="16"/>
  <c r="J59" i="12"/>
  <c r="N59" i="12"/>
  <c r="R59" i="12"/>
  <c r="R86" i="12" s="1"/>
  <c r="V59" i="12"/>
  <c r="V86" i="12" s="1"/>
  <c r="F49" i="12"/>
  <c r="K86" i="12"/>
  <c r="D49" i="12"/>
  <c r="Q59" i="12"/>
  <c r="Q86" i="12" s="1"/>
  <c r="H59" i="12"/>
  <c r="P59" i="12"/>
  <c r="T59" i="12"/>
  <c r="M86" i="12"/>
  <c r="S86" i="12"/>
  <c r="F76" i="12"/>
  <c r="G76" i="12" s="1"/>
  <c r="G19" i="12"/>
  <c r="L24" i="12"/>
  <c r="E24" i="12" s="1"/>
  <c r="G24" i="12" s="1"/>
  <c r="D24" i="12"/>
  <c r="G27" i="16"/>
  <c r="G13" i="16"/>
  <c r="K24" i="16"/>
  <c r="G44" i="16"/>
  <c r="H24" i="16"/>
  <c r="G11" i="16"/>
  <c r="G28" i="16"/>
  <c r="G33" i="16"/>
  <c r="G61" i="16"/>
  <c r="G71" i="16"/>
  <c r="G16" i="16"/>
  <c r="D23" i="16"/>
  <c r="G21" i="16"/>
  <c r="Q24" i="16"/>
  <c r="F26" i="16"/>
  <c r="D26" i="16"/>
  <c r="G29" i="16"/>
  <c r="E48" i="16"/>
  <c r="G50" i="16"/>
  <c r="Q59" i="16"/>
  <c r="G57" i="16"/>
  <c r="O59" i="16"/>
  <c r="I24" i="16"/>
  <c r="N24" i="16"/>
  <c r="E26" i="16"/>
  <c r="G26" i="16" s="1"/>
  <c r="H59" i="16"/>
  <c r="H85" i="16" s="1"/>
  <c r="L59" i="16"/>
  <c r="L85" i="16" s="1"/>
  <c r="D81" i="16"/>
  <c r="E49" i="16"/>
  <c r="J59" i="16"/>
  <c r="E19" i="16"/>
  <c r="J24" i="16"/>
  <c r="P59" i="16"/>
  <c r="P85" i="16" s="1"/>
  <c r="I59" i="16"/>
  <c r="I85" i="16" s="1"/>
  <c r="M59" i="16"/>
  <c r="R59" i="16"/>
  <c r="R85" i="16" s="1"/>
  <c r="F19" i="16"/>
  <c r="G19" i="16" s="1"/>
  <c r="F23" i="16"/>
  <c r="E23" i="16"/>
  <c r="G31" i="16"/>
  <c r="D39" i="16"/>
  <c r="D49" i="16"/>
  <c r="F58" i="16"/>
  <c r="G62" i="16"/>
  <c r="G5" i="16"/>
  <c r="D36" i="16"/>
  <c r="E39" i="16"/>
  <c r="G38" i="16"/>
  <c r="G48" i="16"/>
  <c r="E75" i="16"/>
  <c r="D19" i="16"/>
  <c r="D24" i="16" s="1"/>
  <c r="G8" i="16"/>
  <c r="G17" i="16"/>
  <c r="G22" i="16"/>
  <c r="E36" i="16"/>
  <c r="G34" i="16"/>
  <c r="F36" i="16"/>
  <c r="G37" i="16"/>
  <c r="F49" i="16"/>
  <c r="G47" i="16"/>
  <c r="D58" i="16"/>
  <c r="D64" i="16"/>
  <c r="F75" i="16"/>
  <c r="G75" i="16" s="1"/>
  <c r="D75" i="16"/>
  <c r="G58" i="16"/>
  <c r="O85" i="16"/>
  <c r="J85" i="16"/>
  <c r="K85" i="16"/>
  <c r="Q85" i="16"/>
  <c r="M85" i="16"/>
  <c r="S85" i="16"/>
  <c r="G10" i="16"/>
  <c r="F39" i="16"/>
  <c r="F52" i="16"/>
  <c r="G52" i="16" s="1"/>
  <c r="F64" i="16"/>
  <c r="G64" i="16" s="1"/>
  <c r="G53" i="16"/>
  <c r="T86" i="12"/>
  <c r="H86" i="12"/>
  <c r="G36" i="12"/>
  <c r="P86" i="12"/>
  <c r="I59" i="12"/>
  <c r="I86" i="12" s="1"/>
  <c r="E49" i="12"/>
  <c r="G49" i="12"/>
  <c r="F58" i="12"/>
  <c r="G58" i="12" s="1"/>
  <c r="J86" i="12"/>
  <c r="N86" i="12"/>
  <c r="F23" i="12"/>
  <c r="G23" i="12" s="1"/>
  <c r="L59" i="12"/>
  <c r="D58" i="12"/>
  <c r="L86" i="12"/>
  <c r="N85" i="16" l="1"/>
  <c r="F59" i="12"/>
  <c r="D59" i="12"/>
  <c r="E86" i="12"/>
  <c r="G49" i="16"/>
  <c r="E59" i="16"/>
  <c r="F24" i="16"/>
  <c r="G39" i="16"/>
  <c r="G36" i="16"/>
  <c r="D59" i="16"/>
  <c r="D85" i="16" s="1"/>
  <c r="G23" i="16"/>
  <c r="E24" i="16"/>
  <c r="F59" i="16"/>
  <c r="D86" i="12"/>
  <c r="F86" i="12"/>
  <c r="E59" i="12"/>
  <c r="G59" i="12" s="1"/>
  <c r="G59" i="16" l="1"/>
  <c r="E85" i="16"/>
  <c r="G86" i="12"/>
  <c r="G24" i="16"/>
  <c r="F85" i="16"/>
  <c r="G85" i="16" l="1"/>
  <c r="O73" i="15"/>
  <c r="P73" i="15"/>
  <c r="O71" i="15"/>
  <c r="P71" i="15"/>
  <c r="F62" i="15"/>
  <c r="O56" i="15"/>
  <c r="P56" i="15"/>
  <c r="O54" i="15"/>
  <c r="P54" i="15"/>
  <c r="P55" i="15" s="1"/>
  <c r="O53" i="15"/>
  <c r="P53" i="15"/>
  <c r="L73" i="15"/>
  <c r="M73" i="15"/>
  <c r="L71" i="15"/>
  <c r="E71" i="15" s="1"/>
  <c r="M71" i="15"/>
  <c r="F66" i="15"/>
  <c r="L62" i="15"/>
  <c r="E62" i="15" s="1"/>
  <c r="M62" i="15"/>
  <c r="L61" i="15"/>
  <c r="M61" i="15"/>
  <c r="L60" i="15"/>
  <c r="M60" i="15"/>
  <c r="L59" i="15"/>
  <c r="M59" i="15"/>
  <c r="L58" i="15"/>
  <c r="E58" i="15" s="1"/>
  <c r="M58" i="15"/>
  <c r="F58" i="15" s="1"/>
  <c r="L56" i="15"/>
  <c r="M56" i="15"/>
  <c r="L54" i="15"/>
  <c r="M54" i="15"/>
  <c r="L53" i="15"/>
  <c r="M53" i="15"/>
  <c r="M55" i="15" s="1"/>
  <c r="J79" i="15"/>
  <c r="I75" i="15"/>
  <c r="I79" i="15" s="1"/>
  <c r="J75" i="15"/>
  <c r="I73" i="15"/>
  <c r="J73" i="15"/>
  <c r="I71" i="15"/>
  <c r="J71" i="15"/>
  <c r="I69" i="15"/>
  <c r="J69" i="15"/>
  <c r="F69" i="15" s="1"/>
  <c r="I66" i="15"/>
  <c r="J66" i="15"/>
  <c r="J65" i="15"/>
  <c r="F65" i="15" s="1"/>
  <c r="I65" i="15"/>
  <c r="E65" i="15" s="1"/>
  <c r="H65" i="15"/>
  <c r="E77" i="15"/>
  <c r="F77" i="15"/>
  <c r="E73" i="15"/>
  <c r="D40" i="17" s="1"/>
  <c r="E60" i="15"/>
  <c r="F60" i="15"/>
  <c r="D65" i="15"/>
  <c r="I58" i="15"/>
  <c r="I63" i="15" s="1"/>
  <c r="J58" i="15"/>
  <c r="J63" i="15" s="1"/>
  <c r="I59" i="15"/>
  <c r="J59" i="15"/>
  <c r="I60" i="15"/>
  <c r="J60" i="15"/>
  <c r="I61" i="15"/>
  <c r="J61" i="15"/>
  <c r="I62" i="15"/>
  <c r="J62" i="15"/>
  <c r="I56" i="15"/>
  <c r="J56" i="15"/>
  <c r="I54" i="15"/>
  <c r="J54" i="15"/>
  <c r="I53" i="15"/>
  <c r="I55" i="15" s="1"/>
  <c r="J53" i="15"/>
  <c r="J55" i="15" s="1"/>
  <c r="D53" i="17"/>
  <c r="E53" i="17"/>
  <c r="D34" i="17"/>
  <c r="E34" i="17"/>
  <c r="D24" i="17"/>
  <c r="E24" i="17"/>
  <c r="D23" i="17"/>
  <c r="E23" i="17"/>
  <c r="D21" i="17"/>
  <c r="E21" i="17"/>
  <c r="D18" i="17"/>
  <c r="E18" i="17"/>
  <c r="D17" i="17"/>
  <c r="E17" i="17"/>
  <c r="D16" i="17"/>
  <c r="E16" i="17"/>
  <c r="E24" i="18" s="1"/>
  <c r="E23" i="18" s="1"/>
  <c r="E31" i="18" s="1"/>
  <c r="E32" i="18" s="1"/>
  <c r="D14" i="17"/>
  <c r="E14" i="17"/>
  <c r="D13" i="17"/>
  <c r="E13" i="17"/>
  <c r="D12" i="17"/>
  <c r="E12" i="17"/>
  <c r="D11" i="17"/>
  <c r="E11" i="17"/>
  <c r="D10" i="17"/>
  <c r="E10" i="17"/>
  <c r="D9" i="17"/>
  <c r="E9" i="17"/>
  <c r="D6" i="17"/>
  <c r="D7" i="17" s="1"/>
  <c r="E6" i="17"/>
  <c r="E7" i="17" s="1"/>
  <c r="D5" i="17"/>
  <c r="E5" i="17"/>
  <c r="C21" i="45"/>
  <c r="C23" i="45" s="1"/>
  <c r="D21" i="45"/>
  <c r="D23" i="45"/>
  <c r="D6" i="44"/>
  <c r="D65" i="9"/>
  <c r="E65" i="9"/>
  <c r="D4" i="44"/>
  <c r="C15" i="45"/>
  <c r="D15" i="45"/>
  <c r="C10" i="45"/>
  <c r="D10" i="45"/>
  <c r="C7" i="45"/>
  <c r="D7" i="45"/>
  <c r="E18" i="9"/>
  <c r="O63" i="15" l="1"/>
  <c r="E56" i="15"/>
  <c r="E59" i="15"/>
  <c r="E61" i="15"/>
  <c r="O55" i="15"/>
  <c r="E53" i="15"/>
  <c r="E66" i="15"/>
  <c r="F71" i="15"/>
  <c r="L55" i="15"/>
  <c r="L63" i="15"/>
  <c r="L75" i="15" s="1"/>
  <c r="E54" i="15"/>
  <c r="E67" i="15"/>
  <c r="E55" i="15"/>
  <c r="F73" i="15"/>
  <c r="E40" i="17" s="1"/>
  <c r="M63" i="15"/>
  <c r="F67" i="15"/>
  <c r="F53" i="15"/>
  <c r="F59" i="15"/>
  <c r="F61" i="15"/>
  <c r="P63" i="15"/>
  <c r="P75" i="15" s="1"/>
  <c r="F55" i="15"/>
  <c r="F54" i="15"/>
  <c r="F56" i="15"/>
  <c r="E69" i="15"/>
  <c r="E22" i="17"/>
  <c r="E20" i="17" s="1"/>
  <c r="D22" i="17"/>
  <c r="D20" i="17" s="1"/>
  <c r="E15" i="17"/>
  <c r="D15" i="17"/>
  <c r="E8" i="17"/>
  <c r="E4" i="17" s="1"/>
  <c r="D8" i="17"/>
  <c r="D4" i="17" s="1"/>
  <c r="D78" i="9"/>
  <c r="D79" i="9" s="1"/>
  <c r="E78" i="9"/>
  <c r="E79" i="9" s="1"/>
  <c r="D52" i="9"/>
  <c r="D54" i="9" s="1"/>
  <c r="D72" i="9" s="1"/>
  <c r="E52" i="9"/>
  <c r="E54" i="9" s="1"/>
  <c r="D43" i="9"/>
  <c r="E43" i="9"/>
  <c r="D37" i="9"/>
  <c r="D12" i="9"/>
  <c r="E12" i="9"/>
  <c r="D11" i="9"/>
  <c r="D23" i="9" s="1"/>
  <c r="E11" i="9"/>
  <c r="E26" i="9"/>
  <c r="E37" i="9" s="1"/>
  <c r="J25" i="7"/>
  <c r="J30" i="7"/>
  <c r="F6" i="1"/>
  <c r="I21" i="8"/>
  <c r="J21" i="8"/>
  <c r="H21" i="8"/>
  <c r="M30" i="7"/>
  <c r="D7" i="7"/>
  <c r="E7" i="7"/>
  <c r="F7" i="7"/>
  <c r="D8" i="7"/>
  <c r="Z5" i="8" s="1"/>
  <c r="E8" i="7"/>
  <c r="F8" i="7"/>
  <c r="D10" i="7"/>
  <c r="E10" i="7"/>
  <c r="F10" i="7"/>
  <c r="D12" i="7"/>
  <c r="E12" i="7"/>
  <c r="F12" i="7"/>
  <c r="D13" i="7"/>
  <c r="E13" i="7"/>
  <c r="F13" i="7"/>
  <c r="D14" i="7"/>
  <c r="E14" i="7"/>
  <c r="F14" i="7"/>
  <c r="D15" i="7"/>
  <c r="E15" i="7"/>
  <c r="F15" i="7"/>
  <c r="D16" i="7"/>
  <c r="E16" i="7"/>
  <c r="F16" i="7"/>
  <c r="D17" i="7"/>
  <c r="E17" i="7"/>
  <c r="F17" i="7"/>
  <c r="D18" i="7"/>
  <c r="E18" i="7"/>
  <c r="F18" i="7"/>
  <c r="D19" i="7"/>
  <c r="E19" i="7"/>
  <c r="F19" i="7"/>
  <c r="D20" i="7"/>
  <c r="E20" i="7"/>
  <c r="F20" i="7"/>
  <c r="D21" i="7"/>
  <c r="E21" i="7"/>
  <c r="F21" i="7"/>
  <c r="D22" i="7"/>
  <c r="E22" i="7"/>
  <c r="F22" i="7"/>
  <c r="D23" i="7"/>
  <c r="E23" i="7"/>
  <c r="F23" i="7"/>
  <c r="D24" i="7"/>
  <c r="E24" i="7"/>
  <c r="F24" i="7"/>
  <c r="D25" i="7"/>
  <c r="E25" i="7"/>
  <c r="F25" i="7"/>
  <c r="D26" i="7"/>
  <c r="E26" i="7"/>
  <c r="D27" i="7"/>
  <c r="E27" i="7"/>
  <c r="F27" i="7"/>
  <c r="D28" i="7"/>
  <c r="E28" i="7"/>
  <c r="F28" i="7"/>
  <c r="D29" i="7"/>
  <c r="E29" i="7"/>
  <c r="F29" i="7"/>
  <c r="D30" i="7"/>
  <c r="E30" i="7"/>
  <c r="D31" i="7"/>
  <c r="E31" i="7"/>
  <c r="F31" i="7"/>
  <c r="D32" i="7"/>
  <c r="E32" i="7"/>
  <c r="F32" i="7"/>
  <c r="D33" i="7"/>
  <c r="E33" i="7"/>
  <c r="F33" i="7"/>
  <c r="D34" i="7"/>
  <c r="E34" i="7"/>
  <c r="F34" i="7"/>
  <c r="D35" i="7"/>
  <c r="E35" i="7"/>
  <c r="D36" i="7"/>
  <c r="E36" i="7"/>
  <c r="D38" i="7"/>
  <c r="E38" i="7"/>
  <c r="F38" i="7"/>
  <c r="D39" i="7"/>
  <c r="E39" i="7"/>
  <c r="F39" i="7"/>
  <c r="D40" i="7"/>
  <c r="E40" i="7"/>
  <c r="F40" i="7"/>
  <c r="D41" i="7"/>
  <c r="E41" i="7"/>
  <c r="F41" i="7"/>
  <c r="D42" i="7"/>
  <c r="E42" i="7"/>
  <c r="F42" i="7"/>
  <c r="D43" i="7"/>
  <c r="E43" i="7"/>
  <c r="F43" i="7"/>
  <c r="D44" i="7"/>
  <c r="E44" i="7"/>
  <c r="F44" i="7"/>
  <c r="D45" i="7"/>
  <c r="E45" i="7"/>
  <c r="F45" i="7"/>
  <c r="D46" i="7"/>
  <c r="E46" i="7"/>
  <c r="F46" i="7"/>
  <c r="D47" i="7"/>
  <c r="E47" i="7"/>
  <c r="F47" i="7"/>
  <c r="D48" i="7"/>
  <c r="E48" i="7"/>
  <c r="F48" i="7"/>
  <c r="D49" i="7"/>
  <c r="E49" i="7"/>
  <c r="F49" i="7"/>
  <c r="D50" i="7"/>
  <c r="E50" i="7"/>
  <c r="F50" i="7"/>
  <c r="D51" i="7"/>
  <c r="E51" i="7"/>
  <c r="F51" i="7"/>
  <c r="D52" i="7"/>
  <c r="E52" i="7"/>
  <c r="F52" i="7"/>
  <c r="D53" i="7"/>
  <c r="E53" i="7"/>
  <c r="F53" i="7"/>
  <c r="D54" i="7"/>
  <c r="E54" i="7"/>
  <c r="F54" i="7"/>
  <c r="D55" i="7"/>
  <c r="E55" i="7"/>
  <c r="F55" i="7"/>
  <c r="D56" i="7"/>
  <c r="E56" i="7"/>
  <c r="F56" i="7"/>
  <c r="D57" i="7"/>
  <c r="E57" i="7"/>
  <c r="F57" i="7"/>
  <c r="D58" i="7"/>
  <c r="E58" i="7"/>
  <c r="F58" i="7"/>
  <c r="D59" i="7"/>
  <c r="E59" i="7"/>
  <c r="F59" i="7"/>
  <c r="D60" i="7"/>
  <c r="E60" i="7"/>
  <c r="F60" i="7"/>
  <c r="D61" i="7"/>
  <c r="E61" i="7"/>
  <c r="F61" i="7"/>
  <c r="D62" i="7"/>
  <c r="E62" i="7"/>
  <c r="F62" i="7"/>
  <c r="E63" i="7"/>
  <c r="F63" i="7"/>
  <c r="D64" i="7"/>
  <c r="E64" i="7"/>
  <c r="F64" i="7"/>
  <c r="D65" i="7"/>
  <c r="E65" i="7"/>
  <c r="F65" i="7"/>
  <c r="D66" i="7"/>
  <c r="E66" i="7"/>
  <c r="F66" i="7"/>
  <c r="D67" i="7"/>
  <c r="E67" i="7"/>
  <c r="F67" i="7"/>
  <c r="D68" i="7"/>
  <c r="E68" i="7"/>
  <c r="F68" i="7"/>
  <c r="D69" i="7"/>
  <c r="E69" i="7"/>
  <c r="F69" i="7"/>
  <c r="D70" i="7"/>
  <c r="E70" i="7"/>
  <c r="F70" i="7"/>
  <c r="D71" i="7"/>
  <c r="E71" i="7"/>
  <c r="F71" i="7"/>
  <c r="D72" i="7"/>
  <c r="E72" i="7"/>
  <c r="F72" i="7"/>
  <c r="D73" i="7"/>
  <c r="E73" i="7"/>
  <c r="F73" i="7"/>
  <c r="D74" i="7"/>
  <c r="E74" i="7"/>
  <c r="F74" i="7"/>
  <c r="E75" i="7"/>
  <c r="F75" i="7"/>
  <c r="D77" i="7"/>
  <c r="E77" i="7"/>
  <c r="F77" i="7"/>
  <c r="D78" i="7"/>
  <c r="E78" i="7"/>
  <c r="F78" i="7"/>
  <c r="D79" i="7"/>
  <c r="E79" i="7"/>
  <c r="F79" i="7"/>
  <c r="D80" i="7"/>
  <c r="E80" i="7"/>
  <c r="F80" i="7"/>
  <c r="D81" i="7"/>
  <c r="E81" i="7"/>
  <c r="F81" i="7"/>
  <c r="D82" i="7"/>
  <c r="E82" i="7"/>
  <c r="F82" i="7"/>
  <c r="D83" i="7"/>
  <c r="E83" i="7"/>
  <c r="F83" i="7"/>
  <c r="D84" i="7"/>
  <c r="E84" i="7"/>
  <c r="F84" i="7"/>
  <c r="D85" i="7"/>
  <c r="E85" i="7"/>
  <c r="F85" i="7"/>
  <c r="D86" i="7"/>
  <c r="E86" i="7"/>
  <c r="F86" i="7"/>
  <c r="D87" i="7"/>
  <c r="E87" i="7"/>
  <c r="F87" i="7"/>
  <c r="D88" i="7"/>
  <c r="E88" i="7"/>
  <c r="F88" i="7"/>
  <c r="D89" i="7"/>
  <c r="E89" i="7"/>
  <c r="F89" i="7"/>
  <c r="D90" i="7"/>
  <c r="E90" i="7"/>
  <c r="F90" i="7"/>
  <c r="D91" i="7"/>
  <c r="E91" i="7"/>
  <c r="F91" i="7"/>
  <c r="D92" i="7"/>
  <c r="E92" i="7"/>
  <c r="F92" i="7"/>
  <c r="D93" i="7"/>
  <c r="E93" i="7"/>
  <c r="F93" i="7"/>
  <c r="D94" i="7"/>
  <c r="E94" i="7"/>
  <c r="F94" i="7"/>
  <c r="D95" i="7"/>
  <c r="E95" i="7"/>
  <c r="F95" i="7"/>
  <c r="D96" i="7"/>
  <c r="E96" i="7"/>
  <c r="F96" i="7"/>
  <c r="D97" i="7"/>
  <c r="E97" i="7"/>
  <c r="F97" i="7"/>
  <c r="E98" i="7"/>
  <c r="D100" i="7"/>
  <c r="E100" i="7"/>
  <c r="F100" i="7"/>
  <c r="D101" i="7"/>
  <c r="E101" i="7"/>
  <c r="F101" i="7"/>
  <c r="D102" i="7"/>
  <c r="E102" i="7"/>
  <c r="F102" i="7"/>
  <c r="D103" i="7"/>
  <c r="E103" i="7"/>
  <c r="F103" i="7"/>
  <c r="D104" i="7"/>
  <c r="F104" i="7"/>
  <c r="AB7" i="8"/>
  <c r="E6" i="7"/>
  <c r="AA3" i="8" s="1"/>
  <c r="F6" i="7"/>
  <c r="D6" i="7"/>
  <c r="Z4" i="8"/>
  <c r="AA5" i="8"/>
  <c r="S9" i="41"/>
  <c r="S6" i="41"/>
  <c r="AG104" i="7"/>
  <c r="AA29" i="8" s="1"/>
  <c r="AH104" i="7"/>
  <c r="AF104" i="7"/>
  <c r="AA4" i="8"/>
  <c r="Z7" i="8"/>
  <c r="AA7" i="8"/>
  <c r="AB3" i="8"/>
  <c r="Y7" i="5"/>
  <c r="D16" i="8"/>
  <c r="E16" i="8"/>
  <c r="F16" i="8"/>
  <c r="E19" i="8"/>
  <c r="F19" i="8"/>
  <c r="D25" i="8"/>
  <c r="E25" i="8"/>
  <c r="F25" i="8"/>
  <c r="O17" i="40"/>
  <c r="O18" i="40"/>
  <c r="N16" i="40"/>
  <c r="N17" i="40"/>
  <c r="N18" i="40"/>
  <c r="M16" i="40"/>
  <c r="M17" i="40"/>
  <c r="E39" i="40"/>
  <c r="E9" i="40"/>
  <c r="E6" i="37"/>
  <c r="H39" i="40"/>
  <c r="M7" i="6"/>
  <c r="P7" i="6"/>
  <c r="D6" i="6"/>
  <c r="E6" i="6"/>
  <c r="F6" i="6"/>
  <c r="D7" i="6"/>
  <c r="E7" i="6"/>
  <c r="D9" i="6"/>
  <c r="E9" i="6"/>
  <c r="F9" i="6"/>
  <c r="D11" i="6"/>
  <c r="E11" i="6"/>
  <c r="F11" i="6"/>
  <c r="D12" i="6"/>
  <c r="E12" i="6"/>
  <c r="F12" i="6"/>
  <c r="D13" i="6"/>
  <c r="E13" i="6"/>
  <c r="F13" i="6"/>
  <c r="D14" i="6"/>
  <c r="E14" i="6"/>
  <c r="D15" i="6"/>
  <c r="E15" i="6"/>
  <c r="F15" i="6"/>
  <c r="D16" i="6"/>
  <c r="E16" i="6"/>
  <c r="F16" i="6"/>
  <c r="D17" i="6"/>
  <c r="E17" i="6"/>
  <c r="D18" i="6"/>
  <c r="E18" i="6"/>
  <c r="F18" i="6"/>
  <c r="D19" i="6"/>
  <c r="E19" i="6"/>
  <c r="F19" i="6"/>
  <c r="D20" i="6"/>
  <c r="E20" i="6"/>
  <c r="F20" i="6"/>
  <c r="D21" i="6"/>
  <c r="E21" i="6"/>
  <c r="F21" i="6"/>
  <c r="D22" i="6"/>
  <c r="E22" i="6"/>
  <c r="F22" i="6"/>
  <c r="D23" i="6"/>
  <c r="E23" i="6"/>
  <c r="F23" i="6"/>
  <c r="D24" i="6"/>
  <c r="E24" i="6"/>
  <c r="F24" i="6"/>
  <c r="D25" i="6"/>
  <c r="E25" i="6"/>
  <c r="D26" i="6"/>
  <c r="E26" i="6"/>
  <c r="F26" i="6"/>
  <c r="D27" i="6"/>
  <c r="E27" i="6"/>
  <c r="F27" i="6"/>
  <c r="D28" i="6"/>
  <c r="E28" i="6"/>
  <c r="D29" i="6"/>
  <c r="E29" i="6"/>
  <c r="F29" i="6"/>
  <c r="D30" i="6"/>
  <c r="E30" i="6"/>
  <c r="F30" i="6"/>
  <c r="D31" i="6"/>
  <c r="E31" i="6"/>
  <c r="F31" i="6"/>
  <c r="D32" i="6"/>
  <c r="E32" i="6"/>
  <c r="F32" i="6"/>
  <c r="D33" i="6"/>
  <c r="E33" i="6"/>
  <c r="F33" i="6"/>
  <c r="D34" i="6"/>
  <c r="E34" i="6"/>
  <c r="D35" i="6"/>
  <c r="E35" i="6"/>
  <c r="D37" i="6"/>
  <c r="E37" i="6"/>
  <c r="F37" i="6"/>
  <c r="D38" i="6"/>
  <c r="E38" i="6"/>
  <c r="F38" i="6"/>
  <c r="D39" i="6"/>
  <c r="E39" i="6"/>
  <c r="F39" i="6"/>
  <c r="D40" i="6"/>
  <c r="E40" i="6"/>
  <c r="F40" i="6"/>
  <c r="D41" i="6"/>
  <c r="E41" i="6"/>
  <c r="F41" i="6"/>
  <c r="D42" i="6"/>
  <c r="E42" i="6"/>
  <c r="F42" i="6"/>
  <c r="D43" i="6"/>
  <c r="E43" i="6"/>
  <c r="F43" i="6"/>
  <c r="D44" i="6"/>
  <c r="E44" i="6"/>
  <c r="F44" i="6"/>
  <c r="D45" i="6"/>
  <c r="E45" i="6"/>
  <c r="F45" i="6"/>
  <c r="D47" i="6"/>
  <c r="E47" i="6"/>
  <c r="F47" i="6"/>
  <c r="D48" i="6"/>
  <c r="E48" i="6"/>
  <c r="F48" i="6"/>
  <c r="D49" i="6"/>
  <c r="E49" i="6"/>
  <c r="F49" i="6"/>
  <c r="D50" i="6"/>
  <c r="E50" i="6"/>
  <c r="F50" i="6"/>
  <c r="D51" i="6"/>
  <c r="E51" i="6"/>
  <c r="F51" i="6"/>
  <c r="D53" i="6"/>
  <c r="E53" i="6"/>
  <c r="F53" i="6"/>
  <c r="D54" i="6"/>
  <c r="E54" i="6"/>
  <c r="F54" i="6"/>
  <c r="D55" i="6"/>
  <c r="E55" i="6"/>
  <c r="F55" i="6"/>
  <c r="D56" i="6"/>
  <c r="E56" i="6"/>
  <c r="F56" i="6"/>
  <c r="D58" i="6"/>
  <c r="E58" i="6"/>
  <c r="N5" i="8"/>
  <c r="P10" i="8"/>
  <c r="O12" i="8"/>
  <c r="P12" i="8"/>
  <c r="N11" i="8"/>
  <c r="O21" i="8"/>
  <c r="P4" i="8"/>
  <c r="O7" i="8"/>
  <c r="P7" i="8"/>
  <c r="P9" i="8"/>
  <c r="N21" i="8"/>
  <c r="P23" i="8"/>
  <c r="D5" i="41"/>
  <c r="E5" i="6"/>
  <c r="F5" i="6"/>
  <c r="O9" i="8"/>
  <c r="O10" i="8"/>
  <c r="O11" i="8"/>
  <c r="O13" i="8"/>
  <c r="N4" i="8"/>
  <c r="O4" i="8"/>
  <c r="N7" i="8"/>
  <c r="N9" i="8"/>
  <c r="N10" i="8"/>
  <c r="N12" i="8"/>
  <c r="N13" i="8"/>
  <c r="N23" i="8"/>
  <c r="O23" i="8"/>
  <c r="O3" i="8"/>
  <c r="P3" i="8"/>
  <c r="M10" i="8"/>
  <c r="M12" i="8"/>
  <c r="D6" i="41"/>
  <c r="E6" i="41"/>
  <c r="F6" i="41"/>
  <c r="D7" i="41"/>
  <c r="E7" i="41"/>
  <c r="D9" i="41"/>
  <c r="E9" i="41"/>
  <c r="F9" i="41"/>
  <c r="D11" i="41"/>
  <c r="E11" i="41"/>
  <c r="F11" i="41"/>
  <c r="D12" i="41"/>
  <c r="E12" i="41"/>
  <c r="F12" i="41"/>
  <c r="D13" i="41"/>
  <c r="E13" i="41"/>
  <c r="F13" i="41"/>
  <c r="D14" i="41"/>
  <c r="E14" i="41"/>
  <c r="L9" i="8" s="1"/>
  <c r="F14" i="41"/>
  <c r="M9" i="8" s="1"/>
  <c r="D15" i="41"/>
  <c r="E15" i="41"/>
  <c r="F15" i="41"/>
  <c r="D16" i="41"/>
  <c r="E16" i="41"/>
  <c r="F16" i="41"/>
  <c r="D17" i="41"/>
  <c r="E17" i="41"/>
  <c r="L10" i="8" s="1"/>
  <c r="F17" i="41"/>
  <c r="D18" i="41"/>
  <c r="E18" i="41"/>
  <c r="F18" i="41"/>
  <c r="D19" i="41"/>
  <c r="E19" i="41"/>
  <c r="F19" i="41"/>
  <c r="D20" i="41"/>
  <c r="E20" i="41"/>
  <c r="F20" i="41"/>
  <c r="D21" i="41"/>
  <c r="E21" i="41"/>
  <c r="F21" i="41"/>
  <c r="D22" i="41"/>
  <c r="E22" i="41"/>
  <c r="F22" i="41"/>
  <c r="D23" i="41"/>
  <c r="E23" i="41"/>
  <c r="F23" i="41"/>
  <c r="D24" i="41"/>
  <c r="E24" i="41"/>
  <c r="F24" i="41"/>
  <c r="D25" i="41"/>
  <c r="E25" i="41"/>
  <c r="L11" i="8" s="1"/>
  <c r="F25" i="41"/>
  <c r="M11" i="8" s="1"/>
  <c r="D26" i="41"/>
  <c r="E26" i="41"/>
  <c r="F26" i="41"/>
  <c r="D27" i="41"/>
  <c r="E27" i="41"/>
  <c r="F27" i="41"/>
  <c r="D28" i="41"/>
  <c r="E28" i="41"/>
  <c r="L12" i="8" s="1"/>
  <c r="F28" i="41"/>
  <c r="D29" i="41"/>
  <c r="E29" i="41"/>
  <c r="F29" i="41"/>
  <c r="D30" i="41"/>
  <c r="E30" i="41"/>
  <c r="I7" i="18" s="1"/>
  <c r="F30" i="41"/>
  <c r="J7" i="18" s="1"/>
  <c r="D31" i="41"/>
  <c r="E31" i="41"/>
  <c r="F31" i="41"/>
  <c r="D32" i="41"/>
  <c r="E32" i="41"/>
  <c r="F32" i="41"/>
  <c r="D33" i="41"/>
  <c r="E33" i="41"/>
  <c r="F33" i="41"/>
  <c r="D34" i="41"/>
  <c r="E34" i="41"/>
  <c r="L13" i="8" s="1"/>
  <c r="D35" i="41"/>
  <c r="D38" i="41"/>
  <c r="E38" i="41"/>
  <c r="F38" i="41"/>
  <c r="D39" i="41"/>
  <c r="E39" i="41"/>
  <c r="F39" i="41"/>
  <c r="D40" i="41"/>
  <c r="E40" i="41"/>
  <c r="F40" i="41"/>
  <c r="D41" i="41"/>
  <c r="E41" i="41"/>
  <c r="F41" i="41"/>
  <c r="D42" i="41"/>
  <c r="E42" i="41"/>
  <c r="F42" i="41"/>
  <c r="D43" i="41"/>
  <c r="E43" i="41"/>
  <c r="F43" i="41"/>
  <c r="D44" i="41"/>
  <c r="E44" i="41"/>
  <c r="F44" i="41"/>
  <c r="D46" i="41"/>
  <c r="E46" i="41"/>
  <c r="F46" i="41"/>
  <c r="D47" i="41"/>
  <c r="E47" i="41"/>
  <c r="F47" i="41"/>
  <c r="D48" i="41"/>
  <c r="E48" i="41"/>
  <c r="F48" i="41"/>
  <c r="D49" i="41"/>
  <c r="E49" i="41"/>
  <c r="F49" i="41"/>
  <c r="D50" i="41"/>
  <c r="E50" i="41"/>
  <c r="F50" i="41"/>
  <c r="D51" i="41"/>
  <c r="E51" i="41"/>
  <c r="F51" i="41"/>
  <c r="D52" i="41"/>
  <c r="E52" i="41"/>
  <c r="F52" i="41"/>
  <c r="D53" i="41"/>
  <c r="E53" i="41"/>
  <c r="L21" i="8" s="1"/>
  <c r="D55" i="41"/>
  <c r="E55" i="41"/>
  <c r="F55" i="41"/>
  <c r="D56" i="41"/>
  <c r="E56" i="41"/>
  <c r="F56" i="41"/>
  <c r="D57" i="41"/>
  <c r="E57" i="41"/>
  <c r="F57" i="41"/>
  <c r="D58" i="41"/>
  <c r="E58" i="41"/>
  <c r="F58" i="41"/>
  <c r="D59" i="41"/>
  <c r="E59" i="41"/>
  <c r="L23" i="8" s="1"/>
  <c r="F59" i="41"/>
  <c r="M23" i="8" s="1"/>
  <c r="D61" i="41"/>
  <c r="E61" i="41"/>
  <c r="F61" i="41"/>
  <c r="D62" i="41"/>
  <c r="E62" i="41"/>
  <c r="F62" i="41"/>
  <c r="D63" i="41"/>
  <c r="E63" i="41"/>
  <c r="F63" i="41"/>
  <c r="D64" i="41"/>
  <c r="E64" i="41"/>
  <c r="F64" i="41"/>
  <c r="D66" i="41"/>
  <c r="D68" i="41"/>
  <c r="E68" i="41"/>
  <c r="F68" i="41"/>
  <c r="M4" i="8"/>
  <c r="E5" i="41"/>
  <c r="F5" i="41"/>
  <c r="L4" i="8"/>
  <c r="L3" i="8"/>
  <c r="M3" i="8"/>
  <c r="Y8" i="7"/>
  <c r="I65" i="5"/>
  <c r="L65" i="5"/>
  <c r="O65" i="5"/>
  <c r="Q65" i="5"/>
  <c r="R65" i="5"/>
  <c r="T65" i="5"/>
  <c r="U65" i="5"/>
  <c r="V65" i="5"/>
  <c r="W65" i="5"/>
  <c r="X65" i="5"/>
  <c r="Z65" i="5"/>
  <c r="AA65" i="5"/>
  <c r="AB65" i="5"/>
  <c r="AC65" i="5"/>
  <c r="AD65" i="5"/>
  <c r="AE65" i="5"/>
  <c r="AG65" i="5"/>
  <c r="AJ65" i="5"/>
  <c r="I52" i="5"/>
  <c r="J52" i="5"/>
  <c r="K52" i="5"/>
  <c r="L52" i="5"/>
  <c r="M52" i="5"/>
  <c r="P21" i="8" s="1"/>
  <c r="N52" i="5"/>
  <c r="O52" i="5"/>
  <c r="P52" i="5"/>
  <c r="Q52" i="5"/>
  <c r="R52" i="5"/>
  <c r="S52" i="5"/>
  <c r="S65" i="5" s="1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P13" i="8" s="1"/>
  <c r="Z34" i="5"/>
  <c r="AA34" i="5"/>
  <c r="AB34" i="5"/>
  <c r="AC34" i="5"/>
  <c r="AD34" i="5"/>
  <c r="AE34" i="5"/>
  <c r="AF34" i="5"/>
  <c r="AG34" i="5"/>
  <c r="AH34" i="5"/>
  <c r="AI34" i="5"/>
  <c r="AJ34" i="5"/>
  <c r="AK34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J31" i="7"/>
  <c r="I36" i="7"/>
  <c r="I35" i="7"/>
  <c r="I30" i="7"/>
  <c r="I26" i="7"/>
  <c r="I25" i="7"/>
  <c r="R35" i="41"/>
  <c r="E35" i="41" s="1"/>
  <c r="L14" i="8" s="1"/>
  <c r="I98" i="7"/>
  <c r="L98" i="7"/>
  <c r="AF74" i="7"/>
  <c r="H75" i="7"/>
  <c r="J75" i="7"/>
  <c r="Q75" i="7"/>
  <c r="R75" i="7"/>
  <c r="S75" i="7"/>
  <c r="T75" i="7"/>
  <c r="U75" i="7"/>
  <c r="V75" i="7"/>
  <c r="W75" i="7"/>
  <c r="Y75" i="7"/>
  <c r="Z75" i="7"/>
  <c r="AB75" i="7"/>
  <c r="AH75" i="7"/>
  <c r="Q102" i="7"/>
  <c r="R102" i="7"/>
  <c r="S102" i="7"/>
  <c r="S104" i="7" s="1"/>
  <c r="T102" i="7"/>
  <c r="T104" i="7" s="1"/>
  <c r="U102" i="7"/>
  <c r="V102" i="7"/>
  <c r="W102" i="7"/>
  <c r="W104" i="7" s="1"/>
  <c r="X102" i="7"/>
  <c r="Y102" i="7"/>
  <c r="AF102" i="7"/>
  <c r="AF103" i="7"/>
  <c r="Q104" i="7"/>
  <c r="R104" i="7"/>
  <c r="U104" i="7"/>
  <c r="V104" i="7"/>
  <c r="Y104" i="7"/>
  <c r="Z104" i="7"/>
  <c r="AA104" i="7"/>
  <c r="AB104" i="7"/>
  <c r="G56" i="15" l="1"/>
  <c r="E21" i="8"/>
  <c r="I24" i="18" s="1"/>
  <c r="E23" i="8"/>
  <c r="F23" i="8"/>
  <c r="E104" i="7"/>
  <c r="J10" i="18"/>
  <c r="J9" i="18" s="1"/>
  <c r="E36" i="17"/>
  <c r="E35" i="17"/>
  <c r="I10" i="18"/>
  <c r="I9" i="18" s="1"/>
  <c r="D36" i="17"/>
  <c r="D35" i="17" s="1"/>
  <c r="E4" i="8"/>
  <c r="O14" i="8"/>
  <c r="D38" i="17"/>
  <c r="F3" i="8"/>
  <c r="E3" i="8"/>
  <c r="O75" i="15"/>
  <c r="O79" i="15" s="1"/>
  <c r="F63" i="15"/>
  <c r="L79" i="15"/>
  <c r="E63" i="15"/>
  <c r="M75" i="15"/>
  <c r="M79" i="15" s="1"/>
  <c r="P79" i="15"/>
  <c r="E52" i="17"/>
  <c r="E51" i="17" s="1"/>
  <c r="E25" i="17"/>
  <c r="D19" i="17"/>
  <c r="E19" i="17"/>
  <c r="D25" i="17"/>
  <c r="D52" i="17"/>
  <c r="D51" i="17" s="1"/>
  <c r="E23" i="9"/>
  <c r="F30" i="7"/>
  <c r="R66" i="41"/>
  <c r="E66" i="41" s="1"/>
  <c r="Y35" i="5"/>
  <c r="P11" i="8"/>
  <c r="P14" i="8" s="1"/>
  <c r="N14" i="8"/>
  <c r="N27" i="8" s="1"/>
  <c r="N30" i="8" s="1"/>
  <c r="X104" i="7"/>
  <c r="G3" i="8" l="1"/>
  <c r="E39" i="17"/>
  <c r="G23" i="8"/>
  <c r="J25" i="18"/>
  <c r="D39" i="17"/>
  <c r="D37" i="17" s="1"/>
  <c r="I25" i="18"/>
  <c r="I23" i="18" s="1"/>
  <c r="I31" i="18" s="1"/>
  <c r="E75" i="15"/>
  <c r="E79" i="15"/>
  <c r="F79" i="15"/>
  <c r="F75" i="15"/>
  <c r="G75" i="15" s="1"/>
  <c r="Y65" i="5"/>
  <c r="G79" i="15" l="1"/>
  <c r="J8" i="7"/>
  <c r="H8" i="7"/>
  <c r="J47" i="41"/>
  <c r="O5" i="40"/>
  <c r="O6" i="40"/>
  <c r="O7" i="40"/>
  <c r="O22" i="40"/>
  <c r="O23" i="40"/>
  <c r="O24" i="40"/>
  <c r="O25" i="40"/>
  <c r="O26" i="40"/>
  <c r="O27" i="40"/>
  <c r="O28" i="40"/>
  <c r="O30" i="40"/>
  <c r="O31" i="40"/>
  <c r="O32" i="40"/>
  <c r="O33" i="40"/>
  <c r="O34" i="40"/>
  <c r="O35" i="40"/>
  <c r="O36" i="40"/>
  <c r="O37" i="40"/>
  <c r="H22" i="40"/>
  <c r="F34" i="1" l="1"/>
  <c r="F25" i="1"/>
  <c r="F17" i="1"/>
  <c r="F14" i="1"/>
  <c r="G36" i="14"/>
  <c r="G7" i="14"/>
  <c r="G8" i="14"/>
  <c r="G10" i="14"/>
  <c r="G11" i="14"/>
  <c r="G13" i="14"/>
  <c r="G14" i="14"/>
  <c r="G15" i="14"/>
  <c r="G16" i="14"/>
  <c r="G17" i="14"/>
  <c r="G19" i="14"/>
  <c r="G21" i="14"/>
  <c r="G22" i="14"/>
  <c r="G23" i="14"/>
  <c r="G24" i="14"/>
  <c r="G26" i="14"/>
  <c r="G27" i="14"/>
  <c r="G28" i="14"/>
  <c r="G29" i="14"/>
  <c r="G31" i="14"/>
  <c r="G33" i="14"/>
  <c r="G34" i="14"/>
  <c r="G37" i="14"/>
  <c r="G38" i="14"/>
  <c r="G39" i="14"/>
  <c r="G43" i="14"/>
  <c r="G44" i="14"/>
  <c r="G47" i="14"/>
  <c r="G48" i="14"/>
  <c r="G49" i="14"/>
  <c r="G50" i="14"/>
  <c r="G52" i="14"/>
  <c r="G53" i="14"/>
  <c r="G57" i="14"/>
  <c r="G58" i="14"/>
  <c r="G59" i="14"/>
  <c r="G61" i="14"/>
  <c r="G62" i="14"/>
  <c r="G63" i="14"/>
  <c r="G64" i="14"/>
  <c r="G69" i="14"/>
  <c r="G70" i="14"/>
  <c r="G73" i="14"/>
  <c r="G74" i="14"/>
  <c r="G76" i="14"/>
  <c r="G77" i="14"/>
  <c r="G78" i="14"/>
  <c r="G79" i="14"/>
  <c r="G84" i="14"/>
  <c r="G5" i="14"/>
  <c r="J39" i="15"/>
  <c r="J36" i="15"/>
  <c r="J15" i="15"/>
  <c r="F58" i="14"/>
  <c r="F59" i="14" s="1"/>
  <c r="F52" i="14"/>
  <c r="F49" i="14"/>
  <c r="F39" i="14"/>
  <c r="F36" i="14"/>
  <c r="D84" i="14"/>
  <c r="F35" i="1" l="1"/>
  <c r="E84" i="14"/>
  <c r="V68" i="41" l="1"/>
  <c r="V63" i="41"/>
  <c r="V62" i="41"/>
  <c r="V61" i="41"/>
  <c r="V59" i="41"/>
  <c r="V58" i="41"/>
  <c r="V57" i="41"/>
  <c r="V56" i="41"/>
  <c r="V55" i="41"/>
  <c r="V52" i="41"/>
  <c r="V51" i="41"/>
  <c r="V50" i="41"/>
  <c r="V49" i="41"/>
  <c r="V48" i="41"/>
  <c r="V46" i="41"/>
  <c r="V44" i="41"/>
  <c r="V43" i="41"/>
  <c r="V42" i="41"/>
  <c r="V41" i="41"/>
  <c r="V40" i="41"/>
  <c r="V39" i="41"/>
  <c r="V38" i="41"/>
  <c r="V33" i="41"/>
  <c r="V32" i="41"/>
  <c r="V31" i="41"/>
  <c r="V30" i="41"/>
  <c r="V29" i="41"/>
  <c r="V27" i="41"/>
  <c r="V28" i="41" s="1"/>
  <c r="V26" i="41"/>
  <c r="V24" i="41"/>
  <c r="V23" i="41"/>
  <c r="V22" i="41"/>
  <c r="V20" i="41"/>
  <c r="V19" i="41"/>
  <c r="V18" i="41"/>
  <c r="V17" i="41"/>
  <c r="V13" i="41"/>
  <c r="V12" i="41"/>
  <c r="V11" i="41"/>
  <c r="V14" i="41" s="1"/>
  <c r="V9" i="41"/>
  <c r="V6" i="41"/>
  <c r="V5" i="41"/>
  <c r="V7" i="41" s="1"/>
  <c r="C19" i="44"/>
  <c r="D19" i="44"/>
  <c r="C37" i="43"/>
  <c r="D37" i="43"/>
  <c r="B37" i="43"/>
  <c r="V53" i="41" l="1"/>
  <c r="V64" i="41"/>
  <c r="V34" i="41"/>
  <c r="V25" i="41"/>
  <c r="V35" i="41" s="1"/>
  <c r="V66" i="41" l="1"/>
  <c r="C11" i="21"/>
  <c r="C16" i="21" s="1"/>
  <c r="Q68" i="41" l="1"/>
  <c r="C23" i="20" l="1"/>
  <c r="C27" i="20" s="1"/>
  <c r="C15" i="19"/>
  <c r="H47" i="41"/>
  <c r="K46" i="5"/>
  <c r="C39" i="19" l="1"/>
  <c r="C33" i="19"/>
  <c r="C28" i="19"/>
  <c r="C23" i="19"/>
  <c r="C44" i="19" s="1"/>
  <c r="B6" i="45" l="1"/>
  <c r="C76" i="9" l="1"/>
  <c r="C47" i="9"/>
  <c r="C6" i="37" l="1"/>
  <c r="C56" i="9" l="1"/>
  <c r="C61" i="9" l="1"/>
  <c r="C60" i="9"/>
  <c r="B6" i="44"/>
  <c r="B8" i="44"/>
  <c r="B12" i="44"/>
  <c r="W6" i="5" l="1"/>
  <c r="C77" i="9"/>
  <c r="N51" i="5"/>
  <c r="N46" i="5"/>
  <c r="Q6" i="41" l="1"/>
  <c r="K55" i="41"/>
  <c r="H48" i="15" l="1"/>
  <c r="C18" i="37" l="1"/>
  <c r="L17" i="40" l="1"/>
  <c r="C18" i="40"/>
  <c r="C9" i="40" s="1"/>
  <c r="L16" i="40"/>
  <c r="M31" i="40"/>
  <c r="N31" i="40"/>
  <c r="M32" i="40"/>
  <c r="N32" i="40"/>
  <c r="M33" i="40"/>
  <c r="N33" i="40"/>
  <c r="M34" i="40"/>
  <c r="N34" i="40"/>
  <c r="M35" i="40"/>
  <c r="N35" i="40"/>
  <c r="M36" i="40"/>
  <c r="N36" i="40"/>
  <c r="M37" i="40"/>
  <c r="N37" i="40"/>
  <c r="M38" i="40"/>
  <c r="N38" i="40"/>
  <c r="L32" i="40"/>
  <c r="L33" i="40"/>
  <c r="L34" i="40"/>
  <c r="L35" i="40"/>
  <c r="L37" i="40"/>
  <c r="L38" i="40"/>
  <c r="F36" i="40"/>
  <c r="L36" i="40" s="1"/>
  <c r="F31" i="40"/>
  <c r="F22" i="40" s="1"/>
  <c r="L29" i="40"/>
  <c r="W23" i="5" l="1"/>
  <c r="D48" i="14" l="1"/>
  <c r="D70" i="14" l="1"/>
  <c r="D30" i="15" l="1"/>
  <c r="D31" i="15"/>
  <c r="N32" i="15"/>
  <c r="N29" i="15"/>
  <c r="F8" i="40" l="1"/>
  <c r="C29" i="9" l="1"/>
  <c r="C26" i="9" s="1"/>
  <c r="AF68" i="7"/>
  <c r="N29" i="5"/>
  <c r="N23" i="5"/>
  <c r="H29" i="5" l="1"/>
  <c r="L29" i="8" l="1"/>
  <c r="E29" i="8" s="1"/>
  <c r="M29" i="8"/>
  <c r="F29" i="8" s="1"/>
  <c r="G29" i="8" s="1"/>
  <c r="K29" i="8"/>
  <c r="D43" i="14" l="1"/>
  <c r="D12" i="1" l="1"/>
  <c r="B8" i="43" l="1"/>
  <c r="C53" i="9" l="1"/>
  <c r="C16" i="9"/>
  <c r="D29" i="1" l="1"/>
  <c r="D24" i="1"/>
  <c r="AF64" i="7" l="1"/>
  <c r="Z18" i="7"/>
  <c r="AB18" i="7"/>
  <c r="AC18" i="7"/>
  <c r="AE18" i="7"/>
  <c r="Z15" i="7"/>
  <c r="AB15" i="7"/>
  <c r="AC15" i="7"/>
  <c r="AE15" i="7"/>
  <c r="AC30" i="7"/>
  <c r="AC35" i="7" s="1"/>
  <c r="AE35" i="7"/>
  <c r="AC29" i="7"/>
  <c r="AE29" i="7"/>
  <c r="AC26" i="7"/>
  <c r="AE26" i="7"/>
  <c r="AC36" i="7" l="1"/>
  <c r="AC98" i="7" s="1"/>
  <c r="AE36" i="7"/>
  <c r="AE98" i="7" s="1"/>
  <c r="W7" i="5"/>
  <c r="AI46" i="5"/>
  <c r="N63" i="5" l="1"/>
  <c r="N65" i="5" s="1"/>
  <c r="P63" i="5"/>
  <c r="P65" i="5" s="1"/>
  <c r="C58" i="9" l="1"/>
  <c r="B11" i="44"/>
  <c r="B7" i="44"/>
  <c r="B19" i="44" s="1"/>
  <c r="H31" i="7" l="1"/>
  <c r="H25" i="7"/>
  <c r="D11" i="21" l="1"/>
  <c r="D16" i="21" s="1"/>
  <c r="C20" i="20" l="1"/>
  <c r="C54" i="19" l="1"/>
  <c r="C31" i="20"/>
  <c r="C7" i="37" l="1"/>
  <c r="B21" i="45" l="1"/>
  <c r="H7" i="18" l="1"/>
  <c r="AB64" i="41"/>
  <c r="AA64" i="41"/>
  <c r="Z64" i="41"/>
  <c r="AB53" i="41"/>
  <c r="AA53" i="41"/>
  <c r="Z53" i="41"/>
  <c r="AB34" i="41"/>
  <c r="AA34" i="41"/>
  <c r="Z34" i="41"/>
  <c r="AB28" i="41"/>
  <c r="AA28" i="41"/>
  <c r="Z28" i="41"/>
  <c r="AB25" i="41"/>
  <c r="AA25" i="41"/>
  <c r="Z25" i="41"/>
  <c r="AB17" i="41"/>
  <c r="AA17" i="41"/>
  <c r="Z17" i="41"/>
  <c r="AB14" i="41"/>
  <c r="AA14" i="41"/>
  <c r="Z14" i="41"/>
  <c r="AB7" i="41"/>
  <c r="AA7" i="41"/>
  <c r="Z7" i="41"/>
  <c r="Y64" i="41"/>
  <c r="X64" i="41"/>
  <c r="W64" i="41"/>
  <c r="Y53" i="41"/>
  <c r="X53" i="41"/>
  <c r="W53" i="41"/>
  <c r="Y34" i="41"/>
  <c r="X34" i="41"/>
  <c r="W34" i="41"/>
  <c r="Y28" i="41"/>
  <c r="X28" i="41"/>
  <c r="W28" i="41"/>
  <c r="Y25" i="41"/>
  <c r="X25" i="41"/>
  <c r="W25" i="41"/>
  <c r="Y17" i="41"/>
  <c r="X17" i="41"/>
  <c r="W17" i="41"/>
  <c r="Y14" i="41"/>
  <c r="X14" i="41"/>
  <c r="W14" i="41"/>
  <c r="Y7" i="41"/>
  <c r="X7" i="41"/>
  <c r="W7" i="41"/>
  <c r="Y35" i="41" l="1"/>
  <c r="Y66" i="41" s="1"/>
  <c r="AA35" i="41"/>
  <c r="AA66" i="41" s="1"/>
  <c r="X35" i="41"/>
  <c r="X66" i="41" s="1"/>
  <c r="Z35" i="41"/>
  <c r="Z66" i="41" s="1"/>
  <c r="W35" i="41"/>
  <c r="W66" i="41" s="1"/>
  <c r="AB35" i="41"/>
  <c r="AB66" i="41" s="1"/>
  <c r="M5" i="40" l="1"/>
  <c r="N5" i="40"/>
  <c r="M6" i="40"/>
  <c r="N6" i="40"/>
  <c r="M7" i="40"/>
  <c r="N7" i="40"/>
  <c r="L6" i="40"/>
  <c r="L7" i="40"/>
  <c r="L5" i="40"/>
  <c r="L7" i="8" l="1"/>
  <c r="E7" i="8" s="1"/>
  <c r="M7" i="8"/>
  <c r="K7" i="8"/>
  <c r="D7" i="8" s="1"/>
  <c r="K4" i="8"/>
  <c r="D4" i="8" s="1"/>
  <c r="K3" i="8"/>
  <c r="D32" i="17" l="1"/>
  <c r="I5" i="18"/>
  <c r="K59" i="41"/>
  <c r="K23" i="8" s="1"/>
  <c r="D23" i="8" s="1"/>
  <c r="J66" i="52"/>
  <c r="H66" i="52"/>
  <c r="H3" i="52"/>
  <c r="J7" i="41" l="1"/>
  <c r="K7" i="41"/>
  <c r="M7" i="41"/>
  <c r="N7" i="41"/>
  <c r="P7" i="41"/>
  <c r="S7" i="41"/>
  <c r="F7" i="41" s="1"/>
  <c r="H7" i="41"/>
  <c r="K5" i="8" l="1"/>
  <c r="D5" i="8" s="1"/>
  <c r="B24" i="44" l="1"/>
  <c r="C26" i="18" l="1"/>
  <c r="J14" i="29" l="1"/>
  <c r="E14" i="29"/>
  <c r="F14" i="29"/>
  <c r="G14" i="29"/>
  <c r="H14" i="29"/>
  <c r="I14" i="29"/>
  <c r="D14" i="29"/>
  <c r="E7" i="37"/>
  <c r="J39" i="40" l="1"/>
  <c r="K39" i="40"/>
  <c r="I39" i="40"/>
  <c r="L8" i="40"/>
  <c r="M8" i="40"/>
  <c r="N8" i="40"/>
  <c r="O8" i="40" s="1"/>
  <c r="M9" i="40"/>
  <c r="N9" i="40"/>
  <c r="O9" i="40" s="1"/>
  <c r="L10" i="40"/>
  <c r="M10" i="40"/>
  <c r="N10" i="40"/>
  <c r="O10" i="40" s="1"/>
  <c r="L11" i="40"/>
  <c r="M11" i="40"/>
  <c r="N11" i="40"/>
  <c r="O11" i="40" s="1"/>
  <c r="L12" i="40"/>
  <c r="M12" i="40"/>
  <c r="N12" i="40"/>
  <c r="O12" i="40" s="1"/>
  <c r="L13" i="40"/>
  <c r="M13" i="40"/>
  <c r="N13" i="40"/>
  <c r="O13" i="40" s="1"/>
  <c r="L14" i="40"/>
  <c r="M14" i="40"/>
  <c r="N14" i="40"/>
  <c r="O14" i="40" s="1"/>
  <c r="L15" i="40"/>
  <c r="M15" i="40"/>
  <c r="N15" i="40"/>
  <c r="O15" i="40" s="1"/>
  <c r="L18" i="40"/>
  <c r="M18" i="40"/>
  <c r="M19" i="40"/>
  <c r="N19" i="40"/>
  <c r="O19" i="40" s="1"/>
  <c r="L20" i="40"/>
  <c r="M20" i="40"/>
  <c r="N20" i="40"/>
  <c r="L21" i="40"/>
  <c r="M21" i="40"/>
  <c r="N21" i="40"/>
  <c r="M22" i="40"/>
  <c r="N22" i="40"/>
  <c r="L25" i="40"/>
  <c r="M25" i="40"/>
  <c r="N25" i="40"/>
  <c r="L24" i="40"/>
  <c r="M24" i="40"/>
  <c r="N24" i="40"/>
  <c r="L26" i="40"/>
  <c r="M26" i="40"/>
  <c r="N26" i="40"/>
  <c r="L23" i="40"/>
  <c r="M23" i="40"/>
  <c r="N23" i="40"/>
  <c r="L27" i="40"/>
  <c r="M27" i="40"/>
  <c r="N27" i="40"/>
  <c r="L28" i="40"/>
  <c r="M28" i="40"/>
  <c r="N28" i="40"/>
  <c r="L30" i="40"/>
  <c r="M30" i="40"/>
  <c r="N30" i="40"/>
  <c r="L31" i="40"/>
  <c r="M4" i="40"/>
  <c r="N4" i="40"/>
  <c r="O4" i="40" s="1"/>
  <c r="L4" i="40"/>
  <c r="E11" i="37" l="1"/>
  <c r="E12" i="37"/>
  <c r="E13" i="37"/>
  <c r="E14" i="37"/>
  <c r="E15" i="37"/>
  <c r="E17" i="37"/>
  <c r="D17" i="37"/>
  <c r="D15" i="37"/>
  <c r="D14" i="37"/>
  <c r="D13" i="37"/>
  <c r="D12" i="37"/>
  <c r="D11" i="37"/>
  <c r="AF63" i="7" l="1"/>
  <c r="AF75" i="7" l="1"/>
  <c r="D75" i="7" s="1"/>
  <c r="D63" i="7"/>
  <c r="L19" i="40"/>
  <c r="C39" i="40" l="1"/>
  <c r="L9" i="40"/>
  <c r="D14" i="1" l="1"/>
  <c r="Z35" i="7"/>
  <c r="AB35" i="7"/>
  <c r="Z29" i="7"/>
  <c r="AB29" i="7"/>
  <c r="Z26" i="7"/>
  <c r="AB26" i="7"/>
  <c r="Z36" i="7" l="1"/>
  <c r="Z98" i="7" s="1"/>
  <c r="AB36" i="7"/>
  <c r="AB98" i="7" s="1"/>
  <c r="W8" i="7"/>
  <c r="N7" i="6"/>
  <c r="C12" i="9" l="1"/>
  <c r="J26" i="7"/>
  <c r="F26" i="7" s="1"/>
  <c r="K26" i="7"/>
  <c r="M26" i="7"/>
  <c r="J35" i="7"/>
  <c r="K35" i="7"/>
  <c r="M35" i="7"/>
  <c r="N35" i="7"/>
  <c r="E11" i="21"/>
  <c r="F35" i="7" l="1"/>
  <c r="M36" i="7"/>
  <c r="K36" i="7"/>
  <c r="K98" i="7" s="1"/>
  <c r="D78" i="19"/>
  <c r="C78" i="19"/>
  <c r="D54" i="19"/>
  <c r="E54" i="19"/>
  <c r="E78" i="19" s="1"/>
  <c r="C28" i="18"/>
  <c r="D32" i="15"/>
  <c r="D33" i="15"/>
  <c r="D34" i="15"/>
  <c r="D35" i="15"/>
  <c r="C21" i="17"/>
  <c r="M98" i="7" l="1"/>
  <c r="F39" i="40"/>
  <c r="C29" i="18"/>
  <c r="L39" i="40" l="1"/>
  <c r="L22" i="40"/>
  <c r="C27" i="18"/>
  <c r="C75" i="9" l="1"/>
  <c r="J7" i="6" l="1"/>
  <c r="F7" i="6" s="1"/>
  <c r="H7" i="6"/>
  <c r="D7" i="1"/>
  <c r="B15" i="45" l="1"/>
  <c r="B10" i="45"/>
  <c r="B7" i="45"/>
  <c r="B23" i="45" l="1"/>
  <c r="C25" i="18"/>
  <c r="D34" i="1" l="1"/>
  <c r="D28" i="1"/>
  <c r="D25" i="1"/>
  <c r="D17" i="1"/>
  <c r="D35" i="1" l="1"/>
  <c r="C46" i="43"/>
  <c r="D46" i="43"/>
  <c r="B46" i="43"/>
  <c r="C27" i="43"/>
  <c r="D27" i="43"/>
  <c r="B27" i="43"/>
  <c r="C14" i="43"/>
  <c r="D14" i="43"/>
  <c r="B14" i="43"/>
  <c r="D24" i="44"/>
  <c r="E69" i="9" l="1"/>
  <c r="E72" i="9" s="1"/>
  <c r="C69" i="9"/>
  <c r="I9" i="8" l="1"/>
  <c r="J9" i="8"/>
  <c r="I10" i="8"/>
  <c r="J10" i="8"/>
  <c r="I11" i="8"/>
  <c r="J11" i="8"/>
  <c r="I12" i="8"/>
  <c r="J12" i="8"/>
  <c r="I13" i="8"/>
  <c r="J13" i="8"/>
  <c r="H9" i="8"/>
  <c r="I7" i="8"/>
  <c r="J7" i="8"/>
  <c r="F7" i="8" s="1"/>
  <c r="H7" i="8"/>
  <c r="AB4" i="8"/>
  <c r="AB5" i="8"/>
  <c r="E32" i="17" l="1"/>
  <c r="G7" i="8"/>
  <c r="J5" i="18"/>
  <c r="Z3" i="8"/>
  <c r="Z19" i="8"/>
  <c r="D19" i="8" s="1"/>
  <c r="I14" i="8"/>
  <c r="J14" i="8"/>
  <c r="S64" i="41"/>
  <c r="Q64" i="41"/>
  <c r="P64" i="41"/>
  <c r="N64" i="41"/>
  <c r="M64" i="41"/>
  <c r="K64" i="41"/>
  <c r="J64" i="41"/>
  <c r="H64" i="41"/>
  <c r="S53" i="41"/>
  <c r="Q53" i="41"/>
  <c r="P53" i="41"/>
  <c r="N53" i="41"/>
  <c r="M53" i="41"/>
  <c r="K53" i="41"/>
  <c r="J53" i="41"/>
  <c r="H53" i="41"/>
  <c r="S34" i="41"/>
  <c r="Q34" i="41"/>
  <c r="P34" i="41"/>
  <c r="N34" i="41"/>
  <c r="M34" i="41"/>
  <c r="F34" i="41" s="1"/>
  <c r="M13" i="8" s="1"/>
  <c r="K34" i="41"/>
  <c r="J34" i="41"/>
  <c r="H34" i="41"/>
  <c r="S28" i="41"/>
  <c r="Q28" i="41"/>
  <c r="P28" i="41"/>
  <c r="N28" i="41"/>
  <c r="M28" i="41"/>
  <c r="K28" i="41"/>
  <c r="J28" i="41"/>
  <c r="H28" i="41"/>
  <c r="S25" i="41"/>
  <c r="Q25" i="41"/>
  <c r="P25" i="41"/>
  <c r="N25" i="41"/>
  <c r="M25" i="41"/>
  <c r="K25" i="41"/>
  <c r="J25" i="41"/>
  <c r="H25" i="41"/>
  <c r="S17" i="41"/>
  <c r="Q17" i="41"/>
  <c r="P17" i="41"/>
  <c r="N17" i="41"/>
  <c r="M17" i="41"/>
  <c r="K17" i="41"/>
  <c r="J17" i="41"/>
  <c r="H17" i="41"/>
  <c r="S14" i="41"/>
  <c r="Q14" i="41"/>
  <c r="P14" i="41"/>
  <c r="N14" i="41"/>
  <c r="M14" i="41"/>
  <c r="K14" i="41"/>
  <c r="J14" i="41"/>
  <c r="H14" i="41"/>
  <c r="M5" i="8"/>
  <c r="L5" i="8"/>
  <c r="L27" i="8" s="1"/>
  <c r="L30" i="8" s="1"/>
  <c r="R7" i="8"/>
  <c r="S7" i="8"/>
  <c r="R4" i="8"/>
  <c r="R3" i="8"/>
  <c r="D5" i="6"/>
  <c r="T16" i="8"/>
  <c r="U16" i="8"/>
  <c r="V16" i="8"/>
  <c r="R12" i="8"/>
  <c r="R13" i="8"/>
  <c r="S3" i="8"/>
  <c r="I3" i="8"/>
  <c r="J3" i="8"/>
  <c r="I4" i="8"/>
  <c r="J4" i="8"/>
  <c r="F4" i="8" s="1"/>
  <c r="G4" i="8" s="1"/>
  <c r="H3" i="8"/>
  <c r="F53" i="41" l="1"/>
  <c r="M21" i="8" s="1"/>
  <c r="F21" i="8" s="1"/>
  <c r="K13" i="8"/>
  <c r="K11" i="8"/>
  <c r="K9" i="8"/>
  <c r="K12" i="8"/>
  <c r="V27" i="8"/>
  <c r="V30" i="8" s="1"/>
  <c r="N39" i="40"/>
  <c r="M39" i="40"/>
  <c r="X18" i="8" s="1"/>
  <c r="X27" i="8" s="1"/>
  <c r="X30" i="8" s="1"/>
  <c r="K10" i="8"/>
  <c r="J35" i="41"/>
  <c r="J66" i="41" s="1"/>
  <c r="N35" i="41"/>
  <c r="N66" i="41" s="1"/>
  <c r="P35" i="41"/>
  <c r="P66" i="41" s="1"/>
  <c r="M35" i="41"/>
  <c r="Q35" i="41"/>
  <c r="S35" i="41"/>
  <c r="S66" i="41" s="1"/>
  <c r="U27" i="8"/>
  <c r="U30" i="8" s="1"/>
  <c r="T27" i="8"/>
  <c r="T30" i="8" s="1"/>
  <c r="H10" i="18"/>
  <c r="C36" i="17"/>
  <c r="J5" i="8"/>
  <c r="W18" i="8"/>
  <c r="W27" i="8" s="1"/>
  <c r="W30" i="8" s="1"/>
  <c r="I5" i="8"/>
  <c r="I27" i="8" s="1"/>
  <c r="I30" i="8" s="1"/>
  <c r="H35" i="41"/>
  <c r="K35" i="41"/>
  <c r="K66" i="41" s="1"/>
  <c r="S4" i="8"/>
  <c r="S5" i="8" s="1"/>
  <c r="R5" i="8"/>
  <c r="P35" i="7"/>
  <c r="H35" i="7"/>
  <c r="N29" i="7"/>
  <c r="J29" i="7"/>
  <c r="H29" i="7"/>
  <c r="P26" i="7"/>
  <c r="N26" i="7"/>
  <c r="H26" i="7"/>
  <c r="P18" i="7"/>
  <c r="N18" i="7"/>
  <c r="J18" i="7"/>
  <c r="H18" i="7"/>
  <c r="P15" i="7"/>
  <c r="N15" i="7"/>
  <c r="J15" i="7"/>
  <c r="H15" i="7"/>
  <c r="E38" i="17" l="1"/>
  <c r="E37" i="17" s="1"/>
  <c r="G21" i="8"/>
  <c r="J24" i="18"/>
  <c r="J23" i="18" s="1"/>
  <c r="J31" i="18" s="1"/>
  <c r="M66" i="41"/>
  <c r="F66" i="41" s="1"/>
  <c r="F35" i="41"/>
  <c r="M14" i="8" s="1"/>
  <c r="M27" i="8" s="1"/>
  <c r="M30" i="8" s="1"/>
  <c r="J27" i="8"/>
  <c r="J30" i="8" s="1"/>
  <c r="Y18" i="8"/>
  <c r="Y27" i="8" s="1"/>
  <c r="Y30" i="8" s="1"/>
  <c r="O39" i="40"/>
  <c r="K21" i="8"/>
  <c r="D21" i="8" s="1"/>
  <c r="H66" i="41"/>
  <c r="Q66" i="41"/>
  <c r="J36" i="7"/>
  <c r="H36" i="7"/>
  <c r="H98" i="7" s="1"/>
  <c r="P36" i="7"/>
  <c r="P98" i="7" s="1"/>
  <c r="N36" i="7"/>
  <c r="N98" i="7" s="1"/>
  <c r="J98" i="7" l="1"/>
  <c r="F98" i="7" s="1"/>
  <c r="F36" i="7"/>
  <c r="K14" i="8"/>
  <c r="J11" i="29"/>
  <c r="J10" i="29"/>
  <c r="I9" i="29"/>
  <c r="H9" i="29"/>
  <c r="G9" i="29"/>
  <c r="F9" i="29"/>
  <c r="F17" i="29" s="1"/>
  <c r="E9" i="29"/>
  <c r="E17" i="29" s="1"/>
  <c r="D9" i="29"/>
  <c r="E5" i="29"/>
  <c r="E16" i="21"/>
  <c r="AF15" i="7"/>
  <c r="AH15" i="7"/>
  <c r="AF18" i="7"/>
  <c r="AH18" i="7"/>
  <c r="AF26" i="7"/>
  <c r="AH26" i="7"/>
  <c r="AF29" i="7"/>
  <c r="AH29" i="7"/>
  <c r="AF35" i="7"/>
  <c r="AH35" i="7"/>
  <c r="N73" i="15"/>
  <c r="K73" i="15"/>
  <c r="N36" i="15"/>
  <c r="H28" i="18"/>
  <c r="K16" i="15"/>
  <c r="C65" i="9"/>
  <c r="C52" i="9"/>
  <c r="D47" i="15"/>
  <c r="C24" i="17"/>
  <c r="C78" i="9"/>
  <c r="E46" i="15"/>
  <c r="E48" i="15" s="1"/>
  <c r="J46" i="15"/>
  <c r="K43" i="15"/>
  <c r="M43" i="15"/>
  <c r="N43" i="15"/>
  <c r="N46" i="15" s="1"/>
  <c r="N48" i="15" s="1"/>
  <c r="P43" i="15"/>
  <c r="P46" i="15" s="1"/>
  <c r="P48" i="15" s="1"/>
  <c r="H43" i="15"/>
  <c r="H46" i="15" s="1"/>
  <c r="H63" i="5"/>
  <c r="J63" i="5"/>
  <c r="K63" i="5"/>
  <c r="K65" i="5" s="1"/>
  <c r="M63" i="5"/>
  <c r="M65" i="5" s="1"/>
  <c r="AF63" i="5"/>
  <c r="AF65" i="5" s="1"/>
  <c r="AH63" i="5"/>
  <c r="AH65" i="5" s="1"/>
  <c r="AI63" i="5"/>
  <c r="AI65" i="5" s="1"/>
  <c r="AK63" i="5"/>
  <c r="AK65" i="5" s="1"/>
  <c r="F23" i="14"/>
  <c r="D23" i="14"/>
  <c r="D19" i="14"/>
  <c r="H4" i="8"/>
  <c r="C17" i="17"/>
  <c r="C12" i="17"/>
  <c r="H36" i="15"/>
  <c r="D63" i="1"/>
  <c r="C43" i="9"/>
  <c r="E42" i="15"/>
  <c r="F42" i="15"/>
  <c r="J42" i="15"/>
  <c r="M42" i="15"/>
  <c r="P42" i="15"/>
  <c r="D29" i="15"/>
  <c r="N16" i="15"/>
  <c r="N27" i="15" s="1"/>
  <c r="N4" i="15"/>
  <c r="N15" i="15" s="1"/>
  <c r="C39" i="15"/>
  <c r="C71" i="9"/>
  <c r="C40" i="9"/>
  <c r="C9" i="17" s="1"/>
  <c r="D77" i="15"/>
  <c r="H73" i="15"/>
  <c r="N41" i="15"/>
  <c r="K41" i="15"/>
  <c r="H41" i="15"/>
  <c r="D40" i="15"/>
  <c r="D41" i="15" s="1"/>
  <c r="N39" i="15"/>
  <c r="D38" i="15"/>
  <c r="D39" i="15" s="1"/>
  <c r="C14" i="17" s="1"/>
  <c r="K39" i="15"/>
  <c r="H39" i="15"/>
  <c r="D37" i="15"/>
  <c r="C37" i="9"/>
  <c r="D62" i="14"/>
  <c r="F80" i="14"/>
  <c r="D80" i="14"/>
  <c r="F74" i="14"/>
  <c r="D74" i="14"/>
  <c r="F64" i="14"/>
  <c r="D58" i="14"/>
  <c r="D52" i="14"/>
  <c r="D49" i="14"/>
  <c r="D39" i="14"/>
  <c r="D36" i="14"/>
  <c r="F26" i="14"/>
  <c r="D26" i="14"/>
  <c r="F19" i="14"/>
  <c r="K36" i="15"/>
  <c r="C11" i="9"/>
  <c r="H28" i="5"/>
  <c r="H34" i="5"/>
  <c r="O5" i="8"/>
  <c r="P5" i="8"/>
  <c r="H17" i="5"/>
  <c r="H14" i="5"/>
  <c r="H25" i="5"/>
  <c r="Q35" i="7"/>
  <c r="R35" i="7"/>
  <c r="S35" i="7"/>
  <c r="T35" i="7"/>
  <c r="U35" i="7"/>
  <c r="V35" i="7"/>
  <c r="W35" i="7"/>
  <c r="Y35" i="7"/>
  <c r="Q29" i="7"/>
  <c r="R29" i="7"/>
  <c r="S29" i="7"/>
  <c r="T29" i="7"/>
  <c r="U29" i="7"/>
  <c r="V29" i="7"/>
  <c r="W29" i="7"/>
  <c r="Y29" i="7"/>
  <c r="T26" i="7"/>
  <c r="U26" i="7"/>
  <c r="V26" i="7"/>
  <c r="W26" i="7"/>
  <c r="Y26" i="7"/>
  <c r="T18" i="7"/>
  <c r="U18" i="7"/>
  <c r="V18" i="7"/>
  <c r="W18" i="7"/>
  <c r="Y18" i="7"/>
  <c r="T15" i="7"/>
  <c r="U15" i="7"/>
  <c r="V15" i="7"/>
  <c r="W15" i="7"/>
  <c r="Y15" i="7"/>
  <c r="S26" i="7"/>
  <c r="R26" i="7"/>
  <c r="Q26" i="7"/>
  <c r="S18" i="7"/>
  <c r="R18" i="7"/>
  <c r="Q18" i="7"/>
  <c r="S15" i="7"/>
  <c r="R15" i="7"/>
  <c r="Q15" i="7"/>
  <c r="J28" i="6"/>
  <c r="F28" i="6" s="1"/>
  <c r="S12" i="8" s="1"/>
  <c r="K28" i="6"/>
  <c r="M28" i="6"/>
  <c r="N28" i="6"/>
  <c r="P28" i="6"/>
  <c r="Q28" i="6"/>
  <c r="R28" i="6"/>
  <c r="S28" i="6"/>
  <c r="T28" i="6"/>
  <c r="U28" i="6"/>
  <c r="V28" i="6"/>
  <c r="H28" i="6"/>
  <c r="R21" i="8"/>
  <c r="S21" i="8"/>
  <c r="J45" i="6"/>
  <c r="K45" i="6"/>
  <c r="M45" i="6"/>
  <c r="N45" i="6"/>
  <c r="P45" i="6"/>
  <c r="Q45" i="6"/>
  <c r="R45" i="6"/>
  <c r="S45" i="6"/>
  <c r="T45" i="6"/>
  <c r="U45" i="6"/>
  <c r="V45" i="6"/>
  <c r="H45" i="6"/>
  <c r="J34" i="6"/>
  <c r="K34" i="6"/>
  <c r="M34" i="6"/>
  <c r="N34" i="6"/>
  <c r="P34" i="6"/>
  <c r="Q34" i="6"/>
  <c r="R34" i="6"/>
  <c r="S34" i="6"/>
  <c r="T34" i="6"/>
  <c r="U34" i="6"/>
  <c r="V34" i="6"/>
  <c r="H34" i="6"/>
  <c r="R11" i="8"/>
  <c r="V25" i="6"/>
  <c r="U25" i="6"/>
  <c r="T25" i="6"/>
  <c r="S25" i="6"/>
  <c r="R25" i="6"/>
  <c r="Q25" i="6"/>
  <c r="P25" i="6"/>
  <c r="N25" i="6"/>
  <c r="M25" i="6"/>
  <c r="K25" i="6"/>
  <c r="J25" i="6"/>
  <c r="H25" i="6"/>
  <c r="R10" i="8"/>
  <c r="V17" i="6"/>
  <c r="U17" i="6"/>
  <c r="T17" i="6"/>
  <c r="S17" i="6"/>
  <c r="R17" i="6"/>
  <c r="Q17" i="6"/>
  <c r="P17" i="6"/>
  <c r="N17" i="6"/>
  <c r="M17" i="6"/>
  <c r="K17" i="6"/>
  <c r="J17" i="6"/>
  <c r="H17" i="6"/>
  <c r="R9" i="8"/>
  <c r="V14" i="6"/>
  <c r="U14" i="6"/>
  <c r="T14" i="6"/>
  <c r="S14" i="6"/>
  <c r="R14" i="6"/>
  <c r="Q14" i="6"/>
  <c r="P14" i="6"/>
  <c r="N14" i="6"/>
  <c r="M14" i="6"/>
  <c r="K14" i="6"/>
  <c r="J14" i="6"/>
  <c r="H14" i="6"/>
  <c r="D43" i="1"/>
  <c r="E65" i="1"/>
  <c r="F65" i="1"/>
  <c r="D52" i="1"/>
  <c r="H13" i="8"/>
  <c r="H12" i="8"/>
  <c r="H11" i="8"/>
  <c r="H10" i="8"/>
  <c r="K4" i="15"/>
  <c r="D4" i="15" s="1"/>
  <c r="D16" i="15" l="1"/>
  <c r="F63" i="5"/>
  <c r="J65" i="5"/>
  <c r="F65" i="5" s="1"/>
  <c r="D63" i="5"/>
  <c r="M46" i="15"/>
  <c r="F43" i="15"/>
  <c r="F46" i="15" s="1"/>
  <c r="F48" i="15" s="1"/>
  <c r="F49" i="15" s="1"/>
  <c r="O27" i="8"/>
  <c r="O30" i="8" s="1"/>
  <c r="E5" i="8"/>
  <c r="P27" i="8"/>
  <c r="P30" i="8" s="1"/>
  <c r="F5" i="8"/>
  <c r="F34" i="6"/>
  <c r="S13" i="8" s="1"/>
  <c r="F25" i="6"/>
  <c r="S11" i="8" s="1"/>
  <c r="S14" i="8" s="1"/>
  <c r="S27" i="8" s="1"/>
  <c r="S30" i="8" s="1"/>
  <c r="F17" i="6"/>
  <c r="S10" i="8" s="1"/>
  <c r="F14" i="6"/>
  <c r="S9" i="8" s="1"/>
  <c r="H71" i="15"/>
  <c r="C7" i="18"/>
  <c r="Z10" i="8"/>
  <c r="D10" i="8" s="1"/>
  <c r="Z12" i="8"/>
  <c r="D12" i="8" s="1"/>
  <c r="AA12" i="8"/>
  <c r="E12" i="8" s="1"/>
  <c r="H42" i="15"/>
  <c r="H49" i="15" s="1"/>
  <c r="J48" i="15"/>
  <c r="J49" i="15" s="1"/>
  <c r="M48" i="15"/>
  <c r="M49" i="15" s="1"/>
  <c r="H61" i="15"/>
  <c r="F24" i="14"/>
  <c r="F84" i="14" s="1"/>
  <c r="Z9" i="8"/>
  <c r="D9" i="8" s="1"/>
  <c r="AB13" i="8"/>
  <c r="F13" i="8" s="1"/>
  <c r="AA10" i="8"/>
  <c r="E10" i="8" s="1"/>
  <c r="AB11" i="8"/>
  <c r="F11" i="8" s="1"/>
  <c r="AA11" i="8"/>
  <c r="E11" i="8" s="1"/>
  <c r="AA13" i="8"/>
  <c r="E13" i="8" s="1"/>
  <c r="AB9" i="8"/>
  <c r="F9" i="8" s="1"/>
  <c r="G9" i="8" s="1"/>
  <c r="AA9" i="8"/>
  <c r="E9" i="8" s="1"/>
  <c r="AB10" i="8"/>
  <c r="F10" i="8" s="1"/>
  <c r="G10" i="8" s="1"/>
  <c r="AB12" i="8"/>
  <c r="F12" i="8" s="1"/>
  <c r="C6" i="17"/>
  <c r="C23" i="9"/>
  <c r="K61" i="15"/>
  <c r="H58" i="15"/>
  <c r="H59" i="15"/>
  <c r="J9" i="29"/>
  <c r="J17" i="29" s="1"/>
  <c r="K27" i="8"/>
  <c r="K30" i="8" s="1"/>
  <c r="H17" i="29"/>
  <c r="D17" i="29"/>
  <c r="G17" i="29"/>
  <c r="I17" i="29"/>
  <c r="C79" i="9"/>
  <c r="H62" i="15"/>
  <c r="H60" i="15"/>
  <c r="H69" i="15"/>
  <c r="H66" i="15"/>
  <c r="H54" i="15"/>
  <c r="C11" i="17"/>
  <c r="H56" i="15"/>
  <c r="C10" i="17"/>
  <c r="D36" i="15"/>
  <c r="C5" i="17"/>
  <c r="AA18" i="8"/>
  <c r="E18" i="8" s="1"/>
  <c r="AB18" i="8"/>
  <c r="F18" i="8" s="1"/>
  <c r="D64" i="14"/>
  <c r="D43" i="15"/>
  <c r="D46" i="15" s="1"/>
  <c r="D48" i="15" s="1"/>
  <c r="K46" i="15"/>
  <c r="K48" i="15" s="1"/>
  <c r="N42" i="15"/>
  <c r="N49" i="15" s="1"/>
  <c r="D73" i="15"/>
  <c r="H5" i="8"/>
  <c r="N56" i="15"/>
  <c r="N53" i="15"/>
  <c r="C18" i="17"/>
  <c r="H14" i="8"/>
  <c r="D59" i="14"/>
  <c r="Z11" i="8"/>
  <c r="D11" i="8" s="1"/>
  <c r="AH36" i="7"/>
  <c r="AH98" i="7" s="1"/>
  <c r="R36" i="7"/>
  <c r="R98" i="7" s="1"/>
  <c r="U35" i="6"/>
  <c r="U58" i="6" s="1"/>
  <c r="P35" i="6"/>
  <c r="M35" i="6"/>
  <c r="M58" i="6" s="1"/>
  <c r="R14" i="8"/>
  <c r="R27" i="8" s="1"/>
  <c r="R30" i="8" s="1"/>
  <c r="K35" i="6"/>
  <c r="S35" i="6"/>
  <c r="H35" i="6"/>
  <c r="H58" i="6" s="1"/>
  <c r="U36" i="7"/>
  <c r="U98" i="7" s="1"/>
  <c r="C39" i="17"/>
  <c r="N3" i="8"/>
  <c r="T35" i="6"/>
  <c r="T58" i="6" s="1"/>
  <c r="Q4" i="8"/>
  <c r="S36" i="7"/>
  <c r="S98" i="7" s="1"/>
  <c r="AF36" i="7"/>
  <c r="AF98" i="7" s="1"/>
  <c r="D98" i="7" s="1"/>
  <c r="J35" i="6"/>
  <c r="J58" i="6" s="1"/>
  <c r="V35" i="6"/>
  <c r="V58" i="6" s="1"/>
  <c r="Q7" i="8"/>
  <c r="R35" i="6"/>
  <c r="Q35" i="6"/>
  <c r="N35" i="6"/>
  <c r="N58" i="6" s="1"/>
  <c r="H52" i="5"/>
  <c r="K62" i="15"/>
  <c r="K15" i="15"/>
  <c r="D15" i="15" s="1"/>
  <c r="D65" i="1"/>
  <c r="Q12" i="8"/>
  <c r="V36" i="7"/>
  <c r="V98" i="7" s="1"/>
  <c r="T36" i="7"/>
  <c r="T98" i="7" s="1"/>
  <c r="H35" i="5"/>
  <c r="E49" i="15"/>
  <c r="D24" i="14"/>
  <c r="H53" i="15"/>
  <c r="N71" i="15"/>
  <c r="K71" i="15"/>
  <c r="N54" i="15"/>
  <c r="P49" i="15"/>
  <c r="Y36" i="7"/>
  <c r="Y98" i="7" s="1"/>
  <c r="Q36" i="7"/>
  <c r="Q98" i="7" s="1"/>
  <c r="W36" i="7"/>
  <c r="W98" i="7" s="1"/>
  <c r="C11" i="18"/>
  <c r="C54" i="9"/>
  <c r="K27" i="15"/>
  <c r="D27" i="15" s="1"/>
  <c r="C16" i="17"/>
  <c r="C24" i="18" s="1"/>
  <c r="C23" i="18" s="1"/>
  <c r="C23" i="17"/>
  <c r="G12" i="8" l="1"/>
  <c r="G11" i="8"/>
  <c r="D31" i="17"/>
  <c r="I4" i="18"/>
  <c r="G13" i="8"/>
  <c r="E31" i="17"/>
  <c r="G5" i="8"/>
  <c r="J4" i="18"/>
  <c r="P58" i="6"/>
  <c r="F58" i="6" s="1"/>
  <c r="F35" i="6"/>
  <c r="C6" i="18"/>
  <c r="H65" i="5"/>
  <c r="D65" i="5" s="1"/>
  <c r="H63" i="15"/>
  <c r="Q9" i="8"/>
  <c r="Q10" i="8"/>
  <c r="Q11" i="8"/>
  <c r="Q13" i="8"/>
  <c r="H27" i="8"/>
  <c r="H30" i="8" s="1"/>
  <c r="Q21" i="8"/>
  <c r="Z13" i="8"/>
  <c r="D13" i="8" s="1"/>
  <c r="C10" i="18"/>
  <c r="C8" i="17"/>
  <c r="D69" i="15"/>
  <c r="K56" i="15"/>
  <c r="D56" i="15" s="1"/>
  <c r="K53" i="15"/>
  <c r="D53" i="15" s="1"/>
  <c r="K59" i="15"/>
  <c r="K54" i="15"/>
  <c r="D54" i="15" s="1"/>
  <c r="K58" i="15"/>
  <c r="C53" i="17"/>
  <c r="C22" i="17"/>
  <c r="C7" i="17"/>
  <c r="C13" i="17"/>
  <c r="D61" i="15"/>
  <c r="AB14" i="8"/>
  <c r="AA14" i="8"/>
  <c r="Z29" i="8"/>
  <c r="D29" i="8" s="1"/>
  <c r="C15" i="17"/>
  <c r="N55" i="15"/>
  <c r="K58" i="6"/>
  <c r="S58" i="6"/>
  <c r="Q58" i="6"/>
  <c r="Q3" i="8"/>
  <c r="Q5" i="8" s="1"/>
  <c r="D71" i="15"/>
  <c r="C4" i="18"/>
  <c r="R58" i="6"/>
  <c r="H25" i="18"/>
  <c r="K60" i="15"/>
  <c r="C5" i="18"/>
  <c r="C72" i="9"/>
  <c r="H55" i="15"/>
  <c r="K42" i="15"/>
  <c r="K49" i="15" s="1"/>
  <c r="D62" i="15"/>
  <c r="AA27" i="8" l="1"/>
  <c r="E14" i="8"/>
  <c r="AB27" i="8"/>
  <c r="F27" i="8" s="1"/>
  <c r="F14" i="8"/>
  <c r="AA30" i="8"/>
  <c r="E27" i="8"/>
  <c r="E30" i="8" s="1"/>
  <c r="Q14" i="8"/>
  <c r="Z14" i="8"/>
  <c r="D14" i="8" s="1"/>
  <c r="K55" i="15"/>
  <c r="D55" i="15" s="1"/>
  <c r="C20" i="17"/>
  <c r="D59" i="15"/>
  <c r="D58" i="15"/>
  <c r="D3" i="8"/>
  <c r="C4" i="17"/>
  <c r="N63" i="15"/>
  <c r="C3" i="18"/>
  <c r="C32" i="17"/>
  <c r="H5" i="18"/>
  <c r="H75" i="15"/>
  <c r="D60" i="15"/>
  <c r="K63" i="15"/>
  <c r="D66" i="15"/>
  <c r="D42" i="15"/>
  <c r="C40" i="17"/>
  <c r="H26" i="18"/>
  <c r="D33" i="17" l="1"/>
  <c r="D30" i="17" s="1"/>
  <c r="D41" i="17" s="1"/>
  <c r="D43" i="17" s="1"/>
  <c r="D56" i="17" s="1"/>
  <c r="I6" i="18"/>
  <c r="I3" i="18" s="1"/>
  <c r="I19" i="18" s="1"/>
  <c r="I32" i="18" s="1"/>
  <c r="E33" i="17"/>
  <c r="E30" i="17" s="1"/>
  <c r="E41" i="17" s="1"/>
  <c r="E43" i="17" s="1"/>
  <c r="E56" i="17" s="1"/>
  <c r="G14" i="8"/>
  <c r="J6" i="18"/>
  <c r="J3" i="18" s="1"/>
  <c r="J19" i="18" s="1"/>
  <c r="J32" i="18" s="1"/>
  <c r="F30" i="8"/>
  <c r="G30" i="8" s="1"/>
  <c r="G27" i="8"/>
  <c r="D47" i="17"/>
  <c r="E47" i="17"/>
  <c r="AB30" i="8"/>
  <c r="H24" i="18"/>
  <c r="Q27" i="8"/>
  <c r="Q30" i="8" s="1"/>
  <c r="C52" i="17"/>
  <c r="C19" i="18"/>
  <c r="C19" i="17"/>
  <c r="C25" i="17"/>
  <c r="D49" i="15"/>
  <c r="Z18" i="8"/>
  <c r="D18" i="8" s="1"/>
  <c r="C31" i="17"/>
  <c r="C38" i="17"/>
  <c r="H8" i="18"/>
  <c r="C34" i="17"/>
  <c r="H4" i="18"/>
  <c r="N75" i="15"/>
  <c r="N79" i="15" s="1"/>
  <c r="D67" i="15"/>
  <c r="K75" i="15"/>
  <c r="K79" i="15" s="1"/>
  <c r="D63" i="15"/>
  <c r="H79" i="15"/>
  <c r="C31" i="18" l="1"/>
  <c r="C51" i="17"/>
  <c r="H23" i="18"/>
  <c r="C37" i="17"/>
  <c r="Z27" i="8"/>
  <c r="H9" i="18"/>
  <c r="C33" i="17"/>
  <c r="H6" i="18"/>
  <c r="D79" i="15"/>
  <c r="D75" i="15"/>
  <c r="Z30" i="8" l="1"/>
  <c r="D27" i="8"/>
  <c r="D30" i="8" s="1"/>
  <c r="C32" i="18"/>
  <c r="H31" i="18"/>
  <c r="H3" i="18"/>
  <c r="H19" i="18" s="1"/>
  <c r="C35" i="17"/>
  <c r="H32" i="18" l="1"/>
  <c r="C30" i="17"/>
  <c r="C41" i="17" l="1"/>
  <c r="C43" i="17" l="1"/>
  <c r="C56" i="17" s="1"/>
  <c r="C47" i="17"/>
</calcChain>
</file>

<file path=xl/comments1.xml><?xml version="1.0" encoding="utf-8"?>
<comments xmlns="http://schemas.openxmlformats.org/spreadsheetml/2006/main">
  <authors>
    <author>Felhasználó</author>
  </authors>
  <commentList>
    <comment ref="B15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Iskolatej</t>
        </r>
      </text>
    </comment>
    <comment ref="B16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Mezőőri</t>
        </r>
      </text>
    </comment>
    <comment ref="B17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Védőnő</t>
        </r>
      </text>
    </comment>
    <comment ref="B18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Közfogis</t>
        </r>
      </text>
    </comment>
    <comment ref="C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KEHOP csat: 451823
KeHOP víz: 122820</t>
        </r>
      </text>
    </comment>
    <comment ref="C7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6500 MNN
PH tartalék: 1050
TOP 2.12. Zöldváros.264223
TOP 4.1.1 Egészségház: 20362
TOP 3.2.1 Isk.energetika: 1943
ASP: 2961
800 M: 126184
Csat: 503
Óvoda hiány fedezet: 14684
Szociális többlet kiadás fedezet: 950</t>
        </r>
      </text>
    </comment>
    <comment ref="C7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2.12. Zöldváros.180902
TOP 4.1.1 Egészségház: 65886+9750=75636
TOP 3.2.1 Isk.energetika: 74631
800M: 195964
100Mfejl.tart-9750(Egészségház)-13242 (PH fejlesztés)-575 (kisajátítás):76433
Ph beruházás: 6100</t>
        </r>
      </text>
    </comment>
  </commentList>
</comments>
</file>

<file path=xl/comments2.xml><?xml version="1.0" encoding="utf-8"?>
<comments xmlns="http://schemas.openxmlformats.org/spreadsheetml/2006/main">
  <authors>
    <author>Felhasználó</author>
  </authors>
  <commentLis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Beethoven: 14444
Pápay: 2521
</t>
        </r>
      </text>
    </comment>
    <comment ref="B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 áfa: 4374
Pápay áfa: 951</t>
        </r>
      </text>
    </comment>
    <comment ref="D1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Munkavállalói bérvisszafizetések</t>
        </r>
      </text>
    </comment>
  </commentList>
</comments>
</file>

<file path=xl/comments3.xml><?xml version="1.0" encoding="utf-8"?>
<comments xmlns="http://schemas.openxmlformats.org/spreadsheetml/2006/main">
  <authors>
    <author>Felhasználó</author>
  </authors>
  <commentList>
    <comment ref="H4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800M: 178623
Kiemelt korm.beruházás: 55100
VÜ kapcs.beruh: 48000-9750(Egészségház önerő)-7150 (PH beruházás)-13242 (PH fejlesztési státuszok fedezete)-11262 (fejlesztési fel.átcsop.fejlesztési ct-ba MG Kft)=6596
Kisajátítás: 14180-575=13605</t>
        </r>
      </text>
    </comment>
    <comment ref="K5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800M 19877
Út, közmű: 59870</t>
        </r>
      </text>
    </comment>
  </commentList>
</comments>
</file>

<file path=xl/comments4.xml><?xml version="1.0" encoding="utf-8"?>
<comments xmlns="http://schemas.openxmlformats.org/spreadsheetml/2006/main">
  <authors>
    <author>Felhasználó</author>
  </authors>
  <commentList>
    <comment ref="H2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Vagyonbiztosítás: 1472e
Tűz-és munkav: 464e
Gyepmester: 840e
Földhivatali díjak: 300e</t>
        </r>
      </text>
    </comment>
  </commentList>
</comments>
</file>

<file path=xl/sharedStrings.xml><?xml version="1.0" encoding="utf-8"?>
<sst xmlns="http://schemas.openxmlformats.org/spreadsheetml/2006/main" count="2258" uniqueCount="822">
  <si>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</si>
  <si>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</si>
  <si>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</si>
  <si>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</si>
  <si>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</si>
  <si>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</si>
  <si>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</si>
  <si>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</si>
  <si>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</si>
  <si>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</si>
  <si>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</si>
  <si>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</si>
  <si>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</si>
  <si>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</si>
  <si>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</si>
  <si>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</si>
  <si>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</si>
  <si>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</si>
  <si>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</si>
  <si>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</si>
  <si>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</si>
  <si>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</si>
  <si>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</si>
  <si>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</si>
  <si>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</si>
  <si>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</si>
  <si>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</si>
  <si>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</si>
  <si>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</si>
  <si>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</si>
  <si>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</si>
  <si>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</si>
  <si>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</si>
  <si>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</si>
  <si>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</si>
  <si>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</si>
  <si>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</si>
  <si>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</si>
  <si>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</si>
  <si>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</si>
  <si>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</si>
  <si>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</si>
  <si>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</si>
  <si>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</si>
  <si>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</si>
  <si>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</si>
  <si>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</si>
  <si>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</si>
  <si>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</si>
  <si>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</si>
  <si>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</si>
  <si>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</si>
  <si>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</si>
  <si>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</si>
  <si>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</si>
  <si>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</si>
  <si>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</si>
  <si>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</si>
  <si>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</si>
  <si>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</si>
  <si>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</si>
  <si>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</si>
  <si>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</si>
  <si>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</si>
  <si>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</si>
  <si>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</si>
  <si>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</si>
  <si>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</si>
  <si>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</si>
  <si>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</si>
  <si>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</si>
  <si>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</si>
  <si>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</si>
  <si>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</si>
  <si>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</si>
  <si>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</si>
  <si>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</si>
  <si>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</si>
  <si>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</si>
  <si>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</si>
  <si>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</si>
  <si>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</si>
  <si>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</si>
  <si>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</si>
  <si>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</si>
  <si>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</si>
  <si>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</si>
  <si>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</si>
  <si>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</si>
  <si>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</si>
  <si>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</si>
  <si>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</si>
  <si>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</si>
  <si>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</si>
  <si>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</si>
  <si>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</si>
  <si>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</si>
  <si>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</si>
  <si>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</si>
  <si>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</si>
  <si>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</si>
  <si>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</si>
  <si>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</si>
  <si>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</si>
  <si>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</si>
  <si>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</si>
  <si>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</si>
  <si>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</si>
  <si>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</si>
  <si>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</si>
  <si>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</si>
  <si>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</si>
  <si>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</si>
  <si>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</si>
  <si>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</si>
  <si>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</si>
  <si>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</si>
  <si>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</si>
  <si>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</si>
  <si>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</si>
  <si>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</si>
  <si>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</si>
  <si>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</si>
  <si>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</si>
  <si>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</si>
  <si>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</si>
  <si>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</si>
  <si>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</si>
  <si>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</si>
  <si>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</si>
  <si>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</si>
  <si>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</si>
  <si>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</si>
  <si>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</si>
  <si>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</si>
  <si>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</si>
  <si>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</si>
  <si>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</si>
  <si>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</si>
  <si>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</si>
  <si>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</si>
  <si>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</si>
  <si>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</si>
  <si>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</si>
  <si>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</si>
  <si>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</si>
  <si>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</si>
  <si>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</si>
  <si>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</si>
  <si>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</si>
  <si>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</si>
  <si>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</si>
  <si>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</si>
  <si>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</si>
  <si>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</si>
  <si>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</si>
  <si>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</si>
  <si>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</si>
  <si>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</si>
  <si>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</si>
  <si>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</si>
  <si>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</si>
  <si>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</si>
  <si>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</si>
  <si>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</si>
  <si>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</si>
  <si>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</si>
  <si>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</si>
  <si>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</si>
  <si>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</si>
  <si>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</si>
  <si>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</si>
  <si>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</si>
  <si>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</si>
  <si>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</si>
  <si>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</si>
  <si>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</si>
  <si>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</si>
  <si>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Mód. Ei.</t>
  </si>
  <si>
    <t>Telj.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</si>
  <si>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</si>
  <si>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</si>
  <si>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</si>
  <si>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</si>
  <si>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</si>
  <si>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</si>
  <si>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</si>
  <si>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</si>
  <si>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</si>
  <si>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</si>
  <si>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</si>
  <si>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</si>
  <si>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</si>
  <si>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091250- Alapfokú művokt. Összefüggő működési feladatok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</si>
  <si>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</si>
  <si>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</si>
  <si>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</si>
  <si>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</si>
  <si>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</si>
  <si>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</si>
  <si>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</si>
  <si>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</si>
  <si>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</si>
  <si>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</si>
  <si>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</si>
  <si>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</si>
  <si>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</si>
  <si>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</si>
  <si>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</si>
  <si>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</si>
  <si>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</si>
  <si>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</si>
  <si>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</si>
  <si>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</si>
  <si>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</si>
  <si>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</si>
  <si>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</si>
  <si>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</si>
  <si>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</si>
  <si>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</si>
  <si>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</si>
  <si>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</si>
  <si>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</si>
  <si>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</si>
  <si>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</si>
  <si>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</si>
  <si>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</si>
  <si>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</si>
  <si>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</si>
  <si>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</si>
  <si>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</si>
  <si>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</si>
  <si>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</si>
  <si>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</si>
  <si>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</si>
  <si>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</si>
  <si>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</si>
  <si>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</si>
  <si>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</si>
  <si>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</si>
  <si>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</si>
  <si>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</si>
  <si>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</si>
  <si>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</si>
  <si>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</si>
  <si>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</si>
  <si>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</si>
  <si>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</si>
  <si>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</si>
  <si>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</si>
  <si>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</si>
  <si>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</si>
  <si>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</si>
  <si>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</si>
  <si>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</si>
  <si>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</t>
  </si>
  <si>
    <t>B5</t>
  </si>
  <si>
    <t>Egyéb működési célú átvett pénzeszközök</t>
  </si>
  <si>
    <t>B63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</si>
  <si>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</si>
  <si>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</si>
  <si>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</si>
  <si>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</si>
  <si>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</si>
  <si>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</si>
  <si>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</si>
  <si>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</si>
  <si>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</si>
  <si>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</si>
  <si>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</si>
  <si>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</si>
  <si>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</si>
  <si>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</si>
  <si>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</si>
  <si>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</si>
  <si>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</si>
  <si>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</si>
  <si>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</si>
  <si>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</si>
  <si>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Eredeti előirányzat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</si>
  <si>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</si>
  <si>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</si>
  <si>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</si>
  <si>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</si>
  <si>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</si>
  <si>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</si>
  <si>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</si>
  <si>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</si>
  <si>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</si>
  <si>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</si>
  <si>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</si>
  <si>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</si>
  <si>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</si>
  <si>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</si>
  <si>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Intézmények összesen</t>
  </si>
  <si>
    <t>083030- Egyéb kiadói tevékenység</t>
  </si>
  <si>
    <t>B E V É T E L E K</t>
  </si>
  <si>
    <t>1. sz. táblázat</t>
  </si>
  <si>
    <t>Módosított előirányzat</t>
  </si>
  <si>
    <t>Teljesített  előirányzat</t>
  </si>
  <si>
    <t>A</t>
  </si>
  <si>
    <t>C</t>
  </si>
  <si>
    <t>D</t>
  </si>
  <si>
    <t>E</t>
  </si>
  <si>
    <t>1.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</si>
  <si>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</si>
  <si>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</si>
  <si>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</si>
  <si>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</si>
  <si>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</si>
  <si>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</si>
  <si>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</si>
  <si>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</si>
  <si>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</si>
  <si>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</si>
  <si>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</si>
  <si>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</si>
  <si>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</si>
  <si>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</si>
  <si>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</si>
  <si>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</si>
  <si>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</si>
  <si>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</si>
  <si>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</si>
  <si>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</si>
  <si>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</si>
  <si>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</si>
  <si>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</si>
  <si>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</si>
  <si>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</si>
  <si>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</si>
  <si>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</si>
  <si>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</si>
  <si>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</si>
  <si>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Teljesített előirányzat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</si>
  <si>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</si>
  <si>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</si>
  <si>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</si>
  <si>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</si>
  <si>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</si>
  <si>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</si>
  <si>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</si>
  <si>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</si>
  <si>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</si>
  <si>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</si>
  <si>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</si>
  <si>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</si>
  <si>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</si>
  <si>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</si>
  <si>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</si>
  <si>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</si>
  <si>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>Hazai támogatású fejlesztési programok összesen</t>
  </si>
  <si>
    <t>Intézményi beruházások összesen</t>
  </si>
  <si>
    <t>BERUHÁZÁSOK ÖSSZESEN:</t>
  </si>
  <si>
    <t>Európai uniós támogatással megvalósuló felújítások összesen</t>
  </si>
  <si>
    <t>Egyéb felújítások</t>
  </si>
  <si>
    <t>Egyéb felújítások összesen</t>
  </si>
  <si>
    <t>Intézményi felújítások összesen</t>
  </si>
  <si>
    <t>Sorszám</t>
  </si>
  <si>
    <t>Intézmények</t>
  </si>
  <si>
    <t>BB Központ</t>
  </si>
  <si>
    <t>INTÉZMÉNYEK ÖSSZESEN:</t>
  </si>
  <si>
    <t>Területi Védőnői Szolgálat</t>
  </si>
  <si>
    <t xml:space="preserve">Mezei Őrszolgálat </t>
  </si>
  <si>
    <t>MINDÖSSZESEN:</t>
  </si>
  <si>
    <t>ebből: Építményadó</t>
  </si>
  <si>
    <t>ebből: Telekadó</t>
  </si>
  <si>
    <t>ebből: Kommunális adó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</si>
  <si>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</si>
  <si>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</si>
  <si>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</si>
  <si>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</si>
  <si>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</si>
  <si>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</si>
  <si>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</si>
  <si>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t>Működési célú maradvány</t>
  </si>
  <si>
    <t>Felhalmozási célú maradvány</t>
  </si>
  <si>
    <t>KÖLTSÉGVETÉSI BEVÉTELEK ÖSSZESEN</t>
  </si>
  <si>
    <t>BEVÉTELEK 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</si>
  <si>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</si>
  <si>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</si>
  <si>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</si>
  <si>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</si>
  <si>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</si>
  <si>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</si>
  <si>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</si>
  <si>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</si>
  <si>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</si>
  <si>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</si>
  <si>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</si>
  <si>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</si>
  <si>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</si>
  <si>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</si>
  <si>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</si>
  <si>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</si>
  <si>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</si>
  <si>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</si>
  <si>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</si>
  <si>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</si>
  <si>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</si>
  <si>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</si>
  <si>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</si>
  <si>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</si>
  <si>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</si>
  <si>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</si>
  <si>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</si>
  <si>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</si>
  <si>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</si>
  <si>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</si>
  <si>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</si>
  <si>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</si>
  <si>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</si>
  <si>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</si>
  <si>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</si>
  <si>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</si>
  <si>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</si>
  <si>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</si>
  <si>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</si>
  <si>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</si>
  <si>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</si>
  <si>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</si>
  <si>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</si>
  <si>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</si>
  <si>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</si>
  <si>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</si>
  <si>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</si>
  <si>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</si>
  <si>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</si>
  <si>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</si>
  <si>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</si>
  <si>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</si>
  <si>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Működési kiadások</t>
  </si>
  <si>
    <t>Közhatalmi bevételek</t>
  </si>
  <si>
    <t>Köztemető fenntartása</t>
  </si>
  <si>
    <t>Felhalmozási bevételek</t>
  </si>
  <si>
    <t xml:space="preserve"> Ezer forintban !</t>
  </si>
  <si>
    <t>3.</t>
  </si>
  <si>
    <t>4.</t>
  </si>
  <si>
    <t>5.</t>
  </si>
  <si>
    <t>6.</t>
  </si>
  <si>
    <t>7.</t>
  </si>
  <si>
    <t>8.</t>
  </si>
  <si>
    <t>9.</t>
  </si>
  <si>
    <t>10.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</si>
  <si>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</si>
  <si>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</si>
  <si>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</si>
  <si>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</si>
  <si>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</si>
  <si>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</si>
  <si>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</si>
  <si>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</si>
  <si>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</si>
  <si>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</si>
  <si>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</si>
  <si>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</si>
  <si>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</si>
  <si>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</si>
  <si>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>Összesen (1+5+10)</t>
  </si>
  <si>
    <t>Sportszervezetek támogatása</t>
  </si>
  <si>
    <t>011130</t>
  </si>
  <si>
    <t>Út, autópálya építése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</si>
  <si>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</si>
  <si>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</si>
  <si>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</si>
  <si>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</si>
  <si>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Város- és községgazdálkodás</t>
  </si>
  <si>
    <t>Sportlétesítmények, edzőtáborok működtetése</t>
  </si>
  <si>
    <t>Egyéb működési célú támogatások áh-n kívülre</t>
  </si>
  <si>
    <t>084032</t>
  </si>
  <si>
    <t>Civil szervezetek programtámogatása</t>
  </si>
  <si>
    <t>081041</t>
  </si>
  <si>
    <t>Cofog</t>
  </si>
  <si>
    <t>Rovatrend</t>
  </si>
  <si>
    <t>107060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</si>
  <si>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</si>
  <si>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</si>
  <si>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</si>
  <si>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</si>
  <si>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</si>
  <si>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>Közfoglalkoztatás</t>
  </si>
  <si>
    <t xml:space="preserve">092111-Köznev.int tanuló szakmai feladatai                     </t>
  </si>
  <si>
    <t>Működési célú támogatások visszatérülése ÁH-n kívülről</t>
  </si>
  <si>
    <t>Index, %</t>
  </si>
  <si>
    <t>Zsidó Hitközség</t>
  </si>
  <si>
    <t xml:space="preserve">Továbbszámlázott szolg.  bevétele </t>
  </si>
  <si>
    <t>Működési célú kamatbevétel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</si>
  <si>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</si>
  <si>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</si>
  <si>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</si>
  <si>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</si>
  <si>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</si>
  <si>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Iparűzési adó</t>
  </si>
  <si>
    <t>Helyi  adók összesen</t>
  </si>
  <si>
    <t>Gépjárműadó</t>
  </si>
  <si>
    <t>Átengedett központi adók összesen</t>
  </si>
  <si>
    <t>Talajterhelési díj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</si>
  <si>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</si>
  <si>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</si>
  <si>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</si>
  <si>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</si>
  <si>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</si>
  <si>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</si>
  <si>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 xml:space="preserve">Mezőőri szolgáltatás bevétele </t>
  </si>
  <si>
    <t>Tulajdonosi bevételek (csatorna, víz)</t>
  </si>
  <si>
    <t>Kiszámlázott áfa</t>
  </si>
  <si>
    <t xml:space="preserve">Pótlékok, bírságok </t>
  </si>
  <si>
    <t>Normatíva jogcíme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</si>
  <si>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</si>
  <si>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</si>
  <si>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</si>
  <si>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</si>
  <si>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</si>
  <si>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</si>
  <si>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</si>
  <si>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</si>
  <si>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</si>
  <si>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</si>
  <si>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</si>
  <si>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</si>
  <si>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</si>
  <si>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</si>
  <si>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</si>
  <si>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</si>
  <si>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Szociális feladatok összesen</t>
  </si>
  <si>
    <t>Könyvtári, közművelődési feladat támogatása</t>
  </si>
  <si>
    <t>Üdülőhelyi feladatok támogatása</t>
  </si>
  <si>
    <t>Köznevelési feladatok egyéb tám</t>
  </si>
  <si>
    <t>Lakott külterülettel kapcsol. Tám</t>
  </si>
  <si>
    <t>Bérkompenzáció</t>
  </si>
  <si>
    <t>TÁMOGATÁSOK ÖSSZESEN</t>
  </si>
  <si>
    <t>Index %</t>
  </si>
  <si>
    <t>Ebből:  Tartalék</t>
  </si>
  <si>
    <t>Kieg.támogatás óvodaped. Minősítésből adódó kiadáshoz</t>
  </si>
  <si>
    <t>Hivatal működési támogatása</t>
  </si>
  <si>
    <t>C: tel.típus kt. Létszám min.</t>
  </si>
  <si>
    <t>D: tel.típus kt. Létszám max.</t>
  </si>
  <si>
    <t>Emelés (járási székhely)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</si>
  <si>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</si>
  <si>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</si>
  <si>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</si>
  <si>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</si>
  <si>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</si>
  <si>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 xml:space="preserve">Index % </t>
  </si>
  <si>
    <t>Hitelek, kölcsön felvétel pénzügyi vállalkozástól</t>
  </si>
  <si>
    <t>B811</t>
  </si>
  <si>
    <t>013350- Az önkormányzati vagyonnal való gazdálkodással kapcsolatos feladat</t>
  </si>
  <si>
    <t>ebből fordított áfa</t>
  </si>
  <si>
    <t>Bérleti díj bevétel</t>
  </si>
  <si>
    <t>INTÉZMÉNYI BERUHÁZÁSOK</t>
  </si>
  <si>
    <t>Martongazdának átadott pe városüzemeltetési feladatokra</t>
  </si>
  <si>
    <t>Áfa megtérülés</t>
  </si>
  <si>
    <t xml:space="preserve">Tárgyévet követő  évek
</t>
  </si>
  <si>
    <t>Egyéb működési célú támogatások áh-n belülre</t>
  </si>
  <si>
    <t>096015- Gyermekétkeztetés köznevelési intézményben</t>
  </si>
  <si>
    <t>104035- Gyermekétkeztetés bölcsödében és fogyatékosok nappali intézményében</t>
  </si>
  <si>
    <t>Költségvetési egyenleg</t>
  </si>
  <si>
    <t>Újság hirdetés bevétele</t>
  </si>
  <si>
    <t>Rendkívüli települési támogatás (pénzbeni és természetbeni ellátások)</t>
  </si>
  <si>
    <t>Köztemetés</t>
  </si>
  <si>
    <t>PH házasságkötés bevétele</t>
  </si>
  <si>
    <t>MINDÖSSZESEN</t>
  </si>
  <si>
    <t>1.sz. melléklet</t>
  </si>
  <si>
    <t>2.sz. melléklet</t>
  </si>
  <si>
    <t>3.sz. melléklet</t>
  </si>
  <si>
    <t>4.sz. melléklet</t>
  </si>
  <si>
    <t>5.sz. melléklet</t>
  </si>
  <si>
    <t>6.sz. melléklet</t>
  </si>
  <si>
    <t>Martonvásár Város Önkormányzat- Intézmények bevételei és kiadásai mindösszesen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</si>
  <si>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</si>
  <si>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</si>
  <si>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</si>
  <si>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</si>
  <si>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</si>
  <si>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3/a.sz. melléklet</t>
  </si>
  <si>
    <t>3/b.sz. melléklet</t>
  </si>
  <si>
    <t>3/c.sz. melléklet</t>
  </si>
  <si>
    <t>Martonvásár Város Önkormányzata</t>
  </si>
  <si>
    <t>Szent László Völgye TKT</t>
  </si>
  <si>
    <t>Csatorna fejlesztési ct.</t>
  </si>
  <si>
    <t>Városmenedzsment MT szerint fogl.</t>
  </si>
  <si>
    <t>Martonsport Kft-nek átadott pe</t>
  </si>
  <si>
    <t>Polgárőrség támogatása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</si>
  <si>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</si>
  <si>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</si>
  <si>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</si>
  <si>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</si>
  <si>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</si>
  <si>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</si>
  <si>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</si>
  <si>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</si>
  <si>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102030</t>
  </si>
  <si>
    <t>Orvosi ügylet, tagdíj, belső ellenőrzés</t>
  </si>
  <si>
    <t xml:space="preserve">Szociális étkeztetés </t>
  </si>
  <si>
    <t>101222</t>
  </si>
  <si>
    <t>107052</t>
  </si>
  <si>
    <t>104042</t>
  </si>
  <si>
    <t>104043</t>
  </si>
  <si>
    <t>107051</t>
  </si>
  <si>
    <r>
      <t xml:space="preserve">Működési céltartalék </t>
    </r>
    <r>
      <rPr>
        <i/>
        <sz val="10"/>
        <color indexed="8"/>
        <rFont val="Times New Roman"/>
        <family val="1"/>
        <charset val="238"/>
      </rPr>
      <t>(Martonvásári Napokra)</t>
    </r>
  </si>
  <si>
    <t>Kisajátítási céltartalék</t>
  </si>
  <si>
    <t>Általános tartalék</t>
  </si>
  <si>
    <t xml:space="preserve">Fejlesztési célú ct. 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</si>
  <si>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</si>
  <si>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</si>
  <si>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</si>
  <si>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</si>
  <si>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</si>
  <si>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</si>
  <si>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</si>
  <si>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</si>
  <si>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t>TKT-nak pénzeszköz átadás felhalmozási</t>
  </si>
  <si>
    <t>TKT-nak pénzeszköz átadás normatíva</t>
  </si>
  <si>
    <t>Martongazda Kft-nek átadott felhalmozási c. pénzeszköz</t>
  </si>
  <si>
    <t>Iskolatej</t>
  </si>
  <si>
    <t>Mezőőri szolgálat</t>
  </si>
  <si>
    <t>Közfoglalkoztatás támogatása</t>
  </si>
  <si>
    <t>Műk.célú pénzeszk.átvétel SZLV TKT</t>
  </si>
  <si>
    <t>Eü. Finanszírozás</t>
  </si>
  <si>
    <t>Iskolatej támogatás</t>
  </si>
  <si>
    <t xml:space="preserve">Egyéb felhalmozási célú támogatások </t>
  </si>
  <si>
    <t>5/a.sz. melléklet</t>
  </si>
  <si>
    <t>5/b.sz. melléklet</t>
  </si>
  <si>
    <t>5/c.sz. melléklet</t>
  </si>
  <si>
    <t>5/d.sz. melléklet</t>
  </si>
  <si>
    <t>5/e.sz. melléklet</t>
  </si>
  <si>
    <t>5/f.sz. melléklet</t>
  </si>
  <si>
    <t>5/g.sz. melléklet</t>
  </si>
  <si>
    <t>6/a.sz. melléklet</t>
  </si>
  <si>
    <t>6/b.sz.melléklet</t>
  </si>
  <si>
    <t>Felhalmozási bevétel</t>
  </si>
  <si>
    <t>bértömeg gazd.</t>
  </si>
  <si>
    <t>K122</t>
  </si>
  <si>
    <t>OMSZ pe átvétel (kerítés építés)</t>
  </si>
  <si>
    <t>Rendőrség támogatása</t>
  </si>
  <si>
    <t>Mentőszolgálat támogatása</t>
  </si>
  <si>
    <t>045120-Út, autópálya építése</t>
  </si>
  <si>
    <t>066020- Város- és községgazdálkodás</t>
  </si>
  <si>
    <t>Családi napközi / bölcsőde</t>
  </si>
  <si>
    <t>013350</t>
  </si>
  <si>
    <t>Malom, Martongazda telephely</t>
  </si>
  <si>
    <t>Hátralékok behajtása</t>
  </si>
  <si>
    <t>Telekadó hátralék</t>
  </si>
  <si>
    <t>Magánsz.komm.adó hátralék</t>
  </si>
  <si>
    <t>Rendezvények céltartléka</t>
  </si>
  <si>
    <t>091220- Köznevelési intézmény tanulóinak oktatással, neveléssel összefüggő feladatai</t>
  </si>
  <si>
    <t>081030- Sportlétesítmények működtetése és fejlesztése</t>
  </si>
  <si>
    <t>Rendezvények és egyéb vendéglátás</t>
  </si>
  <si>
    <t>Iparűzési adó hátralék</t>
  </si>
  <si>
    <t>1494/2016 (IX.15) Korm. Határozat szerinti támogatás keretében megvalósuló beruházások</t>
  </si>
  <si>
    <t>Új iskolaszárny építése</t>
  </si>
  <si>
    <t>Építés</t>
  </si>
  <si>
    <t>Egyéb tárgyi eszköz beszerzés</t>
  </si>
  <si>
    <t>Beruházás áfa</t>
  </si>
  <si>
    <t>Közlekedési és közmű infrastruktúra felújítása, fejlesztése</t>
  </si>
  <si>
    <t>Tervezés</t>
  </si>
  <si>
    <t>Felújítás megnevezése</t>
  </si>
  <si>
    <t>Felújítás</t>
  </si>
  <si>
    <t>Áthúzódó egyéb felújítások</t>
  </si>
  <si>
    <t>1494/2016 (IX.15) Korm. Határozat szerinti támogatás keretében megvalósuló felújítások</t>
  </si>
  <si>
    <t>1494/2016 (IX.15) Korm. Határozat szerinti támogatás keretében megvalósuló beruházások összesen</t>
  </si>
  <si>
    <t>INTÉZMÉNYI FELÚJÍTÁSOK</t>
  </si>
  <si>
    <t>FELÚJÍTÁSOK ÖSSZESEN:</t>
  </si>
  <si>
    <t>1494/2016 (IX.15) Korm. Határozat szerinti támogatás keretében megvalósuló felújítások összesen</t>
  </si>
  <si>
    <t>Városüzemeltetési telephely fejlesztése</t>
  </si>
  <si>
    <t>Rekreációs terület előkészítése</t>
  </si>
  <si>
    <t>Felújítás áfa</t>
  </si>
  <si>
    <t>Védőnők beruházás</t>
  </si>
  <si>
    <t xml:space="preserve"> </t>
  </si>
  <si>
    <t>6/c.sz.melléklet</t>
  </si>
  <si>
    <t>Ssz.</t>
  </si>
  <si>
    <t>10.sz.melléklet</t>
  </si>
  <si>
    <t>2018. évi</t>
  </si>
  <si>
    <t>2018. évi támogatás</t>
  </si>
  <si>
    <t>2018. évi tervezett  létszám (fő)</t>
  </si>
  <si>
    <t>Martonvásár Város Önkormányzatának 2018.évi költségvetésének pénzügyi mérlege I.</t>
  </si>
  <si>
    <t>Martonvásár Város Önkormányzatának 2018.évi költségvetésének pénzügyi mérlege II.</t>
  </si>
  <si>
    <t>Martonvásár Város Önkormányzatának 2018. évi bevétele (intézmények nélkül)</t>
  </si>
  <si>
    <t>Martonvásár Város Önkormányzatának 2018. évi átvett pénzeszközei</t>
  </si>
  <si>
    <t>Martonvásár Város Önkormányzatának 2018. évi működési bevételei</t>
  </si>
  <si>
    <t>Martonvásár Város Önkormányzatának 2018. évi  közhatalmi bevételei</t>
  </si>
  <si>
    <t>Martonvásár Város Önkormányzatának 2018. évi normatív támogatásai</t>
  </si>
  <si>
    <t>Martonvásár Város Önkormányzatának 2018. évi kiadásai (intézmények nélkül)</t>
  </si>
  <si>
    <t>Martonvásár Város Önkormányzatának 2018. évi kiadásai - Önkormányzati jogalkotás kormányzati funkció</t>
  </si>
  <si>
    <t>Martonvásár Város Önkormányzatának 2018. évi kiadásai - Városfejlesztési feladatok ellátása saját forrásból</t>
  </si>
  <si>
    <t>Martonvásár Város Önkormányzatának 2018. évi kiadásai - Városfejlesztési feladatok ellátása EU forrásból</t>
  </si>
  <si>
    <t>Martonvásár Város Önkormányzatának 2018. évi kiadásai - Védőnői és eü feladatok ellátása</t>
  </si>
  <si>
    <t>Martonvásár Város Önkormányzatának 2018. évi kiadásai - Szociális feladatok ellátása</t>
  </si>
  <si>
    <t>Martonvásár Város Önkormányzatának 2018. évi kiadásai - Átadott pénzeszközök</t>
  </si>
  <si>
    <t>Martonvásár Város Önkormányzatának 2018. évi kiadásai - Egyéb feladatok ellátása</t>
  </si>
  <si>
    <t>Martonvásári Polgármesteri Hivatal 2018. évi kiadásai</t>
  </si>
  <si>
    <t>Brunszvik Teréz Óvoda 2018. évi kiadásai</t>
  </si>
  <si>
    <t>Brunszvik-Beethoven Kulturális Központ 2018. évi kiadásai</t>
  </si>
  <si>
    <t>Martonvásár Város Önkormányzata és Intézményei  2018. évi létszámkerete</t>
  </si>
  <si>
    <t>2017/2018 8hó</t>
  </si>
  <si>
    <t>2018/2019 4 hó</t>
  </si>
  <si>
    <t>2017/2018 8 hó</t>
  </si>
  <si>
    <t>Óvodapedagógusok nev. munkáját közvetlenül segítők bértámogatása</t>
  </si>
  <si>
    <t>TOP 2.1.2 (Zöld város)</t>
  </si>
  <si>
    <t>TOP 4.1.1 (Egészségház)</t>
  </si>
  <si>
    <t>KEHOP 2.1.1 (Csatorna)</t>
  </si>
  <si>
    <t>KEHOP 2.1.2 (Víz)</t>
  </si>
  <si>
    <t>TOP 3.2.1 (Iskolaenergetika)</t>
  </si>
  <si>
    <t>KÖFOP 1.2.1 (ASP csatlakozás)</t>
  </si>
  <si>
    <t>Nemzetközi kapcsolatok és kiemelt rendezvények</t>
  </si>
  <si>
    <t>Építményadó hátralék</t>
  </si>
  <si>
    <t>39M Lövész Egyesület támogatás visszatérítése</t>
  </si>
  <si>
    <t>Pályázati céltartalék</t>
  </si>
  <si>
    <t>KEHOP 2.2.1 (Csatorna beruházás)</t>
  </si>
  <si>
    <t>KEHOP 2.1.2 (Viziközmű beruházás)</t>
  </si>
  <si>
    <t>051030</t>
  </si>
  <si>
    <t>045120</t>
  </si>
  <si>
    <t>013320</t>
  </si>
  <si>
    <t>045150</t>
  </si>
  <si>
    <t>064010</t>
  </si>
  <si>
    <t>066010</t>
  </si>
  <si>
    <t>066020</t>
  </si>
  <si>
    <t>081030</t>
  </si>
  <si>
    <t>Forgatási célú belföldi értékpapírok beváltása</t>
  </si>
  <si>
    <t>B812</t>
  </si>
  <si>
    <t>Forgatási célú értékpapírok bevátlása</t>
  </si>
  <si>
    <t xml:space="preserve">Tartalék </t>
  </si>
  <si>
    <t>Működési céltartalék (Martonvásári Napokra)</t>
  </si>
  <si>
    <t>Felhalmozási célú támogatás</t>
  </si>
  <si>
    <t>Piacterület, vásártartás</t>
  </si>
  <si>
    <t>Egészségház</t>
  </si>
  <si>
    <t>Gyermekorvosi, fogorvosi rendelő</t>
  </si>
  <si>
    <t>Védőnői helyiségek</t>
  </si>
  <si>
    <t>Járási Hivatal B épület földszint</t>
  </si>
  <si>
    <t>Létesítmény üzemeltetés</t>
  </si>
  <si>
    <t>Bölcsöde</t>
  </si>
  <si>
    <t>Fogorvosi szolgáltatás</t>
  </si>
  <si>
    <t>104030</t>
  </si>
  <si>
    <t>Polgármesteri illetmény támogatása</t>
  </si>
  <si>
    <t>Martongazda Kft fejlesztési tartalék (4fő bére)</t>
  </si>
  <si>
    <t>Gyermekétkeztetés bevétele</t>
  </si>
  <si>
    <t>Önkormányzati tartalék</t>
  </si>
  <si>
    <t>Kiemelt kornányzati beruházások kapcsolódó kiadások</t>
  </si>
  <si>
    <t>VÜ kapcsolatos beruházási kiadások</t>
  </si>
  <si>
    <t>Brunszvik T. óvoda beruházások</t>
  </si>
  <si>
    <t>Brunszvik Beethoven Központ beruházások</t>
  </si>
  <si>
    <t>Kártyaolvasók</t>
  </si>
  <si>
    <t>Monitorok</t>
  </si>
  <si>
    <t>Számítógépek</t>
  </si>
  <si>
    <t>Access Point beüzemelés</t>
  </si>
  <si>
    <t>Szünetmentes tápegységek</t>
  </si>
  <si>
    <t>SSD csere kiadásai</t>
  </si>
  <si>
    <t>Telefonkészülék vásárlás</t>
  </si>
  <si>
    <t>Riasztórendszer, kamerarendszer</t>
  </si>
  <si>
    <t>ASZA gép beszerzés</t>
  </si>
  <si>
    <t>Irodabútor</t>
  </si>
  <si>
    <t>Fényképezőgép, projektor</t>
  </si>
  <si>
    <t>TOP 2.1.2 Zöld város pályázat</t>
  </si>
  <si>
    <t>TOP 4.1.1 Egészségház pályázat</t>
  </si>
  <si>
    <t>TOP 3.2.1 Iskolaenergetikai pályázat</t>
  </si>
  <si>
    <t>KEHOP 2.1.1 Csatorna pályázat</t>
  </si>
  <si>
    <t>KEHOP 2.1.2 Víziközmű pályázat</t>
  </si>
  <si>
    <t>Kisajátítási eljárás kiadásai</t>
  </si>
  <si>
    <t>Út- és közmű felújítás</t>
  </si>
  <si>
    <t>Tartalom jegyzék</t>
  </si>
  <si>
    <t>Polgármesteri Hivatal beruházások:</t>
  </si>
  <si>
    <t xml:space="preserve"> Martonvásár Város 2018. évi költségvetés I. félévi teljesítésének elfogadásáról szóló ……/2018 (………) önkormányzati határozat</t>
  </si>
  <si>
    <t>2018. évi támogatás módosítása</t>
  </si>
  <si>
    <t>2018. évi támogatás teljesítése</t>
  </si>
  <si>
    <t>2018. évi mindösszesen eredeti ei.</t>
  </si>
  <si>
    <t>2018. évi mindösszesen módosított ei.</t>
  </si>
  <si>
    <t>2018. évi mindösszesen teljesítés</t>
  </si>
  <si>
    <t>2018. évi módosított   létszám (fő)</t>
  </si>
  <si>
    <t>2018. évi létszám (fő)</t>
  </si>
  <si>
    <t>Pm elvonás intézményektől</t>
  </si>
  <si>
    <t>Választási támogatás</t>
  </si>
  <si>
    <t>EFOP 4.1.8 (Könyvtár beruházás)</t>
  </si>
  <si>
    <t>BM pályázat (Óvoda felújítás)</t>
  </si>
  <si>
    <t>TOP 5.3.1. (Helyi identitás beruházás)</t>
  </si>
  <si>
    <t>EFOP 4.1.9 (Múzeumi beruházás)</t>
  </si>
  <si>
    <t>Bethlen Gábor pályázat bevétele</t>
  </si>
  <si>
    <t>Dolgozónak adott kölcsön visszafizetése</t>
  </si>
  <si>
    <t>PH továbbszámlázott szolgáltatás</t>
  </si>
  <si>
    <t>Működési bevételek összesen</t>
  </si>
  <si>
    <t>Kulurális ill.pótlék</t>
  </si>
  <si>
    <t>Szoc.ágazati pótlék</t>
  </si>
  <si>
    <t>052020 Szennyvíz gyűjtése, tisztítása, elhelyezése</t>
  </si>
  <si>
    <t>TOP 5.3.1 (Helyi identitás)</t>
  </si>
  <si>
    <t>BM pályázat (Óvoda fejlesztés)</t>
  </si>
  <si>
    <t>EFOP 4.1.8. (Könyvtári pályázat)</t>
  </si>
  <si>
    <t>EFOP 4.1.9. (Múzeumi pályázat)</t>
  </si>
  <si>
    <t>pályázat</t>
  </si>
  <si>
    <t>Egyéb működési célú támogatások államháztartáson belülre</t>
  </si>
  <si>
    <t>Martongazda Nonprofit Kft finanszírozási tartaléka</t>
  </si>
  <si>
    <t>K912</t>
  </si>
  <si>
    <t>Belföldi értékpapírok kiadásai</t>
  </si>
  <si>
    <t>K914</t>
  </si>
  <si>
    <t>ÁH belüli megelőlegezések visszafizetése</t>
  </si>
  <si>
    <t>Hitel-, kölcsöntörlesztés államháztartáson kívülre</t>
  </si>
  <si>
    <t>TOP 5.3.1. (Helyi identitás beruházás BBK)</t>
  </si>
  <si>
    <t>Települési adó</t>
  </si>
  <si>
    <t>Közterület foglalás díja</t>
  </si>
  <si>
    <t>Egyéb bevételek (végrehajtás, visszafiz.köt.telj)</t>
  </si>
  <si>
    <t>Egyéb működési célú támogatások áh belülre</t>
  </si>
  <si>
    <t>Egyéb működési célú támogatások áh kívülre</t>
  </si>
  <si>
    <t>082091- Közművelődés -közösségi és társadalmi részvétel fejlesztése</t>
  </si>
  <si>
    <t>082061- Múzeumi gyűjteményi tevékenység</t>
  </si>
  <si>
    <t>082030- Művészeti tevékenység</t>
  </si>
  <si>
    <t>082042- Könyvtári állomány gyarapítása</t>
  </si>
  <si>
    <t>082044- Könyvtári szolgáltatás</t>
  </si>
  <si>
    <t>Egyéb működési célú támogatások ÁH-n belül</t>
  </si>
  <si>
    <t>Belföldi értékpapír vásárlás</t>
  </si>
  <si>
    <t>ÁH-n belüli megelőlegezés</t>
  </si>
  <si>
    <t>EFOP 4.1.9 Múzeumi pályázat</t>
  </si>
  <si>
    <t>TOP 5.3.1 Helyi identitás pályázat</t>
  </si>
  <si>
    <t>Mobiltelefon vásárlás</t>
  </si>
  <si>
    <t>Laminálógép, tűzőgép</t>
  </si>
  <si>
    <t>Ventilátor vásárlás</t>
  </si>
  <si>
    <t>Vízforraló</t>
  </si>
  <si>
    <t>Mikrohullámú sütő</t>
  </si>
  <si>
    <t>Vérnyomás, cukormérő</t>
  </si>
  <si>
    <t>BM pályázat, Óvoda felújítás</t>
  </si>
  <si>
    <t>KIADÁSOK</t>
  </si>
  <si>
    <t>PH egyéb bevételek</t>
  </si>
  <si>
    <t>Óvodai bevételek</t>
  </si>
  <si>
    <t>BBKP bevételek</t>
  </si>
  <si>
    <t>Imre Mihályné lakástörlesztés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</si>
</sst>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</numFmts>
  <fonts count="7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9">
    <xf numFmtId="0" fontId="0" fillId="0" borderId="0"/>
    <xf numFmtId="0" fontId="1" fillId="0" borderId="0"/>
    <xf numFmtId="0" fontId="9" fillId="0" borderId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7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10" borderId="0" applyNumberFormat="0" applyBorder="0" applyAlignment="0" applyProtection="0"/>
    <xf numFmtId="0" fontId="42" fillId="12" borderId="0" applyNumberFormat="0" applyBorder="0" applyAlignment="0" applyProtection="0"/>
    <xf numFmtId="0" fontId="42" fillId="6" borderId="0" applyNumberFormat="0" applyBorder="0" applyAlignment="0" applyProtection="0"/>
    <xf numFmtId="0" fontId="42" fillId="10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6" borderId="0" applyNumberFormat="0" applyBorder="0" applyAlignment="0" applyProtection="0"/>
    <xf numFmtId="0" fontId="43" fillId="10" borderId="62" applyNumberFormat="0" applyAlignment="0" applyProtection="0"/>
    <xf numFmtId="0" fontId="44" fillId="0" borderId="0" applyNumberFormat="0" applyFill="0" applyBorder="0" applyAlignment="0" applyProtection="0"/>
    <xf numFmtId="0" fontId="45" fillId="0" borderId="63" applyNumberFormat="0" applyFill="0" applyAlignment="0" applyProtection="0"/>
    <xf numFmtId="0" fontId="46" fillId="0" borderId="64" applyNumberFormat="0" applyFill="0" applyAlignment="0" applyProtection="0"/>
    <xf numFmtId="0" fontId="47" fillId="0" borderId="65" applyNumberFormat="0" applyFill="0" applyAlignment="0" applyProtection="0"/>
    <xf numFmtId="0" fontId="47" fillId="0" borderId="0" applyNumberFormat="0" applyFill="0" applyBorder="0" applyAlignment="0" applyProtection="0"/>
    <xf numFmtId="0" fontId="48" fillId="13" borderId="66" applyNumberFormat="0" applyAlignment="0" applyProtection="0"/>
    <xf numFmtId="0" fontId="49" fillId="0" borderId="0" applyNumberFormat="0" applyFill="0" applyBorder="0" applyAlignment="0" applyProtection="0"/>
    <xf numFmtId="0" fontId="50" fillId="0" borderId="67" applyNumberFormat="0" applyFill="0" applyAlignment="0" applyProtection="0"/>
    <xf numFmtId="0" fontId="16" fillId="7" borderId="68" applyNumberFormat="0" applyFont="0" applyAlignment="0" applyProtection="0"/>
    <xf numFmtId="0" fontId="42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42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69" applyNumberFormat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41" fillId="0" borderId="0"/>
    <xf numFmtId="0" fontId="55" fillId="0" borderId="0"/>
    <xf numFmtId="0" fontId="16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55" fillId="0" borderId="0"/>
    <xf numFmtId="0" fontId="56" fillId="0" borderId="70" applyNumberFormat="0" applyFill="0" applyAlignment="0" applyProtection="0"/>
    <xf numFmtId="0" fontId="57" fillId="20" borderId="0" applyNumberFormat="0" applyBorder="0" applyAlignment="0" applyProtection="0"/>
    <xf numFmtId="0" fontId="58" fillId="10" borderId="0" applyNumberFormat="0" applyBorder="0" applyAlignment="0" applyProtection="0"/>
    <xf numFmtId="0" fontId="59" fillId="19" borderId="62" applyNumberFormat="0" applyAlignment="0" applyProtection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41" fillId="21" borderId="0" applyNumberFormat="0" applyBorder="0" applyAlignment="0" applyProtection="0"/>
    <xf numFmtId="0" fontId="41" fillId="20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8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11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6" borderId="0" applyNumberFormat="0" applyBorder="0" applyAlignment="0" applyProtection="0"/>
    <xf numFmtId="0" fontId="42" fillId="23" borderId="0" applyNumberFormat="0" applyBorder="0" applyAlignment="0" applyProtection="0"/>
    <xf numFmtId="0" fontId="42" fillId="26" borderId="0" applyNumberFormat="0" applyBorder="0" applyAlignment="0" applyProtection="0"/>
    <xf numFmtId="0" fontId="42" fillId="12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26" borderId="0" applyNumberFormat="0" applyBorder="0" applyAlignment="0" applyProtection="0"/>
    <xf numFmtId="0" fontId="42" fillId="12" borderId="0" applyNumberFormat="0" applyBorder="0" applyAlignment="0" applyProtection="0"/>
    <xf numFmtId="0" fontId="42" fillId="17" borderId="0" applyNumberFormat="0" applyBorder="0" applyAlignment="0" applyProtection="0"/>
    <xf numFmtId="0" fontId="57" fillId="20" borderId="0" applyNumberFormat="0" applyBorder="0" applyAlignment="0" applyProtection="0"/>
    <xf numFmtId="0" fontId="59" fillId="9" borderId="62" applyNumberFormat="0" applyAlignment="0" applyProtection="0"/>
    <xf numFmtId="0" fontId="48" fillId="13" borderId="66" applyNumberFormat="0" applyAlignment="0" applyProtection="0"/>
    <xf numFmtId="0" fontId="53" fillId="0" borderId="0" applyNumberFormat="0" applyFill="0" applyBorder="0" applyAlignment="0" applyProtection="0"/>
    <xf numFmtId="0" fontId="51" fillId="18" borderId="0" applyNumberFormat="0" applyBorder="0" applyAlignment="0" applyProtection="0"/>
    <xf numFmtId="0" fontId="60" fillId="0" borderId="72" applyNumberFormat="0" applyFill="0" applyAlignment="0" applyProtection="0"/>
    <xf numFmtId="0" fontId="61" fillId="0" borderId="64" applyNumberFormat="0" applyFill="0" applyAlignment="0" applyProtection="0"/>
    <xf numFmtId="0" fontId="62" fillId="0" borderId="73" applyNumberFormat="0" applyFill="0" applyAlignment="0" applyProtection="0"/>
    <xf numFmtId="0" fontId="62" fillId="0" borderId="0" applyNumberFormat="0" applyFill="0" applyBorder="0" applyAlignment="0" applyProtection="0"/>
    <xf numFmtId="0" fontId="43" fillId="5" borderId="62" applyNumberFormat="0" applyAlignment="0" applyProtection="0"/>
    <xf numFmtId="0" fontId="50" fillId="0" borderId="67" applyNumberFormat="0" applyFill="0" applyAlignment="0" applyProtection="0"/>
    <xf numFmtId="0" fontId="58" fillId="10" borderId="0" applyNumberFormat="0" applyBorder="0" applyAlignment="0" applyProtection="0"/>
    <xf numFmtId="0" fontId="55" fillId="7" borderId="68" applyNumberFormat="0" applyFont="0" applyAlignment="0" applyProtection="0"/>
    <xf numFmtId="0" fontId="52" fillId="9" borderId="69" applyNumberFormat="0" applyAlignment="0" applyProtection="0"/>
    <xf numFmtId="0" fontId="63" fillId="0" borderId="0" applyNumberFormat="0" applyFill="0" applyBorder="0" applyAlignment="0" applyProtection="0"/>
    <xf numFmtId="0" fontId="56" fillId="0" borderId="74" applyNumberFormat="0" applyFill="0" applyAlignment="0" applyProtection="0"/>
    <xf numFmtId="0" fontId="49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</cellStyleXfs>
  <cellXfs count="1166">
    <xf numFmtId="0" fontId="0" fillId="0" borderId="0" xfId="0"/>
    <xf numFmtId="0" fontId="0" fillId="0" borderId="0" xfId="0" applyBorder="1"/>
    <xf numFmtId="0" fontId="28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1" xfId="0" applyFont="1" applyBorder="1"/>
    <xf numFmtId="0" fontId="30" fillId="0" borderId="6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3" fontId="5" fillId="0" borderId="1" xfId="1" applyNumberFormat="1" applyFont="1" applyBorder="1"/>
    <xf numFmtId="3" fontId="30" fillId="0" borderId="1" xfId="0" applyNumberFormat="1" applyFont="1" applyBorder="1"/>
    <xf numFmtId="3" fontId="30" fillId="0" borderId="4" xfId="0" applyNumberFormat="1" applyFont="1" applyBorder="1"/>
    <xf numFmtId="3" fontId="30" fillId="0" borderId="8" xfId="0" applyNumberFormat="1" applyFont="1" applyBorder="1"/>
    <xf numFmtId="3" fontId="30" fillId="0" borderId="5" xfId="0" applyNumberFormat="1" applyFont="1" applyBorder="1"/>
    <xf numFmtId="49" fontId="30" fillId="0" borderId="0" xfId="0" applyNumberFormat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6" fillId="0" borderId="3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29" fillId="0" borderId="0" xfId="0" applyFont="1" applyBorder="1"/>
    <xf numFmtId="0" fontId="29" fillId="0" borderId="1" xfId="0" applyFont="1" applyBorder="1"/>
    <xf numFmtId="0" fontId="28" fillId="0" borderId="0" xfId="0" applyFont="1" applyBorder="1"/>
    <xf numFmtId="0" fontId="2" fillId="0" borderId="10" xfId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right" vertical="center" wrapText="1"/>
    </xf>
    <xf numFmtId="0" fontId="29" fillId="0" borderId="13" xfId="0" applyFont="1" applyBorder="1"/>
    <xf numFmtId="3" fontId="31" fillId="0" borderId="1" xfId="0" applyNumberFormat="1" applyFont="1" applyBorder="1"/>
    <xf numFmtId="3" fontId="29" fillId="0" borderId="7" xfId="0" applyNumberFormat="1" applyFont="1" applyBorder="1"/>
    <xf numFmtId="3" fontId="29" fillId="0" borderId="5" xfId="0" applyNumberFormat="1" applyFont="1" applyBorder="1"/>
    <xf numFmtId="3" fontId="29" fillId="0" borderId="2" xfId="0" applyNumberFormat="1" applyFont="1" applyBorder="1"/>
    <xf numFmtId="3" fontId="29" fillId="0" borderId="1" xfId="0" applyNumberFormat="1" applyFont="1" applyBorder="1"/>
    <xf numFmtId="3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0" fillId="0" borderId="0" xfId="0" applyNumberFormat="1" applyFont="1" applyBorder="1"/>
    <xf numFmtId="3" fontId="29" fillId="0" borderId="13" xfId="0" applyNumberFormat="1" applyFont="1" applyBorder="1"/>
    <xf numFmtId="0" fontId="3" fillId="0" borderId="3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30" fillId="0" borderId="0" xfId="0" applyFont="1" applyBorder="1" applyAlignment="1"/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9" fillId="0" borderId="1" xfId="0" applyFont="1" applyBorder="1" applyAlignment="1"/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49" fontId="11" fillId="0" borderId="0" xfId="2" applyNumberFormat="1" applyFont="1" applyFill="1" applyBorder="1" applyAlignment="1" applyProtection="1">
      <alignment horizontal="centerContinuous" vertical="center"/>
    </xf>
    <xf numFmtId="3" fontId="11" fillId="0" borderId="0" xfId="2" applyNumberFormat="1" applyFont="1" applyFill="1" applyBorder="1" applyAlignment="1" applyProtection="1">
      <alignment horizontal="centerContinuous" vertical="center"/>
    </xf>
    <xf numFmtId="3" fontId="15" fillId="0" borderId="1" xfId="2" applyNumberFormat="1" applyFont="1" applyFill="1" applyBorder="1" applyAlignment="1" applyProtection="1">
      <alignment horizontal="right" vertical="center" wrapText="1"/>
    </xf>
    <xf numFmtId="3" fontId="10" fillId="0" borderId="1" xfId="2" applyNumberFormat="1" applyFont="1" applyFill="1" applyBorder="1" applyAlignment="1" applyProtection="1">
      <alignment horizontal="left" vertical="center" wrapText="1" indent="1"/>
    </xf>
    <xf numFmtId="3" fontId="10" fillId="0" borderId="1" xfId="2" applyNumberFormat="1" applyFont="1" applyFill="1" applyBorder="1" applyAlignment="1" applyProtection="1">
      <alignment horizontal="right" vertical="center" wrapText="1"/>
    </xf>
    <xf numFmtId="3" fontId="15" fillId="0" borderId="1" xfId="2" applyNumberFormat="1" applyFont="1" applyFill="1" applyBorder="1" applyAlignment="1" applyProtection="1">
      <alignment vertical="center" wrapText="1"/>
    </xf>
    <xf numFmtId="3" fontId="10" fillId="0" borderId="0" xfId="2" applyNumberFormat="1" applyFont="1" applyFill="1" applyBorder="1"/>
    <xf numFmtId="3" fontId="3" fillId="0" borderId="1" xfId="1" applyNumberFormat="1" applyFont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5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right" vertical="center"/>
    </xf>
    <xf numFmtId="0" fontId="5" fillId="0" borderId="1" xfId="1" applyFont="1" applyBorder="1" applyAlignment="1">
      <alignment horizontal="right" vertical="center" wrapText="1"/>
    </xf>
    <xf numFmtId="0" fontId="7" fillId="0" borderId="1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right" vertical="center" wrapText="1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4" fillId="0" borderId="25" xfId="1" applyFont="1" applyFill="1" applyBorder="1" applyAlignment="1">
      <alignment horizontal="right" vertical="center"/>
    </xf>
    <xf numFmtId="0" fontId="30" fillId="0" borderId="25" xfId="0" applyFont="1" applyBorder="1" applyAlignment="1">
      <alignment horizontal="right"/>
    </xf>
    <xf numFmtId="49" fontId="15" fillId="0" borderId="0" xfId="2" applyNumberFormat="1" applyFont="1" applyFill="1" applyBorder="1" applyAlignment="1" applyProtection="1">
      <alignment horizontal="left" vertical="center" wrapText="1" indent="1"/>
    </xf>
    <xf numFmtId="0" fontId="4" fillId="0" borderId="35" xfId="1" applyFont="1" applyFill="1" applyBorder="1" applyAlignment="1">
      <alignment horizontal="right" vertical="center"/>
    </xf>
    <xf numFmtId="3" fontId="30" fillId="0" borderId="6" xfId="0" applyNumberFormat="1" applyFont="1" applyBorder="1"/>
    <xf numFmtId="3" fontId="30" fillId="0" borderId="36" xfId="0" applyNumberFormat="1" applyFont="1" applyBorder="1"/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5"/>
    </xf>
    <xf numFmtId="49" fontId="30" fillId="0" borderId="1" xfId="0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30" fillId="0" borderId="0" xfId="0" applyFont="1" applyBorder="1" applyAlignment="1">
      <alignment horizontal="left" wrapText="1"/>
    </xf>
    <xf numFmtId="0" fontId="5" fillId="0" borderId="1" xfId="0" applyFont="1" applyFill="1" applyBorder="1"/>
    <xf numFmtId="0" fontId="3" fillId="0" borderId="1" xfId="0" applyFont="1" applyFill="1" applyBorder="1"/>
    <xf numFmtId="0" fontId="5" fillId="0" borderId="0" xfId="0" applyFont="1" applyFill="1" applyBorder="1" applyAlignment="1">
      <alignment horizontal="left"/>
    </xf>
    <xf numFmtId="3" fontId="9" fillId="0" borderId="0" xfId="2" applyNumberFormat="1" applyFont="1" applyFill="1" applyBorder="1"/>
    <xf numFmtId="3" fontId="16" fillId="0" borderId="0" xfId="2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49" fontId="10" fillId="0" borderId="0" xfId="2" applyNumberFormat="1" applyFont="1" applyFill="1" applyBorder="1"/>
    <xf numFmtId="49" fontId="12" fillId="0" borderId="0" xfId="2" applyNumberFormat="1" applyFont="1" applyFill="1" applyBorder="1" applyAlignment="1" applyProtection="1">
      <alignment horizontal="left" vertical="center"/>
    </xf>
    <xf numFmtId="3" fontId="12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left" vertical="center" wrapText="1" indent="1"/>
    </xf>
    <xf numFmtId="49" fontId="10" fillId="0" borderId="1" xfId="2" applyNumberFormat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0" fontId="5" fillId="0" borderId="1" xfId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3" fontId="6" fillId="0" borderId="1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3" fontId="15" fillId="0" borderId="0" xfId="2" applyNumberFormat="1" applyFont="1" applyFill="1" applyBorder="1"/>
    <xf numFmtId="3" fontId="11" fillId="0" borderId="0" xfId="2" applyNumberFormat="1" applyFont="1" applyFill="1" applyBorder="1"/>
    <xf numFmtId="3" fontId="17" fillId="0" borderId="0" xfId="2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/>
    <xf numFmtId="3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/>
    <xf numFmtId="165" fontId="30" fillId="0" borderId="0" xfId="0" applyNumberFormat="1" applyFont="1" applyFill="1" applyAlignment="1">
      <alignment vertical="center" wrapText="1"/>
    </xf>
    <xf numFmtId="165" fontId="30" fillId="0" borderId="0" xfId="0" applyNumberFormat="1" applyFont="1" applyFill="1" applyAlignment="1">
      <alignment horizontal="center" vertical="center" wrapText="1"/>
    </xf>
    <xf numFmtId="165" fontId="30" fillId="0" borderId="0" xfId="0" applyNumberFormat="1" applyFont="1" applyFill="1" applyAlignment="1">
      <alignment horizontal="right" vertical="center" wrapText="1"/>
    </xf>
    <xf numFmtId="165" fontId="29" fillId="0" borderId="0" xfId="0" applyNumberFormat="1" applyFont="1" applyFill="1" applyAlignment="1">
      <alignment vertical="center" wrapText="1"/>
    </xf>
    <xf numFmtId="165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horizontal="right" vertical="center" wrapText="1"/>
    </xf>
    <xf numFmtId="0" fontId="33" fillId="0" borderId="0" xfId="0" applyFont="1"/>
    <xf numFmtId="0" fontId="0" fillId="0" borderId="0" xfId="0" applyAlignment="1">
      <alignment wrapText="1"/>
    </xf>
    <xf numFmtId="0" fontId="36" fillId="0" borderId="1" xfId="0" applyFont="1" applyBorder="1" applyAlignment="1">
      <alignment horizontal="right" vertical="center"/>
    </xf>
    <xf numFmtId="0" fontId="37" fillId="0" borderId="1" xfId="0" applyFont="1" applyBorder="1" applyAlignment="1">
      <alignment horizontal="right" vertical="center"/>
    </xf>
    <xf numFmtId="0" fontId="37" fillId="0" borderId="1" xfId="0" applyFont="1" applyBorder="1" applyAlignment="1">
      <alignment horizontal="right" vertical="center" wrapText="1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/>
    <xf numFmtId="3" fontId="38" fillId="0" borderId="37" xfId="0" applyNumberFormat="1" applyFont="1" applyBorder="1" applyAlignment="1">
      <alignment horizontal="center"/>
    </xf>
    <xf numFmtId="3" fontId="39" fillId="0" borderId="37" xfId="0" applyNumberFormat="1" applyFont="1" applyBorder="1" applyAlignment="1">
      <alignment horizontal="right"/>
    </xf>
    <xf numFmtId="0" fontId="34" fillId="0" borderId="34" xfId="0" applyFont="1" applyBorder="1" applyAlignment="1">
      <alignment horizontal="center" vertical="center"/>
    </xf>
    <xf numFmtId="0" fontId="34" fillId="4" borderId="34" xfId="0" applyFont="1" applyFill="1" applyBorder="1" applyAlignment="1">
      <alignment horizontal="center" vertical="center" wrapText="1"/>
    </xf>
    <xf numFmtId="9" fontId="34" fillId="0" borderId="34" xfId="0" applyNumberFormat="1" applyFont="1" applyBorder="1" applyAlignment="1">
      <alignment horizontal="center" vertical="center" wrapText="1"/>
    </xf>
    <xf numFmtId="0" fontId="33" fillId="0" borderId="25" xfId="0" applyFont="1" applyBorder="1"/>
    <xf numFmtId="0" fontId="34" fillId="0" borderId="39" xfId="0" applyFont="1" applyBorder="1" applyAlignment="1">
      <alignment horizontal="left" vertical="center"/>
    </xf>
    <xf numFmtId="0" fontId="34" fillId="4" borderId="39" xfId="0" applyFont="1" applyFill="1" applyBorder="1" applyAlignment="1">
      <alignment horizontal="center" vertical="center" wrapText="1"/>
    </xf>
    <xf numFmtId="9" fontId="34" fillId="0" borderId="39" xfId="0" applyNumberFormat="1" applyFont="1" applyBorder="1" applyAlignment="1">
      <alignment horizontal="center" vertical="center" wrapText="1"/>
    </xf>
    <xf numFmtId="0" fontId="36" fillId="0" borderId="40" xfId="0" applyFont="1" applyBorder="1"/>
    <xf numFmtId="3" fontId="36" fillId="0" borderId="40" xfId="0" applyNumberFormat="1" applyFont="1" applyBorder="1"/>
    <xf numFmtId="9" fontId="36" fillId="0" borderId="40" xfId="0" applyNumberFormat="1" applyFont="1" applyBorder="1"/>
    <xf numFmtId="3" fontId="36" fillId="0" borderId="40" xfId="0" applyNumberFormat="1" applyFont="1" applyBorder="1" applyAlignment="1">
      <alignment wrapText="1"/>
    </xf>
    <xf numFmtId="0" fontId="34" fillId="0" borderId="40" xfId="0" applyFont="1" applyBorder="1" applyAlignment="1">
      <alignment horizontal="left" vertical="center"/>
    </xf>
    <xf numFmtId="3" fontId="34" fillId="4" borderId="40" xfId="0" applyNumberFormat="1" applyFont="1" applyFill="1" applyBorder="1" applyAlignment="1">
      <alignment horizontal="center" vertical="center" wrapText="1"/>
    </xf>
    <xf numFmtId="0" fontId="34" fillId="0" borderId="40" xfId="0" applyFont="1" applyBorder="1"/>
    <xf numFmtId="0" fontId="36" fillId="4" borderId="0" xfId="0" applyFont="1" applyFill="1"/>
    <xf numFmtId="0" fontId="34" fillId="0" borderId="34" xfId="0" applyFont="1" applyBorder="1" applyAlignment="1">
      <alignment vertical="center"/>
    </xf>
    <xf numFmtId="3" fontId="34" fillId="0" borderId="34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34" fillId="0" borderId="41" xfId="0" applyNumberFormat="1" applyFont="1" applyBorder="1"/>
    <xf numFmtId="9" fontId="36" fillId="0" borderId="41" xfId="0" applyNumberFormat="1" applyFont="1" applyBorder="1"/>
    <xf numFmtId="0" fontId="36" fillId="0" borderId="41" xfId="0" applyFont="1" applyBorder="1"/>
    <xf numFmtId="0" fontId="33" fillId="0" borderId="37" xfId="0" applyFont="1" applyBorder="1"/>
    <xf numFmtId="9" fontId="36" fillId="0" borderId="37" xfId="0" applyNumberFormat="1" applyFont="1" applyBorder="1"/>
    <xf numFmtId="9" fontId="34" fillId="0" borderId="40" xfId="0" applyNumberFormat="1" applyFont="1" applyBorder="1" applyAlignment="1">
      <alignment horizontal="center" vertical="center" wrapText="1"/>
    </xf>
    <xf numFmtId="166" fontId="36" fillId="0" borderId="40" xfId="0" applyNumberFormat="1" applyFont="1" applyBorder="1"/>
    <xf numFmtId="166" fontId="36" fillId="0" borderId="0" xfId="0" applyNumberFormat="1" applyFont="1"/>
    <xf numFmtId="166" fontId="36" fillId="0" borderId="40" xfId="0" applyNumberFormat="1" applyFont="1" applyBorder="1" applyAlignment="1">
      <alignment horizontal="right"/>
    </xf>
    <xf numFmtId="166" fontId="34" fillId="0" borderId="40" xfId="0" applyNumberFormat="1" applyFont="1" applyBorder="1" applyAlignment="1">
      <alignment horizontal="center"/>
    </xf>
    <xf numFmtId="0" fontId="33" fillId="0" borderId="41" xfId="0" applyFont="1" applyBorder="1"/>
    <xf numFmtId="3" fontId="36" fillId="0" borderId="41" xfId="0" applyNumberFormat="1" applyFont="1" applyBorder="1"/>
    <xf numFmtId="3" fontId="36" fillId="0" borderId="0" xfId="0" applyNumberFormat="1" applyFont="1"/>
    <xf numFmtId="0" fontId="36" fillId="0" borderId="1" xfId="0" applyFont="1" applyBorder="1"/>
    <xf numFmtId="0" fontId="34" fillId="0" borderId="1" xfId="0" applyFont="1" applyBorder="1" applyAlignment="1">
      <alignment horizontal="right" vertical="center"/>
    </xf>
    <xf numFmtId="0" fontId="34" fillId="0" borderId="1" xfId="0" applyFont="1" applyBorder="1"/>
    <xf numFmtId="0" fontId="35" fillId="0" borderId="0" xfId="0" applyFont="1"/>
    <xf numFmtId="0" fontId="36" fillId="0" borderId="40" xfId="0" applyFont="1" applyBorder="1"/>
    <xf numFmtId="0" fontId="37" fillId="0" borderId="40" xfId="0" applyFont="1" applyBorder="1"/>
    <xf numFmtId="3" fontId="37" fillId="0" borderId="40" xfId="0" applyNumberFormat="1" applyFont="1" applyBorder="1"/>
    <xf numFmtId="0" fontId="34" fillId="4" borderId="34" xfId="0" applyFont="1" applyFill="1" applyBorder="1" applyAlignment="1">
      <alignment horizontal="center" vertical="center" wrapText="1"/>
    </xf>
    <xf numFmtId="3" fontId="36" fillId="0" borderId="40" xfId="0" applyNumberFormat="1" applyFont="1" applyBorder="1"/>
    <xf numFmtId="0" fontId="34" fillId="0" borderId="27" xfId="0" applyFont="1" applyBorder="1" applyAlignment="1">
      <alignment horizontal="center" vertical="center"/>
    </xf>
    <xf numFmtId="0" fontId="34" fillId="0" borderId="48" xfId="0" applyFont="1" applyBorder="1" applyAlignment="1">
      <alignment horizontal="left" vertical="center"/>
    </xf>
    <xf numFmtId="0" fontId="36" fillId="0" borderId="48" xfId="0" applyFont="1" applyBorder="1"/>
    <xf numFmtId="0" fontId="34" fillId="0" borderId="46" xfId="0" applyFont="1" applyBorder="1" applyAlignment="1">
      <alignment horizontal="left" vertical="center"/>
    </xf>
    <xf numFmtId="0" fontId="34" fillId="0" borderId="40" xfId="0" applyFont="1" applyBorder="1" applyAlignment="1">
      <alignment horizontal="left" vertical="center"/>
    </xf>
    <xf numFmtId="0" fontId="33" fillId="0" borderId="0" xfId="0" applyFont="1" applyBorder="1"/>
    <xf numFmtId="3" fontId="29" fillId="0" borderId="0" xfId="0" applyNumberFormat="1" applyFont="1" applyBorder="1"/>
    <xf numFmtId="3" fontId="31" fillId="0" borderId="11" xfId="0" applyNumberFormat="1" applyFont="1" applyBorder="1"/>
    <xf numFmtId="0" fontId="6" fillId="0" borderId="11" xfId="1" applyFont="1" applyFill="1" applyBorder="1" applyAlignment="1">
      <alignment horizontal="right" vertical="center"/>
    </xf>
    <xf numFmtId="0" fontId="31" fillId="0" borderId="11" xfId="0" applyFont="1" applyBorder="1" applyAlignment="1">
      <alignment horizontal="left"/>
    </xf>
    <xf numFmtId="164" fontId="6" fillId="0" borderId="11" xfId="1" applyNumberFormat="1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3" fontId="20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 vertical="center" wrapText="1"/>
    </xf>
    <xf numFmtId="3" fontId="21" fillId="0" borderId="45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22" fillId="0" borderId="47" xfId="0" applyNumberFormat="1" applyFont="1" applyFill="1" applyBorder="1" applyAlignment="1">
      <alignment horizontal="center" vertical="center" wrapText="1"/>
    </xf>
    <xf numFmtId="3" fontId="22" fillId="0" borderId="52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center" vertical="center" wrapText="1"/>
    </xf>
    <xf numFmtId="3" fontId="15" fillId="0" borderId="40" xfId="0" applyNumberFormat="1" applyFont="1" applyFill="1" applyBorder="1" applyAlignment="1">
      <alignment horizontal="center" vertical="center" wrapText="1"/>
    </xf>
    <xf numFmtId="3" fontId="15" fillId="0" borderId="28" xfId="0" applyNumberFormat="1" applyFont="1" applyFill="1" applyBorder="1" applyAlignment="1">
      <alignment horizontal="left" vertical="center" wrapText="1" indent="1"/>
    </xf>
    <xf numFmtId="3" fontId="15" fillId="0" borderId="40" xfId="0" applyNumberFormat="1" applyFont="1" applyFill="1" applyBorder="1" applyAlignment="1" applyProtection="1">
      <alignment horizontal="left" vertical="center" wrapText="1" indent="2"/>
    </xf>
    <xf numFmtId="3" fontId="15" fillId="0" borderId="40" xfId="0" applyNumberFormat="1" applyFont="1" applyFill="1" applyBorder="1" applyAlignment="1" applyProtection="1">
      <alignment vertical="center" wrapText="1"/>
    </xf>
    <xf numFmtId="3" fontId="15" fillId="0" borderId="8" xfId="0" applyNumberFormat="1" applyFont="1" applyFill="1" applyBorder="1" applyAlignment="1" applyProtection="1">
      <alignment vertical="center" wrapText="1"/>
    </xf>
    <xf numFmtId="3" fontId="15" fillId="0" borderId="1" xfId="0" applyNumberFormat="1" applyFont="1" applyFill="1" applyBorder="1" applyAlignment="1" applyProtection="1">
      <alignment vertical="center" wrapText="1"/>
    </xf>
    <xf numFmtId="3" fontId="15" fillId="0" borderId="3" xfId="0" applyNumberFormat="1" applyFont="1" applyFill="1" applyBorder="1" applyAlignment="1" applyProtection="1">
      <alignment vertical="center" wrapText="1"/>
    </xf>
    <xf numFmtId="3" fontId="15" fillId="0" borderId="40" xfId="0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2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4" fillId="0" borderId="40" xfId="0" applyNumberFormat="1" applyFont="1" applyFill="1" applyBorder="1" applyAlignment="1" applyProtection="1">
      <alignment vertical="center" wrapText="1"/>
      <protection locked="0"/>
    </xf>
    <xf numFmtId="3" fontId="24" fillId="0" borderId="8" xfId="0" applyNumberFormat="1" applyFont="1" applyFill="1" applyBorder="1" applyAlignment="1" applyProtection="1">
      <alignment vertical="center" wrapText="1"/>
      <protection locked="0"/>
    </xf>
    <xf numFmtId="3" fontId="24" fillId="0" borderId="1" xfId="0" applyNumberFormat="1" applyFont="1" applyFill="1" applyBorder="1" applyAlignment="1" applyProtection="1">
      <alignment vertical="center" wrapText="1"/>
      <protection locked="0"/>
    </xf>
    <xf numFmtId="3" fontId="24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ill="1" applyBorder="1" applyAlignment="1">
      <alignment vertical="center" wrapText="1"/>
    </xf>
    <xf numFmtId="3" fontId="25" fillId="2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40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2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40" xfId="0" applyNumberFormat="1" applyFont="1" applyFill="1" applyBorder="1" applyAlignment="1" applyProtection="1">
      <alignment vertical="center" wrapText="1"/>
      <protection locked="0"/>
    </xf>
    <xf numFmtId="3" fontId="26" fillId="0" borderId="8" xfId="0" applyNumberFormat="1" applyFont="1" applyFill="1" applyBorder="1" applyAlignment="1" applyProtection="1">
      <alignment vertical="center" wrapText="1"/>
      <protection locked="0"/>
    </xf>
    <xf numFmtId="3" fontId="26" fillId="0" borderId="1" xfId="0" applyNumberFormat="1" applyFont="1" applyFill="1" applyBorder="1" applyAlignment="1" applyProtection="1">
      <alignment vertical="center" wrapText="1"/>
      <protection locked="0"/>
    </xf>
    <xf numFmtId="3" fontId="26" fillId="0" borderId="3" xfId="0" applyNumberFormat="1" applyFont="1" applyFill="1" applyBorder="1" applyAlignment="1" applyProtection="1">
      <alignment vertical="center" wrapText="1"/>
      <protection locked="0"/>
    </xf>
    <xf numFmtId="3" fontId="15" fillId="0" borderId="28" xfId="0" applyNumberFormat="1" applyFont="1" applyFill="1" applyBorder="1" applyAlignment="1">
      <alignment vertical="center" wrapText="1"/>
    </xf>
    <xf numFmtId="3" fontId="15" fillId="0" borderId="40" xfId="0" applyNumberFormat="1" applyFont="1" applyFill="1" applyBorder="1" applyAlignment="1" applyProtection="1">
      <alignment vertical="center" wrapText="1"/>
      <protection locked="0"/>
    </xf>
    <xf numFmtId="3" fontId="0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0" fillId="0" borderId="40" xfId="0" applyNumberFormat="1" applyFont="1" applyFill="1" applyBorder="1" applyAlignment="1" applyProtection="1">
      <alignment vertical="center" wrapText="1"/>
      <protection locked="0"/>
    </xf>
    <xf numFmtId="3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27" fillId="0" borderId="0" xfId="0" applyNumberFormat="1" applyFont="1" applyFill="1" applyAlignment="1">
      <alignment vertical="center" wrapText="1"/>
    </xf>
    <xf numFmtId="3" fontId="15" fillId="0" borderId="50" xfId="0" applyNumberFormat="1" applyFont="1" applyFill="1" applyBorder="1" applyAlignment="1">
      <alignment horizontal="center" vertical="center" wrapText="1"/>
    </xf>
    <xf numFmtId="3" fontId="24" fillId="0" borderId="50" xfId="0" applyNumberFormat="1" applyFont="1" applyFill="1" applyBorder="1" applyAlignment="1" applyProtection="1">
      <alignment vertical="center" wrapText="1"/>
      <protection locked="0"/>
    </xf>
    <xf numFmtId="3" fontId="24" fillId="0" borderId="9" xfId="0" applyNumberFormat="1" applyFont="1" applyFill="1" applyBorder="1" applyAlignment="1" applyProtection="1">
      <alignment vertical="center" wrapText="1"/>
      <protection locked="0"/>
    </xf>
    <xf numFmtId="3" fontId="24" fillId="0" borderId="2" xfId="0" applyNumberFormat="1" applyFont="1" applyFill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3" fontId="17" fillId="3" borderId="34" xfId="0" applyNumberFormat="1" applyFont="1" applyFill="1" applyBorder="1" applyAlignment="1" applyProtection="1">
      <alignment horizontal="left" vertical="center" wrapText="1" indent="2"/>
    </xf>
    <xf numFmtId="3" fontId="15" fillId="0" borderId="34" xfId="0" applyNumberFormat="1" applyFont="1" applyFill="1" applyBorder="1" applyAlignment="1" applyProtection="1">
      <alignment vertical="center" wrapText="1"/>
    </xf>
    <xf numFmtId="3" fontId="15" fillId="0" borderId="57" xfId="0" applyNumberFormat="1" applyFont="1" applyFill="1" applyBorder="1" applyAlignment="1" applyProtection="1">
      <alignment vertical="center" wrapText="1"/>
    </xf>
    <xf numFmtId="3" fontId="15" fillId="0" borderId="13" xfId="0" applyNumberFormat="1" applyFont="1" applyFill="1" applyBorder="1" applyAlignment="1" applyProtection="1">
      <alignment vertical="center" wrapText="1"/>
    </xf>
    <xf numFmtId="3" fontId="15" fillId="0" borderId="43" xfId="0" applyNumberFormat="1" applyFont="1" applyFill="1" applyBorder="1" applyAlignment="1" applyProtection="1">
      <alignment vertical="center" wrapText="1"/>
    </xf>
    <xf numFmtId="3" fontId="3" fillId="0" borderId="1" xfId="1" applyNumberFormat="1" applyFont="1" applyBorder="1" applyAlignment="1">
      <alignment horizontal="center" vertical="center" wrapText="1"/>
    </xf>
    <xf numFmtId="9" fontId="36" fillId="0" borderId="48" xfId="0" applyNumberFormat="1" applyFont="1" applyBorder="1"/>
    <xf numFmtId="0" fontId="7" fillId="0" borderId="0" xfId="0" applyFont="1" applyFill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30" fillId="0" borderId="0" xfId="0" applyFont="1"/>
    <xf numFmtId="49" fontId="30" fillId="0" borderId="0" xfId="0" applyNumberFormat="1" applyFont="1"/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3" fillId="0" borderId="21" xfId="1" applyNumberFormat="1" applyFont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164" fontId="4" fillId="0" borderId="26" xfId="1" applyNumberFormat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 wrapText="1"/>
    </xf>
    <xf numFmtId="3" fontId="30" fillId="0" borderId="1" xfId="0" applyNumberFormat="1" applyFont="1" applyBorder="1" applyAlignment="1">
      <alignment vertical="center" wrapText="1"/>
    </xf>
    <xf numFmtId="3" fontId="5" fillId="0" borderId="40" xfId="0" applyNumberFormat="1" applyFont="1" applyBorder="1"/>
    <xf numFmtId="3" fontId="29" fillId="0" borderId="1" xfId="0" applyNumberFormat="1" applyFont="1" applyBorder="1" applyAlignment="1">
      <alignment vertical="center"/>
    </xf>
    <xf numFmtId="167" fontId="29" fillId="0" borderId="1" xfId="97" applyNumberFormat="1" applyFont="1" applyBorder="1"/>
    <xf numFmtId="167" fontId="29" fillId="0" borderId="2" xfId="97" applyNumberFormat="1" applyFont="1" applyBorder="1"/>
    <xf numFmtId="167" fontId="29" fillId="0" borderId="1" xfId="97" applyNumberFormat="1" applyFont="1" applyBorder="1" applyAlignment="1">
      <alignment horizontal="right"/>
    </xf>
    <xf numFmtId="167" fontId="30" fillId="0" borderId="5" xfId="97" applyNumberFormat="1" applyFont="1" applyBorder="1"/>
    <xf numFmtId="167" fontId="30" fillId="0" borderId="1" xfId="97" applyNumberFormat="1" applyFont="1" applyBorder="1"/>
    <xf numFmtId="167" fontId="30" fillId="0" borderId="4" xfId="97" applyNumberFormat="1" applyFont="1" applyBorder="1"/>
    <xf numFmtId="167" fontId="30" fillId="0" borderId="11" xfId="97" applyNumberFormat="1" applyFont="1" applyBorder="1"/>
    <xf numFmtId="167" fontId="29" fillId="0" borderId="13" xfId="97" applyNumberFormat="1" applyFont="1" applyBorder="1"/>
    <xf numFmtId="167" fontId="5" fillId="0" borderId="1" xfId="97" applyNumberFormat="1" applyFont="1" applyFill="1" applyBorder="1" applyAlignment="1">
      <alignment vertical="center"/>
    </xf>
    <xf numFmtId="167" fontId="5" fillId="0" borderId="1" xfId="97" quotePrefix="1" applyNumberFormat="1" applyFont="1" applyFill="1" applyBorder="1" applyAlignment="1">
      <alignment vertical="center"/>
    </xf>
    <xf numFmtId="167" fontId="3" fillId="0" borderId="1" xfId="97" applyNumberFormat="1" applyFont="1" applyFill="1" applyBorder="1" applyAlignment="1">
      <alignment vertical="center"/>
    </xf>
    <xf numFmtId="167" fontId="7" fillId="0" borderId="1" xfId="97" applyNumberFormat="1" applyFont="1" applyFill="1" applyBorder="1" applyAlignment="1">
      <alignment vertical="center"/>
    </xf>
    <xf numFmtId="167" fontId="5" fillId="0" borderId="1" xfId="97" applyNumberFormat="1" applyFont="1" applyFill="1" applyBorder="1"/>
    <xf numFmtId="9" fontId="5" fillId="0" borderId="0" xfId="0" applyNumberFormat="1" applyFont="1" applyFill="1" applyAlignment="1">
      <alignment horizontal="center"/>
    </xf>
    <xf numFmtId="9" fontId="5" fillId="0" borderId="1" xfId="0" applyNumberFormat="1" applyFont="1" applyFill="1" applyBorder="1" applyAlignment="1">
      <alignment horizontal="center" vertical="center"/>
    </xf>
    <xf numFmtId="9" fontId="30" fillId="0" borderId="0" xfId="0" applyNumberFormat="1" applyFont="1" applyBorder="1"/>
    <xf numFmtId="0" fontId="5" fillId="0" borderId="0" xfId="45" applyFont="1" applyAlignment="1">
      <alignment vertical="center"/>
    </xf>
    <xf numFmtId="0" fontId="3" fillId="0" borderId="0" xfId="45" applyFont="1" applyAlignment="1">
      <alignment vertical="center"/>
    </xf>
    <xf numFmtId="0" fontId="5" fillId="0" borderId="0" xfId="45" applyFont="1" applyAlignment="1">
      <alignment horizontal="center" vertical="center" wrapText="1"/>
    </xf>
    <xf numFmtId="0" fontId="5" fillId="0" borderId="6" xfId="45" applyFont="1" applyBorder="1" applyAlignment="1">
      <alignment vertical="center"/>
    </xf>
    <xf numFmtId="0" fontId="5" fillId="0" borderId="0" xfId="45" applyFont="1" applyBorder="1" applyAlignment="1">
      <alignment vertical="center"/>
    </xf>
    <xf numFmtId="0" fontId="5" fillId="0" borderId="0" xfId="45" applyFont="1" applyBorder="1" applyAlignment="1">
      <alignment horizontal="center" vertical="center"/>
    </xf>
    <xf numFmtId="0" fontId="5" fillId="0" borderId="0" xfId="45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 wrapText="1"/>
    </xf>
    <xf numFmtId="9" fontId="5" fillId="0" borderId="1" xfId="98" applyFont="1" applyBorder="1" applyAlignment="1">
      <alignment horizontal="center"/>
    </xf>
    <xf numFmtId="9" fontId="36" fillId="0" borderId="1" xfId="98" applyFont="1" applyBorder="1"/>
    <xf numFmtId="9" fontId="36" fillId="0" borderId="0" xfId="98" applyFont="1"/>
    <xf numFmtId="9" fontId="34" fillId="0" borderId="1" xfId="98" applyFont="1" applyBorder="1"/>
    <xf numFmtId="0" fontId="5" fillId="0" borderId="0" xfId="45" applyFont="1" applyFill="1" applyAlignment="1">
      <alignment vertical="center"/>
    </xf>
    <xf numFmtId="167" fontId="34" fillId="4" borderId="39" xfId="97" applyNumberFormat="1" applyFont="1" applyFill="1" applyBorder="1" applyAlignment="1">
      <alignment horizontal="center" vertical="center" wrapText="1"/>
    </xf>
    <xf numFmtId="167" fontId="34" fillId="4" borderId="40" xfId="97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 applyProtection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3" fontId="31" fillId="0" borderId="1" xfId="0" applyNumberFormat="1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3" fontId="31" fillId="0" borderId="2" xfId="0" applyNumberFormat="1" applyFont="1" applyBorder="1" applyAlignment="1">
      <alignment vertical="center" wrapText="1"/>
    </xf>
    <xf numFmtId="3" fontId="29" fillId="0" borderId="13" xfId="0" applyNumberFormat="1" applyFont="1" applyBorder="1" applyAlignment="1">
      <alignment vertical="center" wrapText="1"/>
    </xf>
    <xf numFmtId="0" fontId="64" fillId="0" borderId="0" xfId="41" applyFont="1"/>
    <xf numFmtId="0" fontId="4" fillId="0" borderId="18" xfId="41" applyFont="1" applyBorder="1"/>
    <xf numFmtId="3" fontId="4" fillId="0" borderId="8" xfId="41" applyNumberFormat="1" applyFont="1" applyBorder="1"/>
    <xf numFmtId="3" fontId="4" fillId="0" borderId="1" xfId="41" applyNumberFormat="1" applyFont="1" applyBorder="1"/>
    <xf numFmtId="0" fontId="2" fillId="0" borderId="20" xfId="41" applyFont="1" applyBorder="1"/>
    <xf numFmtId="3" fontId="2" fillId="0" borderId="38" xfId="41" applyNumberFormat="1" applyFont="1" applyBorder="1"/>
    <xf numFmtId="0" fontId="2" fillId="0" borderId="0" xfId="41" applyFont="1" applyBorder="1"/>
    <xf numFmtId="3" fontId="2" fillId="0" borderId="0" xfId="41" applyNumberFormat="1" applyFont="1" applyBorder="1"/>
    <xf numFmtId="2" fontId="4" fillId="0" borderId="0" xfId="41" applyNumberFormat="1" applyFont="1" applyBorder="1"/>
    <xf numFmtId="0" fontId="4" fillId="0" borderId="0" xfId="41" applyFont="1"/>
    <xf numFmtId="3" fontId="4" fillId="0" borderId="0" xfId="41" applyNumberFormat="1" applyFont="1"/>
    <xf numFmtId="0" fontId="4" fillId="0" borderId="0" xfId="41" applyFont="1" applyBorder="1"/>
    <xf numFmtId="3" fontId="4" fillId="0" borderId="0" xfId="41" applyNumberFormat="1" applyFont="1" applyBorder="1"/>
    <xf numFmtId="0" fontId="4" fillId="0" borderId="18" xfId="41" applyFont="1" applyBorder="1" applyAlignment="1">
      <alignment horizontal="left"/>
    </xf>
    <xf numFmtId="3" fontId="4" fillId="0" borderId="8" xfId="41" applyNumberFormat="1" applyFont="1" applyBorder="1" applyAlignment="1">
      <alignment horizontal="right"/>
    </xf>
    <xf numFmtId="3" fontId="4" fillId="0" borderId="1" xfId="41" applyNumberFormat="1" applyFont="1" applyBorder="1" applyAlignment="1">
      <alignment horizontal="right"/>
    </xf>
    <xf numFmtId="2" fontId="4" fillId="0" borderId="19" xfId="41" applyNumberFormat="1" applyFont="1" applyBorder="1"/>
    <xf numFmtId="3" fontId="2" fillId="0" borderId="38" xfId="41" applyNumberFormat="1" applyFont="1" applyBorder="1" applyAlignment="1">
      <alignment horizontal="right"/>
    </xf>
    <xf numFmtId="2" fontId="4" fillId="0" borderId="22" xfId="41" applyNumberFormat="1" applyFont="1" applyBorder="1"/>
    <xf numFmtId="0" fontId="5" fillId="0" borderId="0" xfId="49" applyFont="1"/>
    <xf numFmtId="0" fontId="5" fillId="0" borderId="18" xfId="49" applyFont="1" applyBorder="1"/>
    <xf numFmtId="3" fontId="5" fillId="0" borderId="8" xfId="49" applyNumberFormat="1" applyFont="1" applyBorder="1"/>
    <xf numFmtId="3" fontId="5" fillId="0" borderId="1" xfId="49" applyNumberFormat="1" applyFont="1" applyFill="1" applyBorder="1"/>
    <xf numFmtId="3" fontId="5" fillId="0" borderId="1" xfId="49" applyNumberFormat="1" applyFont="1" applyBorder="1"/>
    <xf numFmtId="0" fontId="5" fillId="0" borderId="8" xfId="49" applyFont="1" applyBorder="1"/>
    <xf numFmtId="0" fontId="3" fillId="0" borderId="20" xfId="49" applyFont="1" applyBorder="1"/>
    <xf numFmtId="3" fontId="3" fillId="0" borderId="38" xfId="49" applyNumberFormat="1" applyFont="1" applyBorder="1"/>
    <xf numFmtId="3" fontId="3" fillId="0" borderId="21" xfId="49" applyNumberFormat="1" applyFont="1" applyBorder="1"/>
    <xf numFmtId="0" fontId="5" fillId="0" borderId="23" xfId="49" applyFont="1" applyBorder="1"/>
    <xf numFmtId="0" fontId="5" fillId="0" borderId="9" xfId="49" applyFont="1" applyBorder="1"/>
    <xf numFmtId="0" fontId="5" fillId="0" borderId="2" xfId="49" applyFont="1" applyBorder="1"/>
    <xf numFmtId="3" fontId="5" fillId="0" borderId="2" xfId="49" applyNumberFormat="1" applyFont="1" applyBorder="1"/>
    <xf numFmtId="0" fontId="5" fillId="0" borderId="24" xfId="49" applyFont="1" applyBorder="1"/>
    <xf numFmtId="0" fontId="3" fillId="0" borderId="38" xfId="49" applyFont="1" applyBorder="1"/>
    <xf numFmtId="0" fontId="3" fillId="0" borderId="21" xfId="49" applyFont="1" applyBorder="1"/>
    <xf numFmtId="0" fontId="5" fillId="0" borderId="22" xfId="49" applyFont="1" applyBorder="1"/>
    <xf numFmtId="3" fontId="3" fillId="0" borderId="8" xfId="49" applyNumberFormat="1" applyFont="1" applyBorder="1"/>
    <xf numFmtId="3" fontId="5" fillId="0" borderId="0" xfId="49" applyNumberFormat="1" applyFont="1"/>
    <xf numFmtId="0" fontId="64" fillId="0" borderId="0" xfId="41" applyFont="1" applyAlignment="1">
      <alignment wrapText="1"/>
    </xf>
    <xf numFmtId="0" fontId="3" fillId="0" borderId="61" xfId="49" applyFont="1" applyBorder="1" applyAlignment="1">
      <alignment horizontal="center" wrapText="1"/>
    </xf>
    <xf numFmtId="0" fontId="3" fillId="0" borderId="16" xfId="49" applyFont="1" applyBorder="1" applyAlignment="1">
      <alignment horizontal="center" wrapText="1"/>
    </xf>
    <xf numFmtId="0" fontId="3" fillId="0" borderId="17" xfId="49" applyFont="1" applyFill="1" applyBorder="1" applyAlignment="1">
      <alignment horizontal="center" wrapText="1"/>
    </xf>
    <xf numFmtId="0" fontId="5" fillId="0" borderId="0" xfId="49" applyFont="1" applyAlignment="1">
      <alignment wrapText="1"/>
    </xf>
    <xf numFmtId="0" fontId="3" fillId="0" borderId="15" xfId="49" applyFont="1" applyBorder="1" applyAlignment="1">
      <alignment horizontal="center" vertical="center" wrapText="1"/>
    </xf>
    <xf numFmtId="3" fontId="29" fillId="0" borderId="1" xfId="97" applyNumberFormat="1" applyFont="1" applyBorder="1"/>
    <xf numFmtId="3" fontId="29" fillId="0" borderId="18" xfId="97" applyNumberFormat="1" applyFont="1" applyBorder="1"/>
    <xf numFmtId="3" fontId="29" fillId="0" borderId="19" xfId="97" applyNumberFormat="1" applyFont="1" applyBorder="1"/>
    <xf numFmtId="3" fontId="29" fillId="0" borderId="8" xfId="97" applyNumberFormat="1" applyFont="1" applyBorder="1"/>
    <xf numFmtId="3" fontId="29" fillId="0" borderId="25" xfId="97" applyNumberFormat="1" applyFont="1" applyBorder="1"/>
    <xf numFmtId="3" fontId="30" fillId="0" borderId="0" xfId="97" applyNumberFormat="1" applyFont="1" applyBorder="1"/>
    <xf numFmtId="3" fontId="30" fillId="0" borderId="1" xfId="97" applyNumberFormat="1" applyFont="1" applyBorder="1"/>
    <xf numFmtId="3" fontId="30" fillId="0" borderId="19" xfId="97" applyNumberFormat="1" applyFont="1" applyBorder="1"/>
    <xf numFmtId="3" fontId="30" fillId="0" borderId="8" xfId="97" applyNumberFormat="1" applyFont="1" applyBorder="1"/>
    <xf numFmtId="3" fontId="29" fillId="0" borderId="20" xfId="97" applyNumberFormat="1" applyFont="1" applyBorder="1"/>
    <xf numFmtId="3" fontId="29" fillId="0" borderId="21" xfId="97" applyNumberFormat="1" applyFont="1" applyBorder="1"/>
    <xf numFmtId="3" fontId="29" fillId="0" borderId="22" xfId="97" applyNumberFormat="1" applyFont="1" applyBorder="1"/>
    <xf numFmtId="3" fontId="29" fillId="0" borderId="38" xfId="97" applyNumberFormat="1" applyFont="1" applyBorder="1"/>
    <xf numFmtId="0" fontId="19" fillId="0" borderId="37" xfId="49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 wrapText="1"/>
    </xf>
    <xf numFmtId="3" fontId="7" fillId="0" borderId="1" xfId="1" applyNumberFormat="1" applyFont="1" applyBorder="1" applyAlignment="1">
      <alignment horizontal="right" vertical="center" wrapText="1"/>
    </xf>
    <xf numFmtId="9" fontId="5" fillId="0" borderId="1" xfId="98" applyNumberFormat="1" applyFont="1" applyBorder="1" applyAlignment="1">
      <alignment horizontal="right" vertical="center" wrapText="1"/>
    </xf>
    <xf numFmtId="9" fontId="30" fillId="0" borderId="1" xfId="98" applyNumberFormat="1" applyFont="1" applyBorder="1"/>
    <xf numFmtId="0" fontId="65" fillId="0" borderId="1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7" fontId="29" fillId="0" borderId="1" xfId="97" applyNumberFormat="1" applyFont="1" applyFill="1" applyBorder="1" applyAlignment="1">
      <alignment horizontal="right"/>
    </xf>
    <xf numFmtId="3" fontId="30" fillId="0" borderId="1" xfId="0" applyNumberFormat="1" applyFont="1" applyFill="1" applyBorder="1"/>
    <xf numFmtId="0" fontId="5" fillId="0" borderId="11" xfId="45" applyFont="1" applyBorder="1" applyAlignment="1">
      <alignment horizontal="center" vertical="center"/>
    </xf>
    <xf numFmtId="9" fontId="5" fillId="0" borderId="1" xfId="98" applyFont="1" applyBorder="1" applyAlignment="1">
      <alignment horizontal="center" vertical="center" wrapText="1"/>
    </xf>
    <xf numFmtId="9" fontId="15" fillId="0" borderId="1" xfId="98" applyFont="1" applyFill="1" applyBorder="1" applyAlignment="1" applyProtection="1">
      <alignment horizontal="right" vertical="center" wrapText="1"/>
    </xf>
    <xf numFmtId="0" fontId="36" fillId="0" borderId="0" xfId="0" applyFont="1" applyBorder="1"/>
    <xf numFmtId="9" fontId="34" fillId="0" borderId="58" xfId="98" applyFont="1" applyBorder="1" applyAlignment="1">
      <alignment horizontal="center" vertical="center" wrapText="1"/>
    </xf>
    <xf numFmtId="9" fontId="36" fillId="0" borderId="48" xfId="98" applyFont="1" applyBorder="1"/>
    <xf numFmtId="3" fontId="36" fillId="0" borderId="0" xfId="0" applyNumberFormat="1" applyFont="1" applyBorder="1"/>
    <xf numFmtId="0" fontId="34" fillId="0" borderId="49" xfId="0" applyFont="1" applyBorder="1" applyAlignment="1">
      <alignment vertical="center"/>
    </xf>
    <xf numFmtId="167" fontId="34" fillId="4" borderId="50" xfId="97" applyNumberFormat="1" applyFont="1" applyFill="1" applyBorder="1" applyAlignment="1">
      <alignment horizontal="center" vertical="center" wrapText="1"/>
    </xf>
    <xf numFmtId="3" fontId="34" fillId="4" borderId="27" xfId="0" applyNumberFormat="1" applyFont="1" applyFill="1" applyBorder="1" applyAlignment="1">
      <alignment horizontal="center" vertical="center"/>
    </xf>
    <xf numFmtId="3" fontId="34" fillId="4" borderId="34" xfId="0" applyNumberFormat="1" applyFont="1" applyFill="1" applyBorder="1" applyAlignment="1">
      <alignment vertical="center"/>
    </xf>
    <xf numFmtId="3" fontId="34" fillId="4" borderId="40" xfId="0" applyNumberFormat="1" applyFont="1" applyFill="1" applyBorder="1" applyAlignment="1">
      <alignment horizontal="right" vertical="center" wrapText="1"/>
    </xf>
    <xf numFmtId="3" fontId="5" fillId="0" borderId="8" xfId="49" applyNumberFormat="1" applyFont="1" applyFill="1" applyBorder="1"/>
    <xf numFmtId="3" fontId="13" fillId="0" borderId="6" xfId="0" applyNumberFormat="1" applyFont="1" applyFill="1" applyBorder="1" applyAlignment="1" applyProtection="1"/>
    <xf numFmtId="9" fontId="36" fillId="0" borderId="40" xfId="0" applyNumberFormat="1" applyFont="1" applyBorder="1" applyAlignment="1">
      <alignment horizont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9" fontId="29" fillId="0" borderId="1" xfId="98" applyFont="1" applyBorder="1"/>
    <xf numFmtId="0" fontId="0" fillId="0" borderId="0" xfId="0" applyFont="1" applyBorder="1"/>
    <xf numFmtId="9" fontId="30" fillId="0" borderId="14" xfId="98" applyFont="1" applyBorder="1"/>
    <xf numFmtId="9" fontId="30" fillId="0" borderId="1" xfId="98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3" fontId="10" fillId="0" borderId="28" xfId="0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3" fontId="5" fillId="0" borderId="1" xfId="41" applyNumberFormat="1" applyFont="1" applyBorder="1"/>
    <xf numFmtId="0" fontId="5" fillId="0" borderId="23" xfId="41" applyFont="1" applyBorder="1"/>
    <xf numFmtId="3" fontId="5" fillId="0" borderId="9" xfId="41" applyNumberFormat="1" applyFont="1" applyBorder="1"/>
    <xf numFmtId="3" fontId="5" fillId="0" borderId="2" xfId="41" applyNumberFormat="1" applyFont="1" applyBorder="1"/>
    <xf numFmtId="0" fontId="3" fillId="0" borderId="20" xfId="41" applyFont="1" applyBorder="1"/>
    <xf numFmtId="3" fontId="3" fillId="0" borderId="38" xfId="41" applyNumberFormat="1" applyFont="1" applyBorder="1"/>
    <xf numFmtId="0" fontId="4" fillId="0" borderId="23" xfId="41" applyFont="1" applyBorder="1"/>
    <xf numFmtId="3" fontId="4" fillId="0" borderId="9" xfId="41" applyNumberFormat="1" applyFont="1" applyBorder="1"/>
    <xf numFmtId="165" fontId="30" fillId="0" borderId="18" xfId="0" applyNumberFormat="1" applyFont="1" applyFill="1" applyBorder="1" applyAlignment="1">
      <alignment horizontal="center" vertical="center" wrapText="1"/>
    </xf>
    <xf numFmtId="43" fontId="30" fillId="0" borderId="0" xfId="97" applyFont="1" applyAlignment="1">
      <alignment vertical="center"/>
    </xf>
    <xf numFmtId="0" fontId="30" fillId="0" borderId="0" xfId="0" applyFont="1" applyBorder="1" applyAlignment="1">
      <alignment horizontal="right"/>
    </xf>
    <xf numFmtId="0" fontId="5" fillId="0" borderId="1" xfId="0" applyFont="1" applyFill="1" applyBorder="1" applyAlignment="1">
      <alignment vertical="center" wrapText="1"/>
    </xf>
    <xf numFmtId="9" fontId="5" fillId="0" borderId="2" xfId="98" applyFont="1" applyBorder="1" applyAlignment="1">
      <alignment horizontal="center"/>
    </xf>
    <xf numFmtId="9" fontId="5" fillId="0" borderId="14" xfId="98" applyFont="1" applyBorder="1" applyAlignment="1">
      <alignment horizontal="center"/>
    </xf>
    <xf numFmtId="0" fontId="64" fillId="0" borderId="1" xfId="41" applyFont="1" applyBorder="1"/>
    <xf numFmtId="164" fontId="4" fillId="0" borderId="0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19" xfId="1" applyFont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right" vertical="center"/>
    </xf>
    <xf numFmtId="3" fontId="29" fillId="0" borderId="19" xfId="0" applyNumberFormat="1" applyFont="1" applyBorder="1"/>
    <xf numFmtId="0" fontId="2" fillId="0" borderId="25" xfId="1" applyFont="1" applyFill="1" applyBorder="1" applyAlignment="1">
      <alignment horizontal="right" vertical="center"/>
    </xf>
    <xf numFmtId="3" fontId="30" fillId="0" borderId="26" xfId="0" applyNumberFormat="1" applyFont="1" applyBorder="1"/>
    <xf numFmtId="0" fontId="4" fillId="0" borderId="18" xfId="1" applyFont="1" applyFill="1" applyBorder="1" applyAlignment="1">
      <alignment horizontal="right" vertical="center"/>
    </xf>
    <xf numFmtId="3" fontId="30" fillId="0" borderId="19" xfId="0" applyNumberFormat="1" applyFont="1" applyBorder="1"/>
    <xf numFmtId="49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 applyProtection="1">
      <alignment vertical="center" wrapText="1"/>
      <protection locked="0"/>
    </xf>
    <xf numFmtId="165" fontId="30" fillId="0" borderId="23" xfId="0" applyNumberFormat="1" applyFont="1" applyFill="1" applyBorder="1" applyAlignment="1">
      <alignment horizontal="center" vertical="center" wrapText="1"/>
    </xf>
    <xf numFmtId="165" fontId="30" fillId="0" borderId="31" xfId="0" applyNumberFormat="1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vertical="center" wrapText="1"/>
    </xf>
    <xf numFmtId="165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3" fontId="5" fillId="0" borderId="4" xfId="1" applyNumberFormat="1" applyFont="1" applyBorder="1"/>
    <xf numFmtId="9" fontId="29" fillId="0" borderId="4" xfId="98" applyFont="1" applyBorder="1"/>
    <xf numFmtId="3" fontId="31" fillId="0" borderId="4" xfId="0" applyNumberFormat="1" applyFont="1" applyBorder="1"/>
    <xf numFmtId="165" fontId="3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 applyProtection="1">
      <alignment vertical="center" wrapText="1"/>
    </xf>
    <xf numFmtId="165" fontId="30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 applyProtection="1">
      <alignment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1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20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vertical="center" wrapText="1"/>
      <protection locked="0"/>
    </xf>
    <xf numFmtId="165" fontId="30" fillId="0" borderId="7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 applyProtection="1">
      <alignment vertical="center" wrapText="1"/>
      <protection locked="0"/>
    </xf>
    <xf numFmtId="3" fontId="30" fillId="0" borderId="7" xfId="0" applyNumberFormat="1" applyFont="1" applyFill="1" applyBorder="1" applyAlignment="1" applyProtection="1">
      <alignment vertical="center" wrapText="1"/>
      <protection locked="0"/>
    </xf>
    <xf numFmtId="3" fontId="30" fillId="0" borderId="7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75" xfId="0" applyNumberFormat="1" applyFont="1" applyFill="1" applyBorder="1" applyAlignment="1">
      <alignment horizontal="center" vertical="center" wrapText="1"/>
    </xf>
    <xf numFmtId="165" fontId="3" fillId="0" borderId="76" xfId="0" applyNumberFormat="1" applyFont="1" applyFill="1" applyBorder="1" applyAlignment="1">
      <alignment horizontal="center" vertical="center" wrapText="1"/>
    </xf>
    <xf numFmtId="165" fontId="30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vertical="center" wrapText="1"/>
      <protection locked="0"/>
    </xf>
    <xf numFmtId="165" fontId="30" fillId="0" borderId="5" xfId="0" applyNumberFormat="1" applyFont="1" applyFill="1" applyBorder="1" applyAlignment="1">
      <alignment vertical="center" wrapText="1"/>
    </xf>
    <xf numFmtId="165" fontId="30" fillId="0" borderId="5" xfId="0" applyNumberFormat="1" applyFont="1" applyFill="1" applyBorder="1" applyAlignment="1">
      <alignment horizontal="right" vertical="center" wrapText="1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3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41" applyFont="1" applyBorder="1" applyAlignment="1">
      <alignment horizontal="center" wrapText="1"/>
    </xf>
    <xf numFmtId="0" fontId="2" fillId="0" borderId="17" xfId="41" applyFont="1" applyBorder="1" applyAlignment="1">
      <alignment horizontal="center" wrapText="1"/>
    </xf>
    <xf numFmtId="0" fontId="2" fillId="0" borderId="31" xfId="41" applyFont="1" applyBorder="1" applyAlignment="1">
      <alignment horizontal="center" wrapText="1"/>
    </xf>
    <xf numFmtId="0" fontId="3" fillId="0" borderId="36" xfId="49" applyFont="1" applyBorder="1" applyAlignment="1">
      <alignment horizontal="center" wrapText="1"/>
    </xf>
    <xf numFmtId="0" fontId="3" fillId="0" borderId="5" xfId="49" applyFont="1" applyBorder="1" applyAlignment="1">
      <alignment horizontal="center" wrapText="1"/>
    </xf>
    <xf numFmtId="0" fontId="2" fillId="0" borderId="30" xfId="41" applyFont="1" applyBorder="1" applyAlignment="1">
      <alignment horizontal="center" wrapText="1"/>
    </xf>
    <xf numFmtId="0" fontId="4" fillId="0" borderId="20" xfId="41" applyFont="1" applyBorder="1"/>
    <xf numFmtId="0" fontId="4" fillId="0" borderId="38" xfId="41" applyFont="1" applyBorder="1"/>
    <xf numFmtId="0" fontId="4" fillId="0" borderId="21" xfId="41" applyFont="1" applyBorder="1"/>
    <xf numFmtId="0" fontId="4" fillId="0" borderId="22" xfId="41" applyFont="1" applyBorder="1"/>
    <xf numFmtId="0" fontId="3" fillId="0" borderId="31" xfId="41" applyFont="1" applyBorder="1" applyAlignment="1">
      <alignment horizontal="center" wrapText="1"/>
    </xf>
    <xf numFmtId="0" fontId="2" fillId="0" borderId="77" xfId="41" applyFont="1" applyBorder="1" applyAlignment="1">
      <alignment horizontal="center"/>
    </xf>
    <xf numFmtId="0" fontId="2" fillId="0" borderId="37" xfId="41" applyFont="1" applyBorder="1" applyAlignment="1">
      <alignment horizontal="center"/>
    </xf>
    <xf numFmtId="0" fontId="2" fillId="0" borderId="78" xfId="41" applyFont="1" applyBorder="1" applyAlignment="1">
      <alignment horizontal="center"/>
    </xf>
    <xf numFmtId="0" fontId="5" fillId="0" borderId="18" xfId="41" applyFont="1" applyBorder="1"/>
    <xf numFmtId="0" fontId="3" fillId="0" borderId="36" xfId="49" applyFont="1" applyBorder="1" applyAlignment="1">
      <alignment horizontal="center" vertical="center" wrapText="1"/>
    </xf>
    <xf numFmtId="0" fontId="3" fillId="0" borderId="30" xfId="41" applyFont="1" applyBorder="1" applyAlignment="1">
      <alignment horizontal="center" vertical="center" wrapText="1"/>
    </xf>
    <xf numFmtId="0" fontId="5" fillId="0" borderId="15" xfId="49" applyFont="1" applyBorder="1"/>
    <xf numFmtId="0" fontId="5" fillId="0" borderId="61" xfId="49" applyFont="1" applyBorder="1"/>
    <xf numFmtId="0" fontId="5" fillId="0" borderId="16" xfId="49" applyFont="1" applyBorder="1"/>
    <xf numFmtId="3" fontId="5" fillId="0" borderId="16" xfId="49" applyNumberFormat="1" applyFont="1" applyBorder="1"/>
    <xf numFmtId="0" fontId="5" fillId="0" borderId="17" xfId="49" applyFont="1" applyBorder="1"/>
    <xf numFmtId="0" fontId="3" fillId="0" borderId="39" xfId="49" applyFont="1" applyBorder="1" applyAlignment="1">
      <alignment horizontal="center" vertical="center" wrapText="1"/>
    </xf>
    <xf numFmtId="0" fontId="5" fillId="0" borderId="40" xfId="49" applyFont="1" applyBorder="1"/>
    <xf numFmtId="0" fontId="3" fillId="0" borderId="40" xfId="49" applyFont="1" applyBorder="1"/>
    <xf numFmtId="0" fontId="3" fillId="0" borderId="33" xfId="49" applyFont="1" applyBorder="1"/>
    <xf numFmtId="3" fontId="29" fillId="0" borderId="14" xfId="0" applyNumberFormat="1" applyFont="1" applyBorder="1"/>
    <xf numFmtId="0" fontId="3" fillId="0" borderId="8" xfId="1" applyFont="1" applyBorder="1" applyAlignment="1">
      <alignment horizontal="center" vertical="center" wrapText="1"/>
    </xf>
    <xf numFmtId="3" fontId="29" fillId="0" borderId="8" xfId="0" applyNumberFormat="1" applyFont="1" applyBorder="1"/>
    <xf numFmtId="3" fontId="29" fillId="0" borderId="57" xfId="0" applyNumberFormat="1" applyFont="1" applyBorder="1"/>
    <xf numFmtId="0" fontId="3" fillId="0" borderId="18" xfId="1" applyFont="1" applyBorder="1" applyAlignment="1">
      <alignment horizontal="center" vertical="center" wrapText="1"/>
    </xf>
    <xf numFmtId="3" fontId="3" fillId="0" borderId="18" xfId="1" applyNumberFormat="1" applyFont="1" applyBorder="1"/>
    <xf numFmtId="3" fontId="29" fillId="0" borderId="26" xfId="0" applyNumberFormat="1" applyFont="1" applyBorder="1"/>
    <xf numFmtId="3" fontId="3" fillId="0" borderId="19" xfId="1" applyNumberFormat="1" applyFont="1" applyBorder="1"/>
    <xf numFmtId="3" fontId="3" fillId="0" borderId="12" xfId="1" applyNumberFormat="1" applyFont="1" applyBorder="1"/>
    <xf numFmtId="3" fontId="2" fillId="0" borderId="0" xfId="97" applyNumberFormat="1" applyFont="1" applyFill="1" applyBorder="1" applyAlignment="1">
      <alignment horizontal="left" vertical="center"/>
    </xf>
    <xf numFmtId="9" fontId="30" fillId="0" borderId="0" xfId="98" applyNumberFormat="1" applyFont="1" applyBorder="1"/>
    <xf numFmtId="3" fontId="3" fillId="0" borderId="1" xfId="0" applyNumberFormat="1" applyFont="1" applyFill="1" applyBorder="1" applyAlignment="1">
      <alignment horizontal="right" vertical="center" wrapText="1"/>
    </xf>
    <xf numFmtId="0" fontId="34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" fontId="36" fillId="0" borderId="1" xfId="0" applyNumberFormat="1" applyFont="1" applyBorder="1"/>
    <xf numFmtId="1" fontId="34" fillId="0" borderId="1" xfId="0" applyNumberFormat="1" applyFont="1" applyBorder="1"/>
    <xf numFmtId="0" fontId="5" fillId="0" borderId="1" xfId="0" applyFont="1" applyBorder="1"/>
    <xf numFmtId="9" fontId="5" fillId="0" borderId="1" xfId="98" applyFont="1" applyBorder="1"/>
    <xf numFmtId="0" fontId="3" fillId="0" borderId="1" xfId="0" applyFont="1" applyBorder="1"/>
    <xf numFmtId="9" fontId="3" fillId="0" borderId="1" xfId="98" applyFont="1" applyBorder="1"/>
    <xf numFmtId="0" fontId="34" fillId="0" borderId="1" xfId="0" applyFont="1" applyFill="1" applyBorder="1"/>
    <xf numFmtId="0" fontId="36" fillId="0" borderId="1" xfId="0" applyFont="1" applyFill="1" applyBorder="1"/>
    <xf numFmtId="1" fontId="36" fillId="0" borderId="1" xfId="0" applyNumberFormat="1" applyFont="1" applyFill="1" applyBorder="1"/>
    <xf numFmtId="1" fontId="34" fillId="0" borderId="1" xfId="0" applyNumberFormat="1" applyFont="1" applyFill="1" applyBorder="1"/>
    <xf numFmtId="0" fontId="36" fillId="0" borderId="1" xfId="0" applyFont="1" applyFill="1" applyBorder="1" applyAlignment="1">
      <alignment horizontal="right" vertical="center"/>
    </xf>
    <xf numFmtId="9" fontId="36" fillId="0" borderId="1" xfId="98" applyFont="1" applyFill="1" applyBorder="1"/>
    <xf numFmtId="0" fontId="34" fillId="0" borderId="1" xfId="0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right" vertical="center" wrapText="1"/>
    </xf>
    <xf numFmtId="0" fontId="30" fillId="0" borderId="26" xfId="0" applyFont="1" applyBorder="1"/>
    <xf numFmtId="0" fontId="3" fillId="0" borderId="1" xfId="0" applyFont="1" applyFill="1" applyBorder="1" applyAlignment="1">
      <alignment horizontal="left" vertical="center" wrapText="1"/>
    </xf>
    <xf numFmtId="49" fontId="31" fillId="0" borderId="18" xfId="0" applyNumberFormat="1" applyFont="1" applyBorder="1" applyAlignment="1">
      <alignment vertical="center" wrapText="1"/>
    </xf>
    <xf numFmtId="49" fontId="31" fillId="0" borderId="23" xfId="0" applyNumberFormat="1" applyFont="1" applyBorder="1" applyAlignment="1">
      <alignment vertical="center" wrapText="1"/>
    </xf>
    <xf numFmtId="3" fontId="30" fillId="0" borderId="0" xfId="0" applyNumberFormat="1" applyFont="1" applyFill="1" applyBorder="1"/>
    <xf numFmtId="0" fontId="5" fillId="0" borderId="18" xfId="0" applyFont="1" applyFill="1" applyBorder="1" applyAlignment="1">
      <alignment horizontal="right" vertical="center"/>
    </xf>
    <xf numFmtId="0" fontId="34" fillId="0" borderId="59" xfId="0" applyFont="1" applyBorder="1" applyAlignment="1">
      <alignment horizontal="center" vertical="center"/>
    </xf>
    <xf numFmtId="9" fontId="36" fillId="0" borderId="0" xfId="0" applyNumberFormat="1" applyFont="1" applyBorder="1"/>
    <xf numFmtId="167" fontId="34" fillId="4" borderId="47" xfId="97" applyNumberFormat="1" applyFont="1" applyFill="1" applyBorder="1" applyAlignment="1">
      <alignment horizontal="center" vertical="center" wrapText="1"/>
    </xf>
    <xf numFmtId="9" fontId="36" fillId="0" borderId="28" xfId="0" applyNumberFormat="1" applyFont="1" applyBorder="1"/>
    <xf numFmtId="9" fontId="36" fillId="0" borderId="56" xfId="0" applyNumberFormat="1" applyFont="1" applyBorder="1"/>
    <xf numFmtId="3" fontId="34" fillId="0" borderId="50" xfId="0" applyNumberFormat="1" applyFont="1" applyBorder="1" applyAlignment="1">
      <alignment vertical="center"/>
    </xf>
    <xf numFmtId="9" fontId="34" fillId="0" borderId="29" xfId="0" applyNumberFormat="1" applyFont="1" applyBorder="1" applyAlignment="1">
      <alignment horizontal="center" vertical="center" wrapText="1"/>
    </xf>
    <xf numFmtId="3" fontId="33" fillId="0" borderId="0" xfId="0" applyNumberFormat="1" applyFont="1"/>
    <xf numFmtId="166" fontId="33" fillId="0" borderId="0" xfId="0" applyNumberFormat="1" applyFont="1"/>
    <xf numFmtId="0" fontId="36" fillId="0" borderId="1" xfId="0" applyFont="1" applyBorder="1" applyAlignment="1">
      <alignment horizontal="right"/>
    </xf>
    <xf numFmtId="9" fontId="36" fillId="0" borderId="1" xfId="98" applyFont="1" applyBorder="1" applyAlignment="1">
      <alignment horizontal="right"/>
    </xf>
    <xf numFmtId="0" fontId="36" fillId="0" borderId="1" xfId="0" applyFont="1" applyFill="1" applyBorder="1" applyAlignment="1">
      <alignment horizontal="right"/>
    </xf>
    <xf numFmtId="9" fontId="29" fillId="0" borderId="1" xfId="98" applyFont="1" applyFill="1" applyBorder="1"/>
    <xf numFmtId="0" fontId="0" fillId="0" borderId="0" xfId="0" applyFill="1"/>
    <xf numFmtId="0" fontId="30" fillId="0" borderId="0" xfId="0" applyFont="1" applyFill="1" applyBorder="1"/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0" fontId="68" fillId="0" borderId="0" xfId="0" applyFont="1"/>
    <xf numFmtId="49" fontId="3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68" fillId="0" borderId="1" xfId="0" applyFont="1" applyFill="1" applyBorder="1"/>
    <xf numFmtId="0" fontId="3" fillId="0" borderId="20" xfId="0" applyNumberFormat="1" applyFont="1" applyFill="1" applyBorder="1" applyAlignment="1">
      <alignment horizontal="center"/>
    </xf>
    <xf numFmtId="0" fontId="3" fillId="0" borderId="32" xfId="0" applyFont="1" applyFill="1" applyBorder="1"/>
    <xf numFmtId="3" fontId="5" fillId="0" borderId="1" xfId="0" applyNumberFormat="1" applyFont="1" applyBorder="1"/>
    <xf numFmtId="3" fontId="3" fillId="0" borderId="1" xfId="0" applyNumberFormat="1" applyFont="1" applyBorder="1"/>
    <xf numFmtId="3" fontId="5" fillId="0" borderId="1" xfId="0" applyNumberFormat="1" applyFont="1" applyBorder="1" applyAlignment="1">
      <alignment vertical="center" wrapText="1"/>
    </xf>
    <xf numFmtId="3" fontId="8" fillId="0" borderId="1" xfId="0" applyNumberFormat="1" applyFont="1" applyFill="1" applyBorder="1" applyAlignment="1" applyProtection="1">
      <alignment vertical="center" wrapText="1"/>
      <protection locked="0"/>
    </xf>
    <xf numFmtId="3" fontId="69" fillId="0" borderId="16" xfId="0" applyNumberFormat="1" applyFont="1" applyFill="1" applyBorder="1" applyAlignment="1" applyProtection="1">
      <alignment vertical="center" wrapText="1"/>
      <protection locked="0"/>
    </xf>
    <xf numFmtId="3" fontId="69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41" applyFont="1" applyBorder="1" applyAlignment="1">
      <alignment vertical="center"/>
    </xf>
    <xf numFmtId="165" fontId="31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/>
    <xf numFmtId="0" fontId="68" fillId="0" borderId="40" xfId="0" applyFont="1" applyFill="1" applyBorder="1"/>
    <xf numFmtId="0" fontId="3" fillId="0" borderId="40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6" fillId="0" borderId="1" xfId="0" applyFont="1" applyBorder="1" applyAlignment="1"/>
    <xf numFmtId="9" fontId="36" fillId="0" borderId="1" xfId="98" applyFont="1" applyBorder="1" applyAlignment="1"/>
    <xf numFmtId="0" fontId="34" fillId="0" borderId="1" xfId="0" applyFont="1" applyBorder="1" applyAlignment="1"/>
    <xf numFmtId="0" fontId="3" fillId="0" borderId="40" xfId="0" applyFont="1" applyFill="1" applyBorder="1" applyAlignment="1">
      <alignment horizontal="center" vertical="center" wrapText="1"/>
    </xf>
    <xf numFmtId="3" fontId="30" fillId="0" borderId="0" xfId="97" applyNumberFormat="1" applyFont="1" applyFill="1" applyBorder="1"/>
    <xf numFmtId="3" fontId="30" fillId="0" borderId="1" xfId="97" applyNumberFormat="1" applyFont="1" applyFill="1" applyBorder="1"/>
    <xf numFmtId="0" fontId="64" fillId="0" borderId="9" xfId="41" applyFont="1" applyBorder="1"/>
    <xf numFmtId="0" fontId="64" fillId="0" borderId="1" xfId="41" applyFont="1" applyBorder="1" applyAlignment="1">
      <alignment wrapText="1"/>
    </xf>
    <xf numFmtId="0" fontId="5" fillId="0" borderId="36" xfId="49" applyFont="1" applyBorder="1" applyAlignment="1">
      <alignment horizontal="right" wrapText="1"/>
    </xf>
    <xf numFmtId="0" fontId="5" fillId="0" borderId="23" xfId="41" applyFont="1" applyBorder="1" applyAlignment="1">
      <alignment vertical="center"/>
    </xf>
    <xf numFmtId="0" fontId="5" fillId="0" borderId="5" xfId="49" applyFont="1" applyBorder="1" applyAlignment="1">
      <alignment horizontal="right" wrapText="1"/>
    </xf>
    <xf numFmtId="0" fontId="30" fillId="0" borderId="0" xfId="0" applyFont="1" applyBorder="1" applyAlignment="1">
      <alignment horizontal="right"/>
    </xf>
    <xf numFmtId="167" fontId="0" fillId="0" borderId="0" xfId="97" applyNumberFormat="1" applyFont="1" applyBorder="1"/>
    <xf numFmtId="167" fontId="28" fillId="0" borderId="0" xfId="97" applyNumberFormat="1" applyFont="1" applyBorder="1" applyAlignment="1">
      <alignment horizontal="center" vertical="center" wrapText="1"/>
    </xf>
    <xf numFmtId="167" fontId="0" fillId="0" borderId="0" xfId="97" applyNumberFormat="1" applyFont="1" applyBorder="1" applyAlignment="1">
      <alignment horizontal="center" vertical="center" wrapText="1"/>
    </xf>
    <xf numFmtId="167" fontId="28" fillId="0" borderId="0" xfId="97" applyNumberFormat="1" applyFont="1" applyBorder="1"/>
    <xf numFmtId="167" fontId="5" fillId="0" borderId="1" xfId="97" applyNumberFormat="1" applyFont="1" applyBorder="1"/>
    <xf numFmtId="167" fontId="30" fillId="0" borderId="8" xfId="97" applyNumberFormat="1" applyFont="1" applyBorder="1"/>
    <xf numFmtId="167" fontId="29" fillId="0" borderId="5" xfId="97" applyNumberFormat="1" applyFont="1" applyBorder="1"/>
    <xf numFmtId="167" fontId="30" fillId="0" borderId="9" xfId="97" applyNumberFormat="1" applyFont="1" applyBorder="1"/>
    <xf numFmtId="167" fontId="30" fillId="0" borderId="2" xfId="97" applyNumberFormat="1" applyFont="1" applyBorder="1"/>
    <xf numFmtId="0" fontId="0" fillId="0" borderId="0" xfId="0" applyFont="1"/>
    <xf numFmtId="0" fontId="3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center" wrapText="1"/>
    </xf>
    <xf numFmtId="3" fontId="29" fillId="0" borderId="14" xfId="0" applyNumberFormat="1" applyFont="1" applyBorder="1" applyAlignment="1">
      <alignment vertical="center" wrapText="1"/>
    </xf>
    <xf numFmtId="3" fontId="30" fillId="0" borderId="1" xfId="0" applyNumberFormat="1" applyFont="1" applyBorder="1" applyAlignment="1">
      <alignment vertical="center"/>
    </xf>
    <xf numFmtId="9" fontId="29" fillId="0" borderId="14" xfId="98" applyFont="1" applyBorder="1" applyAlignment="1">
      <alignment vertical="center" wrapText="1"/>
    </xf>
    <xf numFmtId="0" fontId="68" fillId="0" borderId="0" xfId="0" applyFont="1" applyAlignment="1">
      <alignment wrapText="1"/>
    </xf>
    <xf numFmtId="0" fontId="74" fillId="0" borderId="1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68" fillId="0" borderId="1" xfId="0" applyFont="1" applyBorder="1" applyAlignment="1">
      <alignment wrapText="1"/>
    </xf>
    <xf numFmtId="0" fontId="74" fillId="0" borderId="1" xfId="0" applyFont="1" applyBorder="1"/>
    <xf numFmtId="0" fontId="74" fillId="0" borderId="0" xfId="0" applyFont="1"/>
    <xf numFmtId="0" fontId="37" fillId="0" borderId="1" xfId="0" applyFont="1" applyBorder="1" applyAlignment="1">
      <alignment horizontal="left"/>
    </xf>
    <xf numFmtId="0" fontId="68" fillId="0" borderId="0" xfId="0" applyFont="1" applyBorder="1" applyAlignment="1">
      <alignment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0" fontId="36" fillId="0" borderId="0" xfId="0" applyFont="1" applyFill="1" applyBorder="1"/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/>
    <xf numFmtId="9" fontId="33" fillId="0" borderId="0" xfId="98" applyFont="1" applyFill="1" applyBorder="1"/>
    <xf numFmtId="0" fontId="0" fillId="0" borderId="0" xfId="0" applyFill="1" applyBorder="1" applyAlignment="1">
      <alignment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 vertical="center"/>
    </xf>
    <xf numFmtId="9" fontId="36" fillId="0" borderId="0" xfId="98" applyFont="1" applyFill="1" applyBorder="1"/>
    <xf numFmtId="0" fontId="34" fillId="0" borderId="0" xfId="0" applyFont="1" applyFill="1" applyBorder="1"/>
    <xf numFmtId="0" fontId="28" fillId="0" borderId="0" xfId="0" applyFont="1" applyFill="1" applyBorder="1" applyAlignment="1">
      <alignment wrapText="1"/>
    </xf>
    <xf numFmtId="0" fontId="35" fillId="0" borderId="0" xfId="0" applyFont="1" applyFill="1" applyBorder="1"/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left"/>
    </xf>
    <xf numFmtId="1" fontId="3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36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left"/>
    </xf>
    <xf numFmtId="0" fontId="37" fillId="0" borderId="1" xfId="0" applyFont="1" applyFill="1" applyBorder="1" applyAlignment="1">
      <alignment horizontal="left"/>
    </xf>
    <xf numFmtId="1" fontId="37" fillId="0" borderId="1" xfId="0" applyNumberFormat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/>
    </xf>
    <xf numFmtId="9" fontId="34" fillId="0" borderId="1" xfId="98" applyFont="1" applyFill="1" applyBorder="1"/>
    <xf numFmtId="0" fontId="34" fillId="0" borderId="1" xfId="0" applyFont="1" applyFill="1" applyBorder="1" applyAlignment="1">
      <alignment vertical="center" wrapText="1"/>
    </xf>
    <xf numFmtId="3" fontId="34" fillId="0" borderId="1" xfId="97" applyNumberFormat="1" applyFont="1" applyFill="1" applyBorder="1" applyAlignment="1">
      <alignment horizontal="right" vertical="center"/>
    </xf>
    <xf numFmtId="9" fontId="34" fillId="0" borderId="1" xfId="98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73" fillId="0" borderId="1" xfId="0" applyFont="1" applyBorder="1"/>
    <xf numFmtId="0" fontId="73" fillId="0" borderId="0" xfId="0" applyFont="1"/>
    <xf numFmtId="0" fontId="75" fillId="0" borderId="1" xfId="0" applyFont="1" applyBorder="1" applyAlignment="1">
      <alignment wrapText="1"/>
    </xf>
    <xf numFmtId="0" fontId="75" fillId="0" borderId="0" xfId="0" applyFont="1" applyAlignment="1">
      <alignment wrapText="1"/>
    </xf>
    <xf numFmtId="0" fontId="73" fillId="0" borderId="0" xfId="0" applyFont="1" applyBorder="1" applyAlignment="1">
      <alignment horizontal="right"/>
    </xf>
    <xf numFmtId="0" fontId="73" fillId="0" borderId="0" xfId="0" applyFont="1" applyBorder="1" applyAlignment="1">
      <alignment horizontal="left"/>
    </xf>
    <xf numFmtId="0" fontId="73" fillId="0" borderId="0" xfId="0" applyFont="1" applyBorder="1"/>
    <xf numFmtId="9" fontId="73" fillId="0" borderId="0" xfId="98" applyFont="1" applyBorder="1"/>
    <xf numFmtId="0" fontId="36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9" fontId="36" fillId="0" borderId="0" xfId="98" applyFont="1" applyBorder="1"/>
    <xf numFmtId="0" fontId="34" fillId="0" borderId="0" xfId="0" applyFont="1" applyBorder="1"/>
    <xf numFmtId="9" fontId="34" fillId="0" borderId="0" xfId="98" applyFont="1" applyBorder="1"/>
    <xf numFmtId="0" fontId="37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1" fontId="34" fillId="0" borderId="0" xfId="0" applyNumberFormat="1" applyFont="1" applyBorder="1"/>
    <xf numFmtId="1" fontId="34" fillId="0" borderId="0" xfId="0" applyNumberFormat="1" applyFont="1" applyFill="1" applyBorder="1"/>
    <xf numFmtId="0" fontId="36" fillId="0" borderId="0" xfId="0" applyFont="1" applyBorder="1" applyAlignment="1">
      <alignment horizontal="right"/>
    </xf>
    <xf numFmtId="0" fontId="34" fillId="29" borderId="0" xfId="0" applyFont="1" applyFill="1" applyBorder="1"/>
    <xf numFmtId="0" fontId="36" fillId="0" borderId="1" xfId="0" applyFont="1" applyBorder="1" applyAlignment="1">
      <alignment horizontal="left"/>
    </xf>
    <xf numFmtId="0" fontId="36" fillId="0" borderId="0" xfId="0" applyFont="1" applyBorder="1" applyAlignment="1">
      <alignment horizontal="left" vertical="center"/>
    </xf>
    <xf numFmtId="1" fontId="37" fillId="0" borderId="1" xfId="0" applyNumberFormat="1" applyFont="1" applyBorder="1" applyAlignment="1">
      <alignment horizontal="left" vertical="center"/>
    </xf>
    <xf numFmtId="1" fontId="37" fillId="0" borderId="0" xfId="0" applyNumberFormat="1" applyFont="1" applyBorder="1" applyAlignment="1">
      <alignment horizontal="left" vertical="center"/>
    </xf>
    <xf numFmtId="1" fontId="36" fillId="0" borderId="1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right" vertical="center" wrapText="1"/>
    </xf>
    <xf numFmtId="3" fontId="36" fillId="0" borderId="50" xfId="0" applyNumberFormat="1" applyFont="1" applyBorder="1"/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9" fontId="34" fillId="0" borderId="27" xfId="0" applyNumberFormat="1" applyFont="1" applyBorder="1" applyAlignment="1">
      <alignment horizontal="center" vertical="center" wrapText="1"/>
    </xf>
    <xf numFmtId="0" fontId="34" fillId="0" borderId="50" xfId="0" applyFont="1" applyBorder="1" applyAlignment="1">
      <alignment vertical="center"/>
    </xf>
    <xf numFmtId="9" fontId="34" fillId="0" borderId="50" xfId="0" applyNumberFormat="1" applyFont="1" applyBorder="1" applyAlignment="1">
      <alignment horizontal="center"/>
    </xf>
    <xf numFmtId="3" fontId="34" fillId="4" borderId="34" xfId="0" applyNumberFormat="1" applyFont="1" applyFill="1" applyBorder="1" applyAlignment="1">
      <alignment horizontal="center" vertical="center"/>
    </xf>
    <xf numFmtId="166" fontId="34" fillId="4" borderId="34" xfId="0" applyNumberFormat="1" applyFont="1" applyFill="1" applyBorder="1" applyAlignment="1">
      <alignment horizontal="center" vertical="center"/>
    </xf>
    <xf numFmtId="9" fontId="34" fillId="0" borderId="3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9" fontId="3" fillId="0" borderId="14" xfId="98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/>
    </xf>
    <xf numFmtId="9" fontId="3" fillId="0" borderId="19" xfId="98" applyFont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9" fontId="3" fillId="0" borderId="24" xfId="98" applyFont="1" applyBorder="1" applyAlignment="1">
      <alignment horizontal="right" vertical="center"/>
    </xf>
    <xf numFmtId="0" fontId="5" fillId="0" borderId="31" xfId="0" applyFont="1" applyFill="1" applyBorder="1" applyAlignment="1">
      <alignment vertical="center"/>
    </xf>
    <xf numFmtId="9" fontId="3" fillId="0" borderId="30" xfId="98" applyFont="1" applyBorder="1" applyAlignment="1">
      <alignment horizontal="right" vertical="center"/>
    </xf>
    <xf numFmtId="17" fontId="5" fillId="0" borderId="18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5" fillId="0" borderId="31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57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30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1" fillId="0" borderId="18" xfId="0" applyNumberFormat="1" applyFont="1" applyFill="1" applyBorder="1" applyAlignment="1">
      <alignment horizontal="center" vertical="center" wrapText="1"/>
    </xf>
    <xf numFmtId="3" fontId="31" fillId="0" borderId="1" xfId="0" applyNumberFormat="1" applyFont="1" applyFill="1" applyBorder="1" applyAlignment="1" applyProtection="1">
      <alignment vertical="center" wrapText="1"/>
      <protection locked="0"/>
    </xf>
    <xf numFmtId="3" fontId="31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2" xfId="0" applyNumberFormat="1" applyFont="1" applyFill="1" applyBorder="1" applyAlignment="1" applyProtection="1">
      <alignment horizontal="left" vertical="center" wrapText="1" indent="2"/>
      <protection locked="0"/>
    </xf>
    <xf numFmtId="3" fontId="30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 applyProtection="1">
      <alignment horizontal="left" vertical="center"/>
    </xf>
    <xf numFmtId="3" fontId="11" fillId="0" borderId="0" xfId="2" applyNumberFormat="1" applyFont="1" applyFill="1" applyBorder="1" applyAlignment="1" applyProtection="1">
      <alignment horizontal="center" vertical="center"/>
    </xf>
    <xf numFmtId="3" fontId="13" fillId="0" borderId="6" xfId="0" applyNumberFormat="1" applyFont="1" applyFill="1" applyBorder="1" applyAlignment="1" applyProtection="1">
      <alignment horizontal="center"/>
    </xf>
    <xf numFmtId="0" fontId="19" fillId="0" borderId="0" xfId="0" applyFont="1" applyFill="1" applyAlignment="1">
      <alignment horizontal="center"/>
    </xf>
    <xf numFmtId="9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/>
    </xf>
    <xf numFmtId="0" fontId="64" fillId="0" borderId="37" xfId="41" applyFont="1" applyBorder="1" applyAlignment="1">
      <alignment horizontal="right"/>
    </xf>
    <xf numFmtId="0" fontId="2" fillId="0" borderId="15" xfId="41" applyFont="1" applyBorder="1" applyAlignment="1">
      <alignment horizontal="center"/>
    </xf>
    <xf numFmtId="0" fontId="2" fillId="0" borderId="61" xfId="41" applyFont="1" applyBorder="1" applyAlignment="1">
      <alignment horizontal="center"/>
    </xf>
    <xf numFmtId="0" fontId="2" fillId="0" borderId="16" xfId="41" applyFont="1" applyBorder="1" applyAlignment="1">
      <alignment horizontal="center"/>
    </xf>
    <xf numFmtId="0" fontId="2" fillId="0" borderId="17" xfId="41" applyFont="1" applyBorder="1" applyAlignment="1">
      <alignment horizontal="center"/>
    </xf>
    <xf numFmtId="0" fontId="5" fillId="0" borderId="17" xfId="49" applyFont="1" applyBorder="1" applyAlignment="1">
      <alignment horizontal="center"/>
    </xf>
    <xf numFmtId="0" fontId="2" fillId="0" borderId="58" xfId="41" applyFont="1" applyBorder="1" applyAlignment="1">
      <alignment horizontal="center"/>
    </xf>
    <xf numFmtId="0" fontId="2" fillId="0" borderId="51" xfId="41" applyFont="1" applyBorder="1" applyAlignment="1">
      <alignment horizontal="center"/>
    </xf>
    <xf numFmtId="0" fontId="2" fillId="0" borderId="59" xfId="41" applyFont="1" applyBorder="1" applyAlignment="1">
      <alignment horizontal="center"/>
    </xf>
    <xf numFmtId="0" fontId="5" fillId="0" borderId="37" xfId="49" applyFont="1" applyBorder="1" applyAlignment="1">
      <alignment horizontal="right" wrapText="1"/>
    </xf>
    <xf numFmtId="0" fontId="5" fillId="0" borderId="0" xfId="49" applyFont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 wrapText="1"/>
    </xf>
    <xf numFmtId="3" fontId="30" fillId="0" borderId="16" xfId="0" applyNumberFormat="1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 wrapText="1"/>
    </xf>
    <xf numFmtId="3" fontId="30" fillId="0" borderId="61" xfId="0" applyNumberFormat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49" fontId="30" fillId="0" borderId="61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left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49" fontId="30" fillId="0" borderId="7" xfId="0" applyNumberFormat="1" applyFont="1" applyBorder="1" applyAlignment="1">
      <alignment horizontal="center" vertical="center" wrapText="1"/>
    </xf>
    <xf numFmtId="49" fontId="30" fillId="0" borderId="5" xfId="0" applyNumberFormat="1" applyFont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29" fillId="0" borderId="3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49" fontId="29" fillId="0" borderId="27" xfId="0" applyNumberFormat="1" applyFont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30" fillId="0" borderId="3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49" fontId="30" fillId="0" borderId="3" xfId="0" applyNumberFormat="1" applyFont="1" applyBorder="1" applyAlignment="1">
      <alignment horizontal="left" vertical="center" wrapText="1"/>
    </xf>
    <xf numFmtId="49" fontId="30" fillId="0" borderId="8" xfId="0" applyNumberFormat="1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center"/>
    </xf>
    <xf numFmtId="0" fontId="36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0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/>
    </xf>
    <xf numFmtId="9" fontId="36" fillId="0" borderId="1" xfId="98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wrapText="1"/>
    </xf>
    <xf numFmtId="1" fontId="37" fillId="0" borderId="3" xfId="0" applyNumberFormat="1" applyFont="1" applyBorder="1" applyAlignment="1">
      <alignment horizontal="center" vertical="center"/>
    </xf>
    <xf numFmtId="1" fontId="37" fillId="0" borderId="8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left" vertical="center"/>
    </xf>
    <xf numFmtId="0" fontId="37" fillId="0" borderId="8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9" fontId="36" fillId="0" borderId="1" xfId="98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wrapText="1"/>
    </xf>
    <xf numFmtId="0" fontId="30" fillId="0" borderId="37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43" xfId="0" applyNumberFormat="1" applyFont="1" applyFill="1" applyBorder="1" applyAlignment="1">
      <alignment horizontal="center" vertical="center"/>
    </xf>
    <xf numFmtId="3" fontId="21" fillId="0" borderId="39" xfId="0" applyNumberFormat="1" applyFont="1" applyFill="1" applyBorder="1" applyAlignment="1">
      <alignment horizontal="center" vertical="center"/>
    </xf>
    <xf numFmtId="3" fontId="21" fillId="0" borderId="3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left" vertical="center" wrapText="1" indent="2"/>
    </xf>
    <xf numFmtId="3" fontId="14" fillId="0" borderId="14" xfId="0" applyNumberFormat="1" applyFont="1" applyFill="1" applyBorder="1" applyAlignment="1">
      <alignment horizontal="left" vertical="center" wrapText="1" indent="2"/>
    </xf>
    <xf numFmtId="3" fontId="21" fillId="0" borderId="39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59" xfId="0" applyNumberFormat="1" applyFont="1" applyFill="1" applyBorder="1" applyAlignment="1">
      <alignment horizontal="center" vertical="center"/>
    </xf>
    <xf numFmtId="3" fontId="21" fillId="0" borderId="53" xfId="0" applyNumberFormat="1" applyFont="1" applyFill="1" applyBorder="1" applyAlignment="1">
      <alignment horizontal="center" vertical="center"/>
    </xf>
    <xf numFmtId="9" fontId="5" fillId="0" borderId="19" xfId="98" applyFont="1" applyBorder="1"/>
    <xf numFmtId="9" fontId="5" fillId="0" borderId="24" xfId="98" applyFont="1" applyBorder="1"/>
    <xf numFmtId="9" fontId="3" fillId="0" borderId="22" xfId="98" applyFont="1" applyBorder="1"/>
    <xf numFmtId="9" fontId="4" fillId="0" borderId="19" xfId="98" applyFont="1" applyBorder="1"/>
    <xf numFmtId="9" fontId="2" fillId="0" borderId="22" xfId="98" applyFont="1" applyBorder="1"/>
    <xf numFmtId="9" fontId="4" fillId="0" borderId="30" xfId="98" applyFont="1" applyBorder="1" applyAlignment="1">
      <alignment horizontal="right" wrapText="1"/>
    </xf>
    <xf numFmtId="9" fontId="2" fillId="0" borderId="44" xfId="98" applyFont="1" applyBorder="1" applyAlignment="1">
      <alignment horizontal="right" wrapText="1"/>
    </xf>
    <xf numFmtId="9" fontId="3" fillId="0" borderId="19" xfId="98" applyFont="1" applyBorder="1"/>
    <xf numFmtId="0" fontId="4" fillId="0" borderId="0" xfId="1" applyFont="1" applyFill="1" applyBorder="1" applyAlignment="1">
      <alignment horizontal="right" vertical="center"/>
    </xf>
    <xf numFmtId="3" fontId="29" fillId="0" borderId="0" xfId="97" applyNumberFormat="1" applyFont="1" applyBorder="1"/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9" fontId="30" fillId="0" borderId="16" xfId="0" applyNumberFormat="1" applyFont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3" fontId="3" fillId="0" borderId="19" xfId="1" applyNumberFormat="1" applyFont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right" vertical="center"/>
    </xf>
    <xf numFmtId="0" fontId="2" fillId="0" borderId="21" xfId="1" applyFont="1" applyFill="1" applyBorder="1" applyAlignment="1">
      <alignment horizontal="left" vertical="center" wrapText="1"/>
    </xf>
    <xf numFmtId="3" fontId="29" fillId="0" borderId="21" xfId="97" applyNumberFormat="1" applyFont="1" applyFill="1" applyBorder="1"/>
    <xf numFmtId="0" fontId="2" fillId="0" borderId="12" xfId="1" applyFont="1" applyFill="1" applyBorder="1" applyAlignment="1">
      <alignment horizontal="right" vertical="center"/>
    </xf>
    <xf numFmtId="3" fontId="29" fillId="0" borderId="13" xfId="97" applyNumberFormat="1" applyFont="1" applyBorder="1"/>
    <xf numFmtId="3" fontId="29" fillId="0" borderId="13" xfId="97" applyNumberFormat="1" applyFont="1" applyFill="1" applyBorder="1"/>
    <xf numFmtId="3" fontId="29" fillId="0" borderId="14" xfId="97" applyNumberFormat="1" applyFont="1" applyBorder="1"/>
    <xf numFmtId="0" fontId="4" fillId="0" borderId="15" xfId="1" applyFont="1" applyFill="1" applyBorder="1" applyAlignment="1">
      <alignment horizontal="right" vertical="center"/>
    </xf>
    <xf numFmtId="0" fontId="4" fillId="0" borderId="16" xfId="1" applyFont="1" applyFill="1" applyBorder="1" applyAlignment="1">
      <alignment horizontal="left" vertical="center" wrapText="1"/>
    </xf>
    <xf numFmtId="3" fontId="29" fillId="0" borderId="16" xfId="97" applyNumberFormat="1" applyFont="1" applyBorder="1"/>
    <xf numFmtId="3" fontId="30" fillId="0" borderId="16" xfId="97" applyNumberFormat="1" applyFont="1" applyBorder="1"/>
    <xf numFmtId="3" fontId="30" fillId="0" borderId="16" xfId="97" applyNumberFormat="1" applyFont="1" applyFill="1" applyBorder="1"/>
    <xf numFmtId="3" fontId="30" fillId="0" borderId="17" xfId="97" applyNumberFormat="1" applyFont="1" applyBorder="1"/>
    <xf numFmtId="0" fontId="3" fillId="0" borderId="13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right" vertical="center"/>
    </xf>
    <xf numFmtId="0" fontId="2" fillId="0" borderId="16" xfId="1" applyFont="1" applyFill="1" applyBorder="1" applyAlignment="1">
      <alignment horizontal="left" vertical="center" wrapText="1"/>
    </xf>
    <xf numFmtId="3" fontId="29" fillId="0" borderId="17" xfId="97" applyNumberFormat="1" applyFont="1" applyBorder="1"/>
    <xf numFmtId="0" fontId="4" fillId="0" borderId="2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right" vertical="center" wrapText="1"/>
    </xf>
    <xf numFmtId="0" fontId="3" fillId="0" borderId="76" xfId="0" applyFont="1" applyFill="1" applyBorder="1" applyAlignment="1">
      <alignment horizontal="left" vertical="center" wrapText="1"/>
    </xf>
    <xf numFmtId="3" fontId="29" fillId="0" borderId="76" xfId="97" applyNumberFormat="1" applyFont="1" applyBorder="1"/>
    <xf numFmtId="3" fontId="2" fillId="0" borderId="76" xfId="97" applyNumberFormat="1" applyFont="1" applyFill="1" applyBorder="1"/>
    <xf numFmtId="3" fontId="29" fillId="0" borderId="42" xfId="97" applyNumberFormat="1" applyFont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3" fillId="0" borderId="13" xfId="97" applyNumberFormat="1" applyFont="1" applyFill="1" applyBorder="1" applyAlignment="1">
      <alignment horizontal="center" vertical="center" wrapText="1"/>
    </xf>
    <xf numFmtId="3" fontId="3" fillId="0" borderId="14" xfId="97" applyNumberFormat="1" applyFont="1" applyFill="1" applyBorder="1" applyAlignment="1">
      <alignment horizontal="center" vertical="center" wrapText="1"/>
    </xf>
    <xf numFmtId="3" fontId="3" fillId="0" borderId="8" xfId="1" applyNumberFormat="1" applyFont="1" applyBorder="1" applyAlignment="1">
      <alignment horizontal="center" vertical="center" wrapText="1"/>
    </xf>
    <xf numFmtId="3" fontId="29" fillId="0" borderId="57" xfId="97" applyNumberFormat="1" applyFont="1" applyBorder="1"/>
    <xf numFmtId="3" fontId="29" fillId="0" borderId="61" xfId="97" applyNumberFormat="1" applyFont="1" applyBorder="1"/>
    <xf numFmtId="3" fontId="3" fillId="0" borderId="57" xfId="97" applyNumberFormat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left" vertical="center" wrapText="1"/>
    </xf>
    <xf numFmtId="0" fontId="4" fillId="0" borderId="22" xfId="1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30" fillId="0" borderId="61" xfId="97" applyNumberFormat="1" applyFont="1" applyBorder="1"/>
    <xf numFmtId="3" fontId="2" fillId="0" borderId="79" xfId="97" applyNumberFormat="1" applyFont="1" applyFill="1" applyBorder="1"/>
    <xf numFmtId="9" fontId="30" fillId="0" borderId="17" xfId="0" applyNumberFormat="1" applyFont="1" applyBorder="1" applyAlignment="1">
      <alignment horizontal="center" vertical="center" wrapText="1"/>
    </xf>
    <xf numFmtId="3" fontId="3" fillId="0" borderId="18" xfId="1" applyNumberFormat="1" applyFont="1" applyBorder="1" applyAlignment="1">
      <alignment horizontal="center" vertical="center" wrapText="1"/>
    </xf>
    <xf numFmtId="9" fontId="30" fillId="0" borderId="19" xfId="0" applyNumberFormat="1" applyFont="1" applyBorder="1" applyAlignment="1">
      <alignment horizontal="center" vertical="center" wrapText="1"/>
    </xf>
    <xf numFmtId="9" fontId="29" fillId="0" borderId="19" xfId="98" applyNumberFormat="1" applyFont="1" applyBorder="1"/>
    <xf numFmtId="9" fontId="29" fillId="0" borderId="22" xfId="98" applyNumberFormat="1" applyFont="1" applyBorder="1"/>
    <xf numFmtId="9" fontId="29" fillId="0" borderId="26" xfId="98" applyNumberFormat="1" applyFont="1" applyBorder="1"/>
    <xf numFmtId="3" fontId="29" fillId="0" borderId="12" xfId="97" applyNumberFormat="1" applyFont="1" applyBorder="1"/>
    <xf numFmtId="9" fontId="29" fillId="0" borderId="14" xfId="98" applyNumberFormat="1" applyFont="1" applyBorder="1"/>
    <xf numFmtId="3" fontId="29" fillId="0" borderId="15" xfId="97" applyNumberFormat="1" applyFont="1" applyBorder="1"/>
    <xf numFmtId="9" fontId="29" fillId="0" borderId="17" xfId="98" applyNumberFormat="1" applyFont="1" applyBorder="1"/>
    <xf numFmtId="3" fontId="29" fillId="0" borderId="75" xfId="97" applyNumberFormat="1" applyFont="1" applyBorder="1"/>
    <xf numFmtId="9" fontId="29" fillId="0" borderId="42" xfId="98" applyNumberFormat="1" applyFont="1" applyBorder="1"/>
    <xf numFmtId="3" fontId="3" fillId="0" borderId="12" xfId="97" applyNumberFormat="1" applyFont="1" applyFill="1" applyBorder="1" applyAlignment="1">
      <alignment horizontal="center" vertical="center" wrapText="1"/>
    </xf>
    <xf numFmtId="9" fontId="3" fillId="0" borderId="14" xfId="98" applyFont="1" applyFill="1" applyBorder="1" applyAlignment="1">
      <alignment vertical="center" wrapText="1"/>
    </xf>
    <xf numFmtId="9" fontId="30" fillId="0" borderId="0" xfId="98" applyFont="1" applyBorder="1"/>
    <xf numFmtId="167" fontId="30" fillId="0" borderId="0" xfId="97" applyNumberFormat="1" applyFont="1" applyBorder="1"/>
    <xf numFmtId="0" fontId="30" fillId="0" borderId="16" xfId="0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30" fillId="0" borderId="19" xfId="0" applyFont="1" applyBorder="1"/>
    <xf numFmtId="9" fontId="30" fillId="0" borderId="19" xfId="98" applyFont="1" applyBorder="1"/>
    <xf numFmtId="9" fontId="30" fillId="0" borderId="26" xfId="98" applyFont="1" applyBorder="1"/>
    <xf numFmtId="0" fontId="2" fillId="0" borderId="20" xfId="1" applyFont="1" applyFill="1" applyBorder="1" applyAlignment="1">
      <alignment horizontal="right" vertical="center" wrapText="1"/>
    </xf>
    <xf numFmtId="0" fontId="4" fillId="0" borderId="31" xfId="1" applyFont="1" applyFill="1" applyBorder="1" applyAlignment="1">
      <alignment horizontal="right" vertical="center"/>
    </xf>
    <xf numFmtId="3" fontId="29" fillId="0" borderId="1" xfId="0" applyNumberFormat="1" applyFont="1" applyFill="1" applyBorder="1"/>
    <xf numFmtId="0" fontId="2" fillId="0" borderId="18" xfId="1" applyFont="1" applyFill="1" applyBorder="1" applyAlignment="1">
      <alignment horizontal="right" vertical="center" wrapText="1"/>
    </xf>
    <xf numFmtId="3" fontId="29" fillId="0" borderId="21" xfId="0" applyNumberFormat="1" applyFont="1" applyBorder="1"/>
    <xf numFmtId="3" fontId="29" fillId="0" borderId="21" xfId="0" applyNumberFormat="1" applyFont="1" applyFill="1" applyBorder="1"/>
    <xf numFmtId="3" fontId="29" fillId="0" borderId="22" xfId="0" applyNumberFormat="1" applyFont="1" applyBorder="1"/>
    <xf numFmtId="0" fontId="4" fillId="0" borderId="26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 wrapText="1"/>
    </xf>
    <xf numFmtId="0" fontId="2" fillId="0" borderId="26" xfId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/>
    </xf>
    <xf numFmtId="3" fontId="29" fillId="0" borderId="38" xfId="0" applyNumberFormat="1" applyFont="1" applyBorder="1"/>
    <xf numFmtId="3" fontId="3" fillId="0" borderId="25" xfId="1" applyNumberFormat="1" applyFont="1" applyBorder="1"/>
    <xf numFmtId="0" fontId="29" fillId="0" borderId="25" xfId="0" applyFont="1" applyBorder="1"/>
    <xf numFmtId="0" fontId="29" fillId="0" borderId="26" xfId="0" applyFont="1" applyBorder="1"/>
    <xf numFmtId="3" fontId="3" fillId="0" borderId="20" xfId="1" applyNumberFormat="1" applyFont="1" applyBorder="1"/>
    <xf numFmtId="9" fontId="28" fillId="0" borderId="0" xfId="98" applyFont="1" applyBorder="1"/>
    <xf numFmtId="9" fontId="29" fillId="0" borderId="81" xfId="98" applyFont="1" applyBorder="1" applyAlignment="1">
      <alignment horizontal="center" vertical="center" wrapText="1"/>
    </xf>
    <xf numFmtId="9" fontId="29" fillId="0" borderId="80" xfId="98" applyFont="1" applyBorder="1" applyAlignment="1">
      <alignment horizontal="center" vertical="center" wrapText="1"/>
    </xf>
    <xf numFmtId="9" fontId="29" fillId="0" borderId="47" xfId="98" applyFont="1" applyBorder="1" applyAlignment="1">
      <alignment horizontal="center" vertical="center" wrapText="1"/>
    </xf>
    <xf numFmtId="9" fontId="3" fillId="0" borderId="40" xfId="98" applyFont="1" applyBorder="1"/>
    <xf numFmtId="9" fontId="29" fillId="0" borderId="40" xfId="98" applyFont="1" applyBorder="1"/>
    <xf numFmtId="9" fontId="29" fillId="0" borderId="80" xfId="98" applyFont="1" applyBorder="1"/>
    <xf numFmtId="9" fontId="29" fillId="0" borderId="33" xfId="98" applyFont="1" applyBorder="1"/>
    <xf numFmtId="9" fontId="29" fillId="0" borderId="0" xfId="98" applyFont="1" applyBorder="1"/>
    <xf numFmtId="9" fontId="0" fillId="0" borderId="0" xfId="98" applyFont="1" applyBorder="1"/>
    <xf numFmtId="9" fontId="29" fillId="0" borderId="34" xfId="98" applyFont="1" applyBorder="1"/>
    <xf numFmtId="9" fontId="30" fillId="0" borderId="1" xfId="98" applyFont="1" applyBorder="1" applyAlignment="1">
      <alignment horizontal="center" vertical="center"/>
    </xf>
    <xf numFmtId="9" fontId="29" fillId="0" borderId="1" xfId="98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left"/>
    </xf>
    <xf numFmtId="0" fontId="7" fillId="0" borderId="0" xfId="1" applyFont="1" applyFill="1" applyBorder="1" applyAlignment="1">
      <alignment horizontal="left" vertical="center" wrapText="1"/>
    </xf>
    <xf numFmtId="3" fontId="31" fillId="0" borderId="0" xfId="0" applyNumberFormat="1" applyFont="1" applyBorder="1"/>
    <xf numFmtId="164" fontId="6" fillId="0" borderId="0" xfId="1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5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right" vertical="center"/>
    </xf>
    <xf numFmtId="0" fontId="7" fillId="0" borderId="19" xfId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/>
    </xf>
    <xf numFmtId="0" fontId="3" fillId="0" borderId="19" xfId="1" applyFont="1" applyBorder="1" applyAlignment="1">
      <alignment horizontal="right" vertical="center" wrapText="1"/>
    </xf>
    <xf numFmtId="0" fontId="30" fillId="0" borderId="19" xfId="0" applyFont="1" applyFill="1" applyBorder="1"/>
    <xf numFmtId="3" fontId="2" fillId="0" borderId="19" xfId="0" applyNumberFormat="1" applyFont="1" applyFill="1" applyBorder="1" applyAlignment="1">
      <alignment vertical="center"/>
    </xf>
    <xf numFmtId="0" fontId="29" fillId="0" borderId="19" xfId="0" applyFont="1" applyBorder="1"/>
    <xf numFmtId="0" fontId="5" fillId="0" borderId="18" xfId="0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right" vertical="center" wrapText="1"/>
    </xf>
    <xf numFmtId="3" fontId="6" fillId="0" borderId="19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3" fontId="2" fillId="0" borderId="21" xfId="0" applyNumberFormat="1" applyFont="1" applyFill="1" applyBorder="1" applyAlignment="1">
      <alignment vertical="center"/>
    </xf>
    <xf numFmtId="9" fontId="5" fillId="0" borderId="21" xfId="98" applyNumberFormat="1" applyFont="1" applyBorder="1" applyAlignment="1">
      <alignment horizontal="right" vertical="center" wrapText="1"/>
    </xf>
    <xf numFmtId="3" fontId="2" fillId="0" borderId="22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 wrapText="1"/>
    </xf>
    <xf numFmtId="3" fontId="5" fillId="0" borderId="5" xfId="1" applyNumberFormat="1" applyFont="1" applyBorder="1" applyAlignment="1">
      <alignment horizontal="right" vertical="center" wrapText="1"/>
    </xf>
    <xf numFmtId="9" fontId="5" fillId="0" borderId="5" xfId="98" applyNumberFormat="1" applyFont="1" applyBorder="1" applyAlignment="1">
      <alignment horizontal="right" vertical="center" wrapText="1"/>
    </xf>
    <xf numFmtId="0" fontId="5" fillId="0" borderId="5" xfId="1" applyFont="1" applyBorder="1" applyAlignment="1">
      <alignment horizontal="right" vertical="center" wrapText="1"/>
    </xf>
    <xf numFmtId="0" fontId="5" fillId="0" borderId="30" xfId="1" applyFont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0" fontId="29" fillId="0" borderId="18" xfId="0" applyFont="1" applyBorder="1" applyAlignment="1">
      <alignment horizontal="right"/>
    </xf>
    <xf numFmtId="0" fontId="4" fillId="0" borderId="5" xfId="1" applyFont="1" applyFill="1" applyBorder="1" applyAlignment="1">
      <alignment vertical="center" wrapText="1"/>
    </xf>
    <xf numFmtId="3" fontId="30" fillId="0" borderId="5" xfId="97" applyNumberFormat="1" applyFont="1" applyBorder="1"/>
    <xf numFmtId="9" fontId="30" fillId="0" borderId="5" xfId="98" applyNumberFormat="1" applyFont="1" applyBorder="1"/>
    <xf numFmtId="3" fontId="30" fillId="0" borderId="30" xfId="97" applyNumberFormat="1" applyFont="1" applyBorder="1"/>
    <xf numFmtId="9" fontId="30" fillId="0" borderId="21" xfId="0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3" fontId="30" fillId="0" borderId="2" xfId="97" applyNumberFormat="1" applyFont="1" applyBorder="1"/>
    <xf numFmtId="9" fontId="30" fillId="0" borderId="2" xfId="98" applyNumberFormat="1" applyFont="1" applyBorder="1"/>
    <xf numFmtId="3" fontId="30" fillId="0" borderId="24" xfId="97" applyNumberFormat="1" applyFont="1" applyBorder="1"/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9" fontId="30" fillId="0" borderId="13" xfId="98" applyNumberFormat="1" applyFont="1" applyBorder="1"/>
    <xf numFmtId="9" fontId="34" fillId="0" borderId="27" xfId="98" applyFont="1" applyBorder="1"/>
    <xf numFmtId="0" fontId="34" fillId="0" borderId="81" xfId="0" applyFont="1" applyBorder="1" applyAlignment="1">
      <alignment horizontal="center" vertical="center"/>
    </xf>
    <xf numFmtId="0" fontId="34" fillId="4" borderId="81" xfId="0" applyFont="1" applyFill="1" applyBorder="1" applyAlignment="1">
      <alignment horizontal="center" vertical="center" wrapText="1"/>
    </xf>
    <xf numFmtId="9" fontId="34" fillId="0" borderId="81" xfId="0" applyNumberFormat="1" applyFont="1" applyBorder="1" applyAlignment="1">
      <alignment horizontal="center" vertical="center" wrapText="1"/>
    </xf>
    <xf numFmtId="3" fontId="34" fillId="0" borderId="29" xfId="0" applyNumberFormat="1" applyFont="1" applyBorder="1" applyAlignment="1">
      <alignment vertical="center"/>
    </xf>
    <xf numFmtId="0" fontId="6" fillId="0" borderId="50" xfId="1" applyFont="1" applyFill="1" applyBorder="1" applyAlignment="1">
      <alignment horizontal="left" vertical="center" wrapText="1" indent="2"/>
    </xf>
    <xf numFmtId="0" fontId="6" fillId="0" borderId="40" xfId="1" applyFont="1" applyFill="1" applyBorder="1" applyAlignment="1">
      <alignment horizontal="left" vertical="center" wrapText="1" indent="2"/>
    </xf>
    <xf numFmtId="167" fontId="34" fillId="4" borderId="40" xfId="97" applyNumberFormat="1" applyFont="1" applyFill="1" applyBorder="1" applyAlignment="1">
      <alignment vertical="center" wrapText="1"/>
    </xf>
    <xf numFmtId="3" fontId="36" fillId="0" borderId="33" xfId="0" applyNumberFormat="1" applyFont="1" applyBorder="1"/>
    <xf numFmtId="9" fontId="34" fillId="0" borderId="34" xfId="0" applyNumberFormat="1" applyFont="1" applyBorder="1"/>
    <xf numFmtId="9" fontId="34" fillId="0" borderId="48" xfId="98" applyFont="1" applyBorder="1"/>
    <xf numFmtId="9" fontId="34" fillId="0" borderId="56" xfId="0" applyNumberFormat="1" applyFont="1" applyBorder="1"/>
    <xf numFmtId="9" fontId="34" fillId="0" borderId="28" xfId="0" applyNumberFormat="1" applyFont="1" applyBorder="1"/>
    <xf numFmtId="9" fontId="34" fillId="0" borderId="52" xfId="0" applyNumberFormat="1" applyFont="1" applyBorder="1" applyAlignment="1">
      <alignment horizontal="right" vertical="center" wrapText="1"/>
    </xf>
    <xf numFmtId="9" fontId="34" fillId="0" borderId="40" xfId="0" applyNumberFormat="1" applyFont="1" applyBorder="1" applyAlignment="1">
      <alignment horizontal="center"/>
    </xf>
    <xf numFmtId="9" fontId="34" fillId="0" borderId="29" xfId="0" applyNumberFormat="1" applyFont="1" applyBorder="1"/>
  </cellXfs>
  <cellStyles count="9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20% - Accent1" xfId="56"/>
    <cellStyle name="20% - Accent2" xfId="57"/>
    <cellStyle name="20% - Accent3" xfId="58"/>
    <cellStyle name="20% - Accent4" xfId="59"/>
    <cellStyle name="20% - Accent5" xfId="60"/>
    <cellStyle name="20% - Accent6" xfId="61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Bevitel 2" xfId="21"/>
    <cellStyle name="Calculation" xfId="81"/>
    <cellStyle name="Check Cell" xfId="82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xplanatory Text" xfId="83"/>
    <cellStyle name="Ezres" xfId="97" builtinId="3"/>
    <cellStyle name="Ezres 2" xfId="55"/>
    <cellStyle name="Figyelmeztetés 2" xfId="28"/>
    <cellStyle name="Good" xfId="84"/>
    <cellStyle name="Heading 1" xfId="85"/>
    <cellStyle name="Heading 2" xfId="86"/>
    <cellStyle name="Heading 3" xfId="87"/>
    <cellStyle name="Heading 4" xfId="88"/>
    <cellStyle name="Hivatkozott cella 2" xfId="29"/>
    <cellStyle name="Input" xfId="8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Linked Cell" xfId="90"/>
    <cellStyle name="Magyarázó szöveg 2" xfId="39"/>
    <cellStyle name="Neutral" xfId="91"/>
    <cellStyle name="Normál" xfId="0" builtinId="0"/>
    <cellStyle name="Normál 2" xfId="1"/>
    <cellStyle name="Normál 2 2" xfId="40"/>
    <cellStyle name="Normál 2_TÁJÉKOZTATÓ _TÁBLÁK" xfId="41"/>
    <cellStyle name="Normál 3" xfId="42"/>
    <cellStyle name="Normál 4" xfId="43"/>
    <cellStyle name="Normál 4 2" xfId="44"/>
    <cellStyle name="Normál 5" xfId="45"/>
    <cellStyle name="Normál 5 2" xfId="46"/>
    <cellStyle name="Normál 5 3" xfId="47"/>
    <cellStyle name="Normal_KARSZJ3" xfId="48"/>
    <cellStyle name="Normál_KVRENMUNKA" xfId="2"/>
    <cellStyle name="Normál_TÁJÉKOZTATÓ _TÁBLÁK" xfId="49"/>
    <cellStyle name="Note" xfId="92"/>
    <cellStyle name="Output" xfId="93"/>
    <cellStyle name="Összesen 2" xfId="50"/>
    <cellStyle name="Rossz 2" xfId="51"/>
    <cellStyle name="Semleges 2" xfId="52"/>
    <cellStyle name="Számítás 2" xfId="53"/>
    <cellStyle name="Százalék" xfId="98" builtinId="5"/>
    <cellStyle name="Százalék 2" xfId="54"/>
    <cellStyle name="Title" xfId="94"/>
    <cellStyle name="Total" xfId="95"/>
    <cellStyle name="Warning Text" xfId="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6</xdr:col>
      <xdr:colOff>9525</xdr:colOff>
      <xdr:row>24</xdr:row>
      <xdr:rowOff>0</xdr:rowOff>
    </xdr:to>
    <xdr:sp macro="" textlink="">
      <xdr:nvSpPr>
        <xdr:cNvPr id="57349" name="Line 2"/>
        <xdr:cNvSpPr>
          <a:spLocks noChangeShapeType="1"/>
        </xdr:cNvSpPr>
      </xdr:nvSpPr>
      <xdr:spPr bwMode="auto">
        <a:xfrm flipV="1">
          <a:off x="1257300" y="4943475"/>
          <a:ext cx="474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T&#246;bbc&#233;l&#250;Kist&#233;rs&#233;giT&#225;rsul&#225;s\Normat&#237;va_2006\BMelfogadott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
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
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
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
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
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
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tabSelected="1" workbookViewId="0">
      <selection activeCell="C15" sqref="C15"/>
    </sheetView>
  </sheetViews>
  <sheetFormatPr defaultRowHeight="15" x14ac:dyDescent="0.25"/>
  <cols>
    <col min="1" max="1" width="14.5703125" customWidth="1"/>
    <col min="2" max="2" width="82" customWidth="1"/>
    <col min="3" max="3" width="47.7109375" customWidth="1"/>
  </cols>
  <sheetData>
    <row r="1" spans="1:2" ht="51" customHeight="1" x14ac:dyDescent="0.25">
      <c r="A1" s="794" t="s">
        <v>761</v>
      </c>
      <c r="B1" s="794"/>
    </row>
    <row r="2" spans="1:2" ht="15.75" x14ac:dyDescent="0.25">
      <c r="A2" s="795" t="s">
        <v>759</v>
      </c>
      <c r="B2" s="795"/>
    </row>
    <row r="3" spans="1:2" x14ac:dyDescent="0.25">
      <c r="A3" s="289"/>
      <c r="B3" s="432"/>
    </row>
    <row r="4" spans="1:2" x14ac:dyDescent="0.25">
      <c r="A4" s="433" t="s">
        <v>562</v>
      </c>
      <c r="B4" s="434" t="s">
        <v>675</v>
      </c>
    </row>
    <row r="5" spans="1:2" x14ac:dyDescent="0.25">
      <c r="A5" s="433" t="s">
        <v>563</v>
      </c>
      <c r="B5" s="434" t="s">
        <v>676</v>
      </c>
    </row>
    <row r="6" spans="1:2" x14ac:dyDescent="0.25">
      <c r="A6" s="433" t="s">
        <v>564</v>
      </c>
      <c r="B6" s="434" t="s">
        <v>677</v>
      </c>
    </row>
    <row r="7" spans="1:2" x14ac:dyDescent="0.25">
      <c r="A7" s="433" t="s">
        <v>574</v>
      </c>
      <c r="B7" s="434" t="s">
        <v>678</v>
      </c>
    </row>
    <row r="8" spans="1:2" x14ac:dyDescent="0.25">
      <c r="A8" s="433" t="s">
        <v>575</v>
      </c>
      <c r="B8" s="434" t="s">
        <v>679</v>
      </c>
    </row>
    <row r="9" spans="1:2" x14ac:dyDescent="0.25">
      <c r="A9" s="433" t="s">
        <v>576</v>
      </c>
      <c r="B9" s="434" t="s">
        <v>680</v>
      </c>
    </row>
    <row r="10" spans="1:2" x14ac:dyDescent="0.25">
      <c r="A10" s="433" t="s">
        <v>565</v>
      </c>
      <c r="B10" s="434" t="s">
        <v>681</v>
      </c>
    </row>
    <row r="11" spans="1:2" x14ac:dyDescent="0.25">
      <c r="A11" s="433" t="s">
        <v>566</v>
      </c>
      <c r="B11" s="434" t="s">
        <v>682</v>
      </c>
    </row>
    <row r="12" spans="1:2" ht="25.5" x14ac:dyDescent="0.25">
      <c r="A12" s="433" t="s">
        <v>621</v>
      </c>
      <c r="B12" s="434" t="s">
        <v>683</v>
      </c>
    </row>
    <row r="13" spans="1:2" ht="25.5" x14ac:dyDescent="0.25">
      <c r="A13" s="433" t="s">
        <v>622</v>
      </c>
      <c r="B13" s="434" t="s">
        <v>684</v>
      </c>
    </row>
    <row r="14" spans="1:2" ht="25.5" x14ac:dyDescent="0.25">
      <c r="A14" s="433" t="s">
        <v>623</v>
      </c>
      <c r="B14" s="434" t="s">
        <v>685</v>
      </c>
    </row>
    <row r="15" spans="1:2" x14ac:dyDescent="0.25">
      <c r="A15" s="433" t="s">
        <v>624</v>
      </c>
      <c r="B15" s="434" t="s">
        <v>686</v>
      </c>
    </row>
    <row r="16" spans="1:2" x14ac:dyDescent="0.25">
      <c r="A16" s="433" t="s">
        <v>625</v>
      </c>
      <c r="B16" s="434" t="s">
        <v>687</v>
      </c>
    </row>
    <row r="17" spans="1:2" x14ac:dyDescent="0.25">
      <c r="A17" s="433" t="s">
        <v>626</v>
      </c>
      <c r="B17" s="434" t="s">
        <v>688</v>
      </c>
    </row>
    <row r="18" spans="1:2" x14ac:dyDescent="0.25">
      <c r="A18" s="433" t="s">
        <v>627</v>
      </c>
      <c r="B18" s="434" t="s">
        <v>689</v>
      </c>
    </row>
    <row r="19" spans="1:2" x14ac:dyDescent="0.25">
      <c r="A19" s="433" t="s">
        <v>567</v>
      </c>
      <c r="B19" s="434" t="s">
        <v>568</v>
      </c>
    </row>
    <row r="20" spans="1:2" x14ac:dyDescent="0.25">
      <c r="A20" s="433" t="s">
        <v>628</v>
      </c>
      <c r="B20" s="434" t="s">
        <v>690</v>
      </c>
    </row>
    <row r="21" spans="1:2" x14ac:dyDescent="0.25">
      <c r="A21" s="433" t="s">
        <v>629</v>
      </c>
      <c r="B21" s="434" t="s">
        <v>691</v>
      </c>
    </row>
    <row r="22" spans="1:2" x14ac:dyDescent="0.25">
      <c r="A22" s="433" t="s">
        <v>669</v>
      </c>
      <c r="B22" s="434" t="s">
        <v>692</v>
      </c>
    </row>
    <row r="23" spans="1:2" x14ac:dyDescent="0.25">
      <c r="A23" s="433" t="s">
        <v>569</v>
      </c>
      <c r="B23" s="434" t="s">
        <v>570</v>
      </c>
    </row>
    <row r="24" spans="1:2" x14ac:dyDescent="0.25">
      <c r="A24" s="433" t="s">
        <v>571</v>
      </c>
      <c r="B24" s="434" t="s">
        <v>572</v>
      </c>
    </row>
    <row r="25" spans="1:2" ht="17.25" customHeight="1" x14ac:dyDescent="0.25">
      <c r="A25" s="433" t="s">
        <v>573</v>
      </c>
      <c r="B25" s="434" t="s">
        <v>693</v>
      </c>
    </row>
    <row r="26" spans="1:2" x14ac:dyDescent="0.25">
      <c r="A26" s="433" t="s">
        <v>671</v>
      </c>
      <c r="B26" s="434" t="s">
        <v>444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zoomScaleNormal="100" workbookViewId="0">
      <selection activeCell="M23" sqref="M23"/>
    </sheetView>
  </sheetViews>
  <sheetFormatPr defaultColWidth="9.140625" defaultRowHeight="15" x14ac:dyDescent="0.25"/>
  <cols>
    <col min="1" max="1" width="8.5703125" style="21" customWidth="1"/>
    <col min="2" max="3" width="13" style="22" customWidth="1"/>
    <col min="4" max="6" width="11" style="18" customWidth="1"/>
    <col min="7" max="7" width="6.5703125" style="18" customWidth="1"/>
    <col min="8" max="16384" width="9.140625" style="1"/>
  </cols>
  <sheetData>
    <row r="1" spans="1:12" ht="15.75" customHeight="1" thickBot="1" x14ac:dyDescent="0.3">
      <c r="D1" s="955" t="s">
        <v>383</v>
      </c>
      <c r="E1" s="955"/>
      <c r="F1" s="955"/>
      <c r="G1" s="439"/>
    </row>
    <row r="2" spans="1:12" ht="24.75" customHeight="1" x14ac:dyDescent="0.25">
      <c r="A2" s="859" t="s">
        <v>0</v>
      </c>
      <c r="B2" s="861" t="s">
        <v>182</v>
      </c>
      <c r="C2" s="861"/>
      <c r="D2" s="1050" t="s">
        <v>176</v>
      </c>
      <c r="E2" s="1050"/>
      <c r="F2" s="1050"/>
      <c r="G2" s="1051" t="s">
        <v>531</v>
      </c>
    </row>
    <row r="3" spans="1:12" s="2" customFormat="1" x14ac:dyDescent="0.25">
      <c r="A3" s="860"/>
      <c r="B3" s="844"/>
      <c r="C3" s="844"/>
      <c r="D3" s="699" t="s">
        <v>177</v>
      </c>
      <c r="E3" s="699" t="s">
        <v>178</v>
      </c>
      <c r="F3" s="699" t="s">
        <v>179</v>
      </c>
      <c r="G3" s="1052"/>
    </row>
    <row r="4" spans="1:12" s="2" customFormat="1" x14ac:dyDescent="0.25">
      <c r="A4" s="860"/>
      <c r="B4" s="844"/>
      <c r="C4" s="844"/>
      <c r="D4" s="851" t="s">
        <v>189</v>
      </c>
      <c r="E4" s="851"/>
      <c r="F4" s="851"/>
      <c r="G4" s="1052"/>
    </row>
    <row r="5" spans="1:12" ht="12" customHeight="1" x14ac:dyDescent="0.25">
      <c r="A5" s="477" t="s">
        <v>27</v>
      </c>
      <c r="B5" s="845" t="s">
        <v>174</v>
      </c>
      <c r="C5" s="845"/>
      <c r="D5" s="305"/>
      <c r="E5" s="19"/>
      <c r="F5" s="19"/>
      <c r="G5" s="1053"/>
      <c r="I5" s="654"/>
      <c r="J5" s="654"/>
      <c r="K5" s="654"/>
      <c r="L5" s="654"/>
    </row>
    <row r="6" spans="1:12" ht="12" customHeight="1" x14ac:dyDescent="0.25">
      <c r="A6" s="477" t="s">
        <v>33</v>
      </c>
      <c r="B6" s="845" t="s">
        <v>173</v>
      </c>
      <c r="C6" s="845"/>
      <c r="D6" s="415">
        <v>18229</v>
      </c>
      <c r="E6" s="40">
        <v>18144</v>
      </c>
      <c r="F6" s="40">
        <f>9447+5</f>
        <v>9452</v>
      </c>
      <c r="G6" s="1054">
        <f>+F6/E6</f>
        <v>0.52094356261022923</v>
      </c>
      <c r="I6" s="654"/>
      <c r="J6" s="654"/>
      <c r="K6" s="654"/>
      <c r="L6" s="654"/>
    </row>
    <row r="7" spans="1:12" ht="12" customHeight="1" x14ac:dyDescent="0.25">
      <c r="A7" s="477" t="s">
        <v>34</v>
      </c>
      <c r="B7" s="845" t="s">
        <v>172</v>
      </c>
      <c r="C7" s="845"/>
      <c r="D7" s="305">
        <f>SUM(D5:D6)</f>
        <v>18229</v>
      </c>
      <c r="E7" s="40">
        <v>18144</v>
      </c>
      <c r="F7" s="40">
        <v>9447</v>
      </c>
      <c r="G7" s="1054">
        <f t="shared" ref="G7:G65" si="0">+F7/E7</f>
        <v>0.52066798941798942</v>
      </c>
      <c r="I7" s="654"/>
      <c r="J7" s="654"/>
      <c r="K7" s="654"/>
      <c r="L7" s="654"/>
    </row>
    <row r="8" spans="1:12" ht="12" customHeight="1" x14ac:dyDescent="0.25">
      <c r="A8" s="479"/>
      <c r="B8" s="700"/>
      <c r="C8" s="700"/>
      <c r="G8" s="1055"/>
      <c r="I8" s="654"/>
      <c r="J8" s="654"/>
      <c r="K8" s="654"/>
      <c r="L8" s="654"/>
    </row>
    <row r="9" spans="1:12" ht="12" customHeight="1" x14ac:dyDescent="0.25">
      <c r="A9" s="477" t="s">
        <v>35</v>
      </c>
      <c r="B9" s="845" t="s">
        <v>171</v>
      </c>
      <c r="C9" s="845"/>
      <c r="D9" s="303">
        <v>3702</v>
      </c>
      <c r="E9" s="40">
        <v>3721</v>
      </c>
      <c r="F9" s="40">
        <v>2000</v>
      </c>
      <c r="G9" s="1054">
        <f t="shared" si="0"/>
        <v>0.53748992206396129</v>
      </c>
      <c r="I9" s="654"/>
      <c r="J9" s="654"/>
      <c r="K9" s="654"/>
      <c r="L9" s="654"/>
    </row>
    <row r="10" spans="1:12" ht="12" customHeight="1" x14ac:dyDescent="0.25">
      <c r="A10" s="99"/>
      <c r="C10" s="474"/>
      <c r="D10" s="1049"/>
      <c r="G10" s="1055"/>
      <c r="I10" s="654"/>
      <c r="J10" s="654"/>
      <c r="K10" s="654"/>
      <c r="L10" s="654"/>
    </row>
    <row r="11" spans="1:12" ht="12" customHeight="1" x14ac:dyDescent="0.25">
      <c r="A11" s="481" t="s">
        <v>42</v>
      </c>
      <c r="B11" s="840" t="s">
        <v>41</v>
      </c>
      <c r="C11" s="840"/>
      <c r="D11" s="307">
        <v>80</v>
      </c>
      <c r="E11" s="19">
        <v>80</v>
      </c>
      <c r="F11" s="19">
        <v>3</v>
      </c>
      <c r="G11" s="1054">
        <f t="shared" si="0"/>
        <v>3.7499999999999999E-2</v>
      </c>
      <c r="I11" s="654"/>
      <c r="J11" s="654"/>
      <c r="K11" s="654"/>
      <c r="L11" s="654"/>
    </row>
    <row r="12" spans="1:12" ht="12" customHeight="1" x14ac:dyDescent="0.25">
      <c r="A12" s="481" t="s">
        <v>44</v>
      </c>
      <c r="B12" s="840" t="s">
        <v>43</v>
      </c>
      <c r="C12" s="840"/>
      <c r="D12" s="307">
        <f>500+600</f>
        <v>1100</v>
      </c>
      <c r="E12" s="19">
        <v>856</v>
      </c>
      <c r="F12" s="19">
        <v>142</v>
      </c>
      <c r="G12" s="1054">
        <f t="shared" si="0"/>
        <v>0.16588785046728971</v>
      </c>
      <c r="I12" s="654"/>
      <c r="J12" s="654"/>
      <c r="K12" s="654"/>
      <c r="L12" s="654"/>
    </row>
    <row r="13" spans="1:12" ht="12" customHeight="1" x14ac:dyDescent="0.25">
      <c r="A13" s="481" t="s">
        <v>46</v>
      </c>
      <c r="B13" s="840" t="s">
        <v>45</v>
      </c>
      <c r="C13" s="840"/>
      <c r="D13" s="307"/>
      <c r="E13" s="19">
        <v>0</v>
      </c>
      <c r="F13" s="19"/>
      <c r="G13" s="1054"/>
      <c r="I13" s="654"/>
      <c r="J13" s="654"/>
      <c r="K13" s="654"/>
      <c r="L13" s="654"/>
    </row>
    <row r="14" spans="1:12" s="41" customFormat="1" ht="12" customHeight="1" x14ac:dyDescent="0.25">
      <c r="A14" s="477" t="s">
        <v>47</v>
      </c>
      <c r="B14" s="845" t="s">
        <v>170</v>
      </c>
      <c r="C14" s="845"/>
      <c r="D14" s="303">
        <f>SUM(D11:D13)</f>
        <v>1180</v>
      </c>
      <c r="E14" s="40">
        <v>936</v>
      </c>
      <c r="F14" s="40">
        <f>SUM(F11:F13)</f>
        <v>145</v>
      </c>
      <c r="G14" s="1054">
        <f t="shared" si="0"/>
        <v>0.15491452991452992</v>
      </c>
      <c r="I14" s="654"/>
      <c r="J14" s="654"/>
      <c r="K14" s="654"/>
      <c r="L14" s="654"/>
    </row>
    <row r="15" spans="1:12" ht="12" customHeight="1" x14ac:dyDescent="0.25">
      <c r="A15" s="481" t="s">
        <v>49</v>
      </c>
      <c r="B15" s="840" t="s">
        <v>48</v>
      </c>
      <c r="C15" s="840"/>
      <c r="D15" s="307">
        <v>120</v>
      </c>
      <c r="E15" s="19">
        <v>120</v>
      </c>
      <c r="F15" s="19">
        <v>40</v>
      </c>
      <c r="G15" s="1054">
        <f t="shared" si="0"/>
        <v>0.33333333333333331</v>
      </c>
      <c r="I15" s="654"/>
      <c r="J15" s="654"/>
      <c r="K15" s="654"/>
      <c r="L15" s="654"/>
    </row>
    <row r="16" spans="1:12" ht="12" customHeight="1" x14ac:dyDescent="0.25">
      <c r="A16" s="481" t="s">
        <v>51</v>
      </c>
      <c r="B16" s="840" t="s">
        <v>50</v>
      </c>
      <c r="C16" s="840"/>
      <c r="D16" s="307">
        <v>300</v>
      </c>
      <c r="E16" s="19">
        <v>282</v>
      </c>
      <c r="F16" s="19">
        <v>90</v>
      </c>
      <c r="G16" s="1054">
        <f t="shared" si="0"/>
        <v>0.31914893617021278</v>
      </c>
      <c r="I16" s="654"/>
      <c r="J16" s="654"/>
      <c r="K16" s="654"/>
      <c r="L16" s="654"/>
    </row>
    <row r="17" spans="1:12" s="41" customFormat="1" ht="12" customHeight="1" x14ac:dyDescent="0.25">
      <c r="A17" s="477" t="s">
        <v>52</v>
      </c>
      <c r="B17" s="845" t="s">
        <v>169</v>
      </c>
      <c r="C17" s="845"/>
      <c r="D17" s="303">
        <f>SUM(D15:D16)</f>
        <v>420</v>
      </c>
      <c r="E17" s="40">
        <v>402</v>
      </c>
      <c r="F17" s="40">
        <f>SUM(F15:F16)</f>
        <v>130</v>
      </c>
      <c r="G17" s="1054">
        <f t="shared" si="0"/>
        <v>0.32338308457711445</v>
      </c>
      <c r="I17" s="654"/>
      <c r="J17" s="654"/>
      <c r="K17" s="654"/>
      <c r="L17" s="654"/>
    </row>
    <row r="18" spans="1:12" ht="12" customHeight="1" x14ac:dyDescent="0.25">
      <c r="A18" s="481" t="s">
        <v>54</v>
      </c>
      <c r="B18" s="840" t="s">
        <v>53</v>
      </c>
      <c r="C18" s="840"/>
      <c r="D18" s="307"/>
      <c r="E18" s="19">
        <v>0</v>
      </c>
      <c r="F18" s="19"/>
      <c r="G18" s="1054"/>
      <c r="I18" s="654"/>
      <c r="J18" s="654"/>
      <c r="K18" s="654"/>
      <c r="L18" s="654"/>
    </row>
    <row r="19" spans="1:12" ht="12" customHeight="1" x14ac:dyDescent="0.25">
      <c r="A19" s="481" t="s">
        <v>56</v>
      </c>
      <c r="B19" s="840" t="s">
        <v>55</v>
      </c>
      <c r="C19" s="840"/>
      <c r="D19" s="307"/>
      <c r="E19" s="19">
        <v>0</v>
      </c>
      <c r="F19" s="19"/>
      <c r="G19" s="1054"/>
      <c r="I19" s="654"/>
      <c r="J19" s="654"/>
      <c r="K19" s="654"/>
      <c r="L19" s="654"/>
    </row>
    <row r="20" spans="1:12" ht="12" customHeight="1" x14ac:dyDescent="0.25">
      <c r="A20" s="481" t="s">
        <v>57</v>
      </c>
      <c r="B20" s="840" t="s">
        <v>167</v>
      </c>
      <c r="C20" s="840"/>
      <c r="D20" s="307"/>
      <c r="E20" s="19">
        <v>0</v>
      </c>
      <c r="F20" s="19"/>
      <c r="G20" s="1054"/>
      <c r="I20" s="654"/>
      <c r="J20" s="654"/>
      <c r="K20" s="654"/>
      <c r="L20" s="654"/>
    </row>
    <row r="21" spans="1:12" ht="12" customHeight="1" x14ac:dyDescent="0.25">
      <c r="A21" s="481" t="s">
        <v>59</v>
      </c>
      <c r="B21" s="840" t="s">
        <v>58</v>
      </c>
      <c r="C21" s="840"/>
      <c r="D21" s="307"/>
      <c r="E21" s="19">
        <v>0</v>
      </c>
      <c r="F21" s="19"/>
      <c r="G21" s="1054"/>
      <c r="I21" s="654"/>
      <c r="J21" s="654"/>
      <c r="K21" s="654"/>
      <c r="L21" s="654"/>
    </row>
    <row r="22" spans="1:12" ht="12" customHeight="1" x14ac:dyDescent="0.25">
      <c r="A22" s="481" t="s">
        <v>60</v>
      </c>
      <c r="B22" s="840" t="s">
        <v>166</v>
      </c>
      <c r="C22" s="840"/>
      <c r="D22" s="307"/>
      <c r="E22" s="19">
        <v>0</v>
      </c>
      <c r="F22" s="19"/>
      <c r="G22" s="1054"/>
      <c r="I22" s="654"/>
      <c r="J22" s="654"/>
      <c r="K22" s="654"/>
      <c r="L22" s="654"/>
    </row>
    <row r="23" spans="1:12" ht="12" customHeight="1" x14ac:dyDescent="0.25">
      <c r="A23" s="481" t="s">
        <v>63</v>
      </c>
      <c r="B23" s="840" t="s">
        <v>62</v>
      </c>
      <c r="C23" s="840"/>
      <c r="D23" s="307">
        <v>1000</v>
      </c>
      <c r="E23" s="19">
        <v>1000</v>
      </c>
      <c r="F23" s="19">
        <v>404</v>
      </c>
      <c r="G23" s="1054">
        <f t="shared" si="0"/>
        <v>0.40400000000000003</v>
      </c>
      <c r="I23" s="654"/>
      <c r="J23" s="654"/>
      <c r="K23" s="654"/>
      <c r="L23" s="654"/>
    </row>
    <row r="24" spans="1:12" ht="12" customHeight="1" x14ac:dyDescent="0.25">
      <c r="A24" s="481" t="s">
        <v>65</v>
      </c>
      <c r="B24" s="840" t="s">
        <v>64</v>
      </c>
      <c r="C24" s="840"/>
      <c r="D24" s="307">
        <f>540+120+570+100+200+360+200+3000</f>
        <v>5090</v>
      </c>
      <c r="E24" s="19">
        <v>5090</v>
      </c>
      <c r="F24" s="19">
        <v>4252</v>
      </c>
      <c r="G24" s="1054">
        <f t="shared" si="0"/>
        <v>0.83536345776031429</v>
      </c>
      <c r="I24" s="654"/>
      <c r="J24" s="654"/>
      <c r="K24" s="654"/>
      <c r="L24" s="654"/>
    </row>
    <row r="25" spans="1:12" s="41" customFormat="1" ht="12" customHeight="1" x14ac:dyDescent="0.25">
      <c r="A25" s="477" t="s">
        <v>66</v>
      </c>
      <c r="B25" s="845" t="s">
        <v>156</v>
      </c>
      <c r="C25" s="845"/>
      <c r="D25" s="303">
        <f>+D24+D23+D22+D21+D20+D19+D18</f>
        <v>6090</v>
      </c>
      <c r="E25" s="40">
        <v>6090</v>
      </c>
      <c r="F25" s="40">
        <f>SUM(F23:F24)</f>
        <v>4656</v>
      </c>
      <c r="G25" s="1054">
        <f t="shared" si="0"/>
        <v>0.76453201970443352</v>
      </c>
      <c r="I25" s="654"/>
      <c r="J25" s="654"/>
      <c r="K25" s="654"/>
      <c r="L25" s="654"/>
    </row>
    <row r="26" spans="1:12" ht="12" customHeight="1" x14ac:dyDescent="0.25">
      <c r="A26" s="481" t="s">
        <v>68</v>
      </c>
      <c r="B26" s="840" t="s">
        <v>67</v>
      </c>
      <c r="C26" s="840"/>
      <c r="D26" s="307"/>
      <c r="E26" s="19">
        <v>0</v>
      </c>
      <c r="F26" s="19"/>
      <c r="G26" s="1054"/>
      <c r="I26" s="654"/>
      <c r="J26" s="654"/>
      <c r="K26" s="654"/>
      <c r="L26" s="654"/>
    </row>
    <row r="27" spans="1:12" ht="12" customHeight="1" x14ac:dyDescent="0.25">
      <c r="A27" s="481" t="s">
        <v>70</v>
      </c>
      <c r="B27" s="840" t="s">
        <v>69</v>
      </c>
      <c r="C27" s="840"/>
      <c r="D27" s="307"/>
      <c r="E27" s="19">
        <v>0</v>
      </c>
      <c r="F27" s="19"/>
      <c r="G27" s="1054"/>
      <c r="I27" s="654"/>
      <c r="J27" s="654"/>
      <c r="K27" s="654"/>
      <c r="L27" s="654"/>
    </row>
    <row r="28" spans="1:12" ht="12" customHeight="1" x14ac:dyDescent="0.25">
      <c r="A28" s="477" t="s">
        <v>71</v>
      </c>
      <c r="B28" s="845" t="s">
        <v>155</v>
      </c>
      <c r="C28" s="845"/>
      <c r="D28" s="303">
        <f>SUM(D26:D27)</f>
        <v>0</v>
      </c>
      <c r="E28" s="40">
        <v>0</v>
      </c>
      <c r="F28" s="40"/>
      <c r="G28" s="1054"/>
      <c r="I28" s="654"/>
      <c r="J28" s="654"/>
      <c r="K28" s="654"/>
      <c r="L28" s="654"/>
    </row>
    <row r="29" spans="1:12" ht="12" customHeight="1" x14ac:dyDescent="0.25">
      <c r="A29" s="481" t="s">
        <v>73</v>
      </c>
      <c r="B29" s="840" t="s">
        <v>72</v>
      </c>
      <c r="C29" s="840"/>
      <c r="D29" s="307">
        <f>263+97</f>
        <v>360</v>
      </c>
      <c r="E29" s="19">
        <v>360</v>
      </c>
      <c r="F29" s="19">
        <v>321</v>
      </c>
      <c r="G29" s="1054">
        <f t="shared" si="0"/>
        <v>0.89166666666666672</v>
      </c>
      <c r="I29" s="654"/>
      <c r="J29" s="654"/>
      <c r="K29" s="654"/>
      <c r="L29" s="654"/>
    </row>
    <row r="30" spans="1:12" ht="12" customHeight="1" x14ac:dyDescent="0.25">
      <c r="A30" s="481" t="s">
        <v>75</v>
      </c>
      <c r="B30" s="840" t="s">
        <v>74</v>
      </c>
      <c r="C30" s="840"/>
      <c r="D30" s="307"/>
      <c r="E30" s="19">
        <v>0</v>
      </c>
      <c r="F30" s="19">
        <v>448</v>
      </c>
      <c r="G30" s="1054"/>
      <c r="I30" s="654"/>
      <c r="J30" s="654"/>
      <c r="K30" s="654"/>
      <c r="L30" s="654"/>
    </row>
    <row r="31" spans="1:12" ht="12" customHeight="1" x14ac:dyDescent="0.25">
      <c r="A31" s="481" t="s">
        <v>76</v>
      </c>
      <c r="B31" s="840" t="s">
        <v>154</v>
      </c>
      <c r="C31" s="840"/>
      <c r="D31" s="307"/>
      <c r="E31" s="19">
        <v>0</v>
      </c>
      <c r="F31" s="19"/>
      <c r="G31" s="1054"/>
      <c r="I31" s="654"/>
      <c r="J31" s="654"/>
      <c r="K31" s="654"/>
      <c r="L31" s="654"/>
    </row>
    <row r="32" spans="1:12" ht="12" customHeight="1" x14ac:dyDescent="0.25">
      <c r="A32" s="481" t="s">
        <v>77</v>
      </c>
      <c r="B32" s="840" t="s">
        <v>153</v>
      </c>
      <c r="C32" s="840"/>
      <c r="D32" s="307"/>
      <c r="E32" s="19">
        <v>0</v>
      </c>
      <c r="F32" s="19"/>
      <c r="G32" s="1054"/>
      <c r="I32" s="654"/>
      <c r="J32" s="654"/>
      <c r="K32" s="654"/>
      <c r="L32" s="654"/>
    </row>
    <row r="33" spans="1:7" ht="12" customHeight="1" x14ac:dyDescent="0.25">
      <c r="A33" s="481" t="s">
        <v>79</v>
      </c>
      <c r="B33" s="840" t="s">
        <v>78</v>
      </c>
      <c r="C33" s="840"/>
      <c r="D33" s="307">
        <v>210</v>
      </c>
      <c r="E33" s="19">
        <v>1680</v>
      </c>
      <c r="F33" s="19">
        <v>1259</v>
      </c>
      <c r="G33" s="1054">
        <f t="shared" si="0"/>
        <v>0.74940476190476191</v>
      </c>
    </row>
    <row r="34" spans="1:7" ht="12" customHeight="1" x14ac:dyDescent="0.25">
      <c r="A34" s="477" t="s">
        <v>80</v>
      </c>
      <c r="B34" s="845" t="s">
        <v>152</v>
      </c>
      <c r="C34" s="845"/>
      <c r="D34" s="303">
        <f>SUM(D29:D33)</f>
        <v>570</v>
      </c>
      <c r="E34" s="40">
        <v>2040</v>
      </c>
      <c r="F34" s="40">
        <f>SUM(F29:F33)</f>
        <v>2028</v>
      </c>
      <c r="G34" s="1054">
        <f t="shared" si="0"/>
        <v>0.99411764705882355</v>
      </c>
    </row>
    <row r="35" spans="1:7" ht="12" customHeight="1" x14ac:dyDescent="0.25">
      <c r="A35" s="477" t="s">
        <v>81</v>
      </c>
      <c r="B35" s="845" t="s">
        <v>151</v>
      </c>
      <c r="C35" s="845"/>
      <c r="D35" s="303">
        <f>+D34+D28+D25+D17+D14</f>
        <v>8260</v>
      </c>
      <c r="E35" s="40">
        <v>9468</v>
      </c>
      <c r="F35" s="40">
        <f>+F34+F28+F25+F17+F14</f>
        <v>6959</v>
      </c>
      <c r="G35" s="1054">
        <f t="shared" si="0"/>
        <v>0.73500211237853819</v>
      </c>
    </row>
    <row r="36" spans="1:7" ht="12" customHeight="1" x14ac:dyDescent="0.25">
      <c r="A36" s="479"/>
      <c r="B36" s="700"/>
      <c r="C36" s="700"/>
      <c r="D36" s="1049"/>
      <c r="G36" s="1055"/>
    </row>
    <row r="37" spans="1:7" ht="12" hidden="1" customHeight="1" x14ac:dyDescent="0.25">
      <c r="A37" s="99" t="s">
        <v>96</v>
      </c>
      <c r="B37" s="854" t="s">
        <v>95</v>
      </c>
      <c r="C37" s="854"/>
      <c r="D37" s="1049"/>
      <c r="G37" s="1055"/>
    </row>
    <row r="38" spans="1:7" ht="12" hidden="1" customHeight="1" x14ac:dyDescent="0.25">
      <c r="A38" s="99" t="s">
        <v>98</v>
      </c>
      <c r="B38" s="854" t="s">
        <v>184</v>
      </c>
      <c r="C38" s="854"/>
      <c r="D38" s="1049"/>
      <c r="G38" s="1055"/>
    </row>
    <row r="39" spans="1:7" ht="12" hidden="1" customHeight="1" x14ac:dyDescent="0.25">
      <c r="A39" s="99" t="s">
        <v>101</v>
      </c>
      <c r="B39" s="854" t="s">
        <v>165</v>
      </c>
      <c r="C39" s="854"/>
      <c r="D39" s="1049"/>
      <c r="G39" s="1055"/>
    </row>
    <row r="40" spans="1:7" ht="12" hidden="1" customHeight="1" x14ac:dyDescent="0.25">
      <c r="A40" s="99" t="s">
        <v>103</v>
      </c>
      <c r="B40" s="854" t="s">
        <v>183</v>
      </c>
      <c r="C40" s="854"/>
      <c r="D40" s="1049"/>
      <c r="G40" s="1055"/>
    </row>
    <row r="41" spans="1:7" ht="12" hidden="1" customHeight="1" x14ac:dyDescent="0.25">
      <c r="A41" s="99" t="s">
        <v>107</v>
      </c>
      <c r="B41" s="854" t="s">
        <v>164</v>
      </c>
      <c r="C41" s="854"/>
      <c r="D41" s="1049"/>
      <c r="G41" s="1055"/>
    </row>
    <row r="42" spans="1:7" ht="12" hidden="1" customHeight="1" x14ac:dyDescent="0.25">
      <c r="A42" s="99" t="s">
        <v>603</v>
      </c>
      <c r="B42" s="852" t="s">
        <v>106</v>
      </c>
      <c r="C42" s="852"/>
      <c r="D42" s="1049"/>
      <c r="G42" s="1055"/>
    </row>
    <row r="43" spans="1:7" ht="12" customHeight="1" x14ac:dyDescent="0.25">
      <c r="A43" s="477" t="s">
        <v>108</v>
      </c>
      <c r="B43" s="845" t="s">
        <v>163</v>
      </c>
      <c r="C43" s="845"/>
      <c r="D43" s="303">
        <f>+D42+D41+D40+D39+D38+D37</f>
        <v>0</v>
      </c>
      <c r="E43" s="40"/>
      <c r="F43" s="40"/>
      <c r="G43" s="1054"/>
    </row>
    <row r="44" spans="1:7" ht="12" customHeight="1" x14ac:dyDescent="0.25">
      <c r="A44" s="479"/>
      <c r="B44" s="700"/>
      <c r="C44" s="700"/>
      <c r="D44" s="1049"/>
      <c r="G44" s="1055"/>
    </row>
    <row r="45" spans="1:7" ht="12" hidden="1" customHeight="1" x14ac:dyDescent="0.25">
      <c r="A45" s="99" t="s">
        <v>110</v>
      </c>
      <c r="B45" s="852" t="s">
        <v>109</v>
      </c>
      <c r="C45" s="852"/>
      <c r="D45" s="1049"/>
      <c r="G45" s="1055"/>
    </row>
    <row r="46" spans="1:7" ht="12" hidden="1" customHeight="1" x14ac:dyDescent="0.25">
      <c r="A46" s="99" t="s">
        <v>111</v>
      </c>
      <c r="B46" s="852" t="s">
        <v>162</v>
      </c>
      <c r="C46" s="852"/>
      <c r="D46" s="1049"/>
      <c r="G46" s="1055"/>
    </row>
    <row r="47" spans="1:7" ht="12" hidden="1" customHeight="1" x14ac:dyDescent="0.25">
      <c r="A47" s="99" t="s">
        <v>114</v>
      </c>
      <c r="B47" s="852" t="s">
        <v>113</v>
      </c>
      <c r="C47" s="852"/>
      <c r="D47" s="1049"/>
      <c r="G47" s="1055"/>
    </row>
    <row r="48" spans="1:7" ht="12" hidden="1" customHeight="1" x14ac:dyDescent="0.25">
      <c r="A48" s="99" t="s">
        <v>116</v>
      </c>
      <c r="B48" s="852" t="s">
        <v>115</v>
      </c>
      <c r="C48" s="852"/>
      <c r="D48" s="1049"/>
      <c r="G48" s="1055"/>
    </row>
    <row r="49" spans="1:7" ht="12" hidden="1" customHeight="1" x14ac:dyDescent="0.25">
      <c r="A49" s="99" t="s">
        <v>118</v>
      </c>
      <c r="B49" s="852" t="s">
        <v>117</v>
      </c>
      <c r="C49" s="852"/>
      <c r="D49" s="1049"/>
      <c r="G49" s="1055"/>
    </row>
    <row r="50" spans="1:7" ht="12" hidden="1" customHeight="1" x14ac:dyDescent="0.25">
      <c r="A50" s="99" t="s">
        <v>120</v>
      </c>
      <c r="B50" s="852" t="s">
        <v>119</v>
      </c>
      <c r="C50" s="852"/>
      <c r="D50" s="1049"/>
      <c r="G50" s="1055"/>
    </row>
    <row r="51" spans="1:7" ht="12" hidden="1" customHeight="1" x14ac:dyDescent="0.25">
      <c r="A51" s="99" t="s">
        <v>122</v>
      </c>
      <c r="B51" s="852" t="s">
        <v>121</v>
      </c>
      <c r="C51" s="852"/>
      <c r="D51" s="1049"/>
      <c r="G51" s="1055"/>
    </row>
    <row r="52" spans="1:7" ht="12" customHeight="1" x14ac:dyDescent="0.25">
      <c r="A52" s="477" t="s">
        <v>123</v>
      </c>
      <c r="B52" s="845" t="s">
        <v>161</v>
      </c>
      <c r="C52" s="845"/>
      <c r="D52" s="303">
        <f>+D51+D50+D49+D48+D47+D46+D45</f>
        <v>0</v>
      </c>
      <c r="E52" s="40">
        <v>0</v>
      </c>
      <c r="F52" s="40">
        <v>50</v>
      </c>
      <c r="G52" s="1054"/>
    </row>
    <row r="53" spans="1:7" ht="12" customHeight="1" x14ac:dyDescent="0.25">
      <c r="A53" s="479"/>
      <c r="B53" s="700"/>
      <c r="C53" s="700"/>
      <c r="D53" s="1049"/>
      <c r="G53" s="1055"/>
    </row>
    <row r="54" spans="1:7" ht="12" hidden="1" customHeight="1" x14ac:dyDescent="0.25">
      <c r="A54" s="99" t="s">
        <v>125</v>
      </c>
      <c r="B54" s="852" t="s">
        <v>124</v>
      </c>
      <c r="C54" s="852"/>
      <c r="D54" s="1049"/>
      <c r="G54" s="1055"/>
    </row>
    <row r="55" spans="1:7" ht="12" hidden="1" customHeight="1" x14ac:dyDescent="0.25">
      <c r="A55" s="99" t="s">
        <v>127</v>
      </c>
      <c r="B55" s="852" t="s">
        <v>126</v>
      </c>
      <c r="C55" s="852"/>
      <c r="D55" s="1049"/>
      <c r="G55" s="1055"/>
    </row>
    <row r="56" spans="1:7" ht="12" hidden="1" customHeight="1" x14ac:dyDescent="0.25">
      <c r="A56" s="99" t="s">
        <v>129</v>
      </c>
      <c r="B56" s="852" t="s">
        <v>128</v>
      </c>
      <c r="C56" s="852"/>
      <c r="D56" s="1049"/>
      <c r="G56" s="1055"/>
    </row>
    <row r="57" spans="1:7" ht="12" hidden="1" customHeight="1" x14ac:dyDescent="0.25">
      <c r="A57" s="99" t="s">
        <v>131</v>
      </c>
      <c r="B57" s="852" t="s">
        <v>130</v>
      </c>
      <c r="C57" s="852"/>
      <c r="D57" s="1049"/>
      <c r="G57" s="1055"/>
    </row>
    <row r="58" spans="1:7" ht="12" customHeight="1" x14ac:dyDescent="0.25">
      <c r="A58" s="477" t="s">
        <v>132</v>
      </c>
      <c r="B58" s="845" t="s">
        <v>160</v>
      </c>
      <c r="C58" s="845"/>
      <c r="D58" s="307"/>
      <c r="E58" s="19"/>
      <c r="F58" s="19"/>
      <c r="G58" s="1054"/>
    </row>
    <row r="59" spans="1:7" ht="12" customHeight="1" x14ac:dyDescent="0.25">
      <c r="A59" s="479"/>
      <c r="B59" s="475"/>
      <c r="C59" s="475"/>
      <c r="D59" s="1049"/>
      <c r="G59" s="1055"/>
    </row>
    <row r="60" spans="1:7" ht="12" hidden="1" customHeight="1" x14ac:dyDescent="0.25">
      <c r="A60" s="99" t="s">
        <v>371</v>
      </c>
      <c r="B60" s="852" t="s">
        <v>372</v>
      </c>
      <c r="C60" s="852"/>
      <c r="D60" s="1049"/>
      <c r="G60" s="1055"/>
    </row>
    <row r="61" spans="1:7" ht="12" hidden="1" customHeight="1" x14ac:dyDescent="0.25">
      <c r="A61" s="99" t="s">
        <v>384</v>
      </c>
      <c r="B61" s="852" t="s">
        <v>385</v>
      </c>
      <c r="C61" s="852"/>
      <c r="D61" s="1049"/>
      <c r="G61" s="1055"/>
    </row>
    <row r="62" spans="1:7" ht="12" hidden="1" customHeight="1" x14ac:dyDescent="0.25">
      <c r="A62" s="99" t="s">
        <v>604</v>
      </c>
      <c r="B62" s="852" t="s">
        <v>159</v>
      </c>
      <c r="C62" s="852"/>
      <c r="D62" s="1049"/>
      <c r="G62" s="1055"/>
    </row>
    <row r="63" spans="1:7" ht="12" customHeight="1" x14ac:dyDescent="0.25">
      <c r="A63" s="477" t="s">
        <v>134</v>
      </c>
      <c r="B63" s="845" t="s">
        <v>158</v>
      </c>
      <c r="C63" s="845"/>
      <c r="D63" s="303">
        <f>+D62+D60</f>
        <v>0</v>
      </c>
      <c r="E63" s="40"/>
      <c r="F63" s="40"/>
      <c r="G63" s="1054"/>
    </row>
    <row r="64" spans="1:7" ht="12" customHeight="1" thickBot="1" x14ac:dyDescent="0.3">
      <c r="A64" s="479"/>
      <c r="B64" s="475"/>
      <c r="C64" s="475"/>
      <c r="D64" s="1049"/>
      <c r="G64" s="1055"/>
    </row>
    <row r="65" spans="1:7" ht="12" customHeight="1" thickBot="1" x14ac:dyDescent="0.3">
      <c r="A65" s="44" t="s">
        <v>135</v>
      </c>
      <c r="B65" s="847" t="s">
        <v>157</v>
      </c>
      <c r="C65" s="847"/>
      <c r="D65" s="310">
        <f>+D63+D58+D52+D43+D35+D9+D7</f>
        <v>30191</v>
      </c>
      <c r="E65" s="45">
        <f t="shared" ref="E65:F65" si="1">+E63+E58+E52+E43+E35+E9+E7</f>
        <v>31333</v>
      </c>
      <c r="F65" s="45">
        <f t="shared" si="1"/>
        <v>18456</v>
      </c>
      <c r="G65" s="440">
        <f t="shared" si="0"/>
        <v>0.58902754284620051</v>
      </c>
    </row>
  </sheetData>
  <mergeCells count="60">
    <mergeCell ref="D1:F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D2:F2"/>
    <mergeCell ref="D4:F4"/>
    <mergeCell ref="A2:A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23:C23"/>
    <mergeCell ref="B48:C48"/>
    <mergeCell ref="B51:C51"/>
    <mergeCell ref="B52:C5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19:C19"/>
    <mergeCell ref="B42:C42"/>
    <mergeCell ref="G2:G4"/>
    <mergeCell ref="B46:C46"/>
    <mergeCell ref="B39:C39"/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37:C37"/>
    <mergeCell ref="B40:C40"/>
    <mergeCell ref="B20:C20"/>
    <mergeCell ref="B24:C2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>
    <oddHeader>&amp;C&amp;"Times New Roman,Félkövér"&amp;12Martonvásár Város Önkormányzatának kiadásai 2017.
Önkormányzati jogalkotás kormányzati funkció&amp;R&amp;"Times New Roman,Félkövér"&amp;12 5/a.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8"/>
  <sheetViews>
    <sheetView zoomScaleNormal="100" workbookViewId="0">
      <selection activeCell="K57" sqref="K57"/>
    </sheetView>
  </sheetViews>
  <sheetFormatPr defaultColWidth="9.140625" defaultRowHeight="12.75" x14ac:dyDescent="0.2"/>
  <cols>
    <col min="1" max="1" width="8.140625" style="469" customWidth="1"/>
    <col min="2" max="2" width="7.140625" style="22" customWidth="1"/>
    <col min="3" max="3" width="31" style="22" customWidth="1"/>
    <col min="4" max="4" width="8.140625" style="39" customWidth="1"/>
    <col min="5" max="5" width="8.42578125" style="39" customWidth="1"/>
    <col min="6" max="6" width="8.140625" style="39" customWidth="1"/>
    <col min="7" max="7" width="8.140625" style="1080" customWidth="1"/>
    <col min="8" max="8" width="7.5703125" style="18" customWidth="1"/>
    <col min="9" max="9" width="7.140625" style="18" customWidth="1"/>
    <col min="10" max="10" width="8.140625" style="18" customWidth="1"/>
    <col min="11" max="11" width="7.85546875" style="18" customWidth="1"/>
    <col min="12" max="12" width="7.7109375" style="18" customWidth="1"/>
    <col min="13" max="13" width="7.85546875" style="18" customWidth="1"/>
    <col min="14" max="14" width="7.140625" style="18" customWidth="1"/>
    <col min="15" max="15" width="8" style="18" customWidth="1"/>
    <col min="16" max="16" width="7.5703125" style="18" customWidth="1"/>
    <col min="17" max="17" width="8" style="18" customWidth="1"/>
    <col min="18" max="18" width="7.85546875" style="18" customWidth="1"/>
    <col min="19" max="19" width="7.28515625" style="18" customWidth="1"/>
    <col min="20" max="20" width="8" style="18" customWidth="1"/>
    <col min="21" max="21" width="7.85546875" style="18" customWidth="1"/>
    <col min="22" max="22" width="7.28515625" style="18" customWidth="1"/>
    <col min="23" max="23" width="8" style="18" hidden="1" customWidth="1"/>
    <col min="24" max="24" width="7.85546875" style="18" hidden="1" customWidth="1"/>
    <col min="25" max="25" width="7.28515625" style="18" hidden="1" customWidth="1"/>
    <col min="26" max="26" width="8" style="18" hidden="1" customWidth="1"/>
    <col min="27" max="27" width="7.85546875" style="18" hidden="1" customWidth="1"/>
    <col min="28" max="28" width="7.28515625" style="18" hidden="1" customWidth="1"/>
    <col min="29" max="16384" width="9.140625" style="18"/>
  </cols>
  <sheetData>
    <row r="1" spans="1:28" s="1" customFormat="1" ht="17.25" customHeight="1" thickBot="1" x14ac:dyDescent="0.3">
      <c r="A1" s="469"/>
      <c r="B1" s="22"/>
      <c r="C1" s="22"/>
      <c r="D1" s="41"/>
      <c r="E1" s="41"/>
      <c r="F1" s="41"/>
      <c r="G1" s="1072"/>
      <c r="Q1" s="62"/>
      <c r="R1" s="62"/>
      <c r="S1" s="62"/>
      <c r="T1" s="62"/>
      <c r="U1" s="62"/>
      <c r="V1" s="62"/>
      <c r="W1" s="62"/>
      <c r="X1" s="62"/>
      <c r="Y1" s="62"/>
      <c r="Z1" s="62" t="s">
        <v>383</v>
      </c>
      <c r="AA1" s="62"/>
      <c r="AB1" s="62"/>
    </row>
    <row r="2" spans="1:28" s="28" customFormat="1" ht="35.25" customHeight="1" x14ac:dyDescent="0.25">
      <c r="A2" s="859" t="s">
        <v>0</v>
      </c>
      <c r="B2" s="861" t="s">
        <v>182</v>
      </c>
      <c r="C2" s="1051"/>
      <c r="D2" s="862" t="s">
        <v>180</v>
      </c>
      <c r="E2" s="863"/>
      <c r="F2" s="864"/>
      <c r="G2" s="1073" t="s">
        <v>531</v>
      </c>
      <c r="H2" s="866" t="s">
        <v>546</v>
      </c>
      <c r="I2" s="855"/>
      <c r="J2" s="855"/>
      <c r="K2" s="855" t="s">
        <v>636</v>
      </c>
      <c r="L2" s="855"/>
      <c r="M2" s="855"/>
      <c r="N2" s="855" t="s">
        <v>546</v>
      </c>
      <c r="O2" s="855"/>
      <c r="P2" s="855"/>
      <c r="Q2" s="855" t="s">
        <v>637</v>
      </c>
      <c r="R2" s="855"/>
      <c r="S2" s="855"/>
      <c r="T2" s="855" t="s">
        <v>781</v>
      </c>
      <c r="U2" s="855"/>
      <c r="V2" s="856"/>
      <c r="W2" s="866" t="s">
        <v>645</v>
      </c>
      <c r="X2" s="855"/>
      <c r="Y2" s="856"/>
      <c r="Z2" s="855" t="s">
        <v>646</v>
      </c>
      <c r="AA2" s="855"/>
      <c r="AB2" s="856"/>
    </row>
    <row r="3" spans="1:28" s="28" customFormat="1" ht="12.75" customHeight="1" x14ac:dyDescent="0.25">
      <c r="A3" s="860"/>
      <c r="B3" s="844"/>
      <c r="C3" s="1052"/>
      <c r="D3" s="867"/>
      <c r="E3" s="868"/>
      <c r="F3" s="869"/>
      <c r="G3" s="1074"/>
      <c r="H3" s="871" t="s">
        <v>189</v>
      </c>
      <c r="I3" s="857"/>
      <c r="J3" s="857"/>
      <c r="K3" s="857" t="s">
        <v>189</v>
      </c>
      <c r="L3" s="857"/>
      <c r="M3" s="857"/>
      <c r="N3" s="857" t="s">
        <v>189</v>
      </c>
      <c r="O3" s="857"/>
      <c r="P3" s="857"/>
      <c r="Q3" s="857" t="s">
        <v>189</v>
      </c>
      <c r="R3" s="857"/>
      <c r="S3" s="857"/>
      <c r="T3" s="857" t="s">
        <v>189</v>
      </c>
      <c r="U3" s="857"/>
      <c r="V3" s="858"/>
      <c r="W3" s="871" t="s">
        <v>189</v>
      </c>
      <c r="X3" s="857"/>
      <c r="Y3" s="858"/>
      <c r="Z3" s="857" t="s">
        <v>189</v>
      </c>
      <c r="AA3" s="857"/>
      <c r="AB3" s="858"/>
    </row>
    <row r="4" spans="1:28" s="17" customFormat="1" ht="25.5" x14ac:dyDescent="0.25">
      <c r="A4" s="860"/>
      <c r="B4" s="844"/>
      <c r="C4" s="1052"/>
      <c r="D4" s="561" t="s">
        <v>177</v>
      </c>
      <c r="E4" s="699" t="s">
        <v>178</v>
      </c>
      <c r="F4" s="476" t="s">
        <v>179</v>
      </c>
      <c r="G4" s="1075"/>
      <c r="H4" s="558" t="s">
        <v>177</v>
      </c>
      <c r="I4" s="699" t="s">
        <v>178</v>
      </c>
      <c r="J4" s="699" t="s">
        <v>179</v>
      </c>
      <c r="K4" s="699" t="s">
        <v>177</v>
      </c>
      <c r="L4" s="699" t="s">
        <v>178</v>
      </c>
      <c r="M4" s="699" t="s">
        <v>179</v>
      </c>
      <c r="N4" s="699" t="s">
        <v>177</v>
      </c>
      <c r="O4" s="699" t="s">
        <v>178</v>
      </c>
      <c r="P4" s="699" t="s">
        <v>179</v>
      </c>
      <c r="Q4" s="699" t="s">
        <v>177</v>
      </c>
      <c r="R4" s="699" t="s">
        <v>178</v>
      </c>
      <c r="S4" s="699" t="s">
        <v>179</v>
      </c>
      <c r="T4" s="699" t="s">
        <v>177</v>
      </c>
      <c r="U4" s="699" t="s">
        <v>178</v>
      </c>
      <c r="V4" s="476" t="s">
        <v>179</v>
      </c>
      <c r="W4" s="558" t="s">
        <v>177</v>
      </c>
      <c r="X4" s="570" t="s">
        <v>178</v>
      </c>
      <c r="Y4" s="476" t="s">
        <v>179</v>
      </c>
      <c r="Z4" s="570" t="s">
        <v>177</v>
      </c>
      <c r="AA4" s="570" t="s">
        <v>178</v>
      </c>
      <c r="AB4" s="476" t="s">
        <v>179</v>
      </c>
    </row>
    <row r="5" spans="1:28" s="39" customFormat="1" ht="12.75" customHeight="1" x14ac:dyDescent="0.2">
      <c r="A5" s="477" t="s">
        <v>27</v>
      </c>
      <c r="B5" s="845" t="s">
        <v>174</v>
      </c>
      <c r="C5" s="828"/>
      <c r="D5" s="562">
        <f>+H5+K5+N5+Q5+T5+W5+Z5</f>
        <v>0</v>
      </c>
      <c r="E5" s="85">
        <f t="shared" ref="E5:F5" si="0">+I5+L5+O5+R5+U5+X5+AA5</f>
        <v>0</v>
      </c>
      <c r="F5" s="564">
        <f t="shared" si="0"/>
        <v>0</v>
      </c>
      <c r="G5" s="1076"/>
      <c r="H5" s="559"/>
      <c r="I5" s="50">
        <v>0</v>
      </c>
      <c r="J5" s="50"/>
      <c r="K5" s="50"/>
      <c r="L5" s="50">
        <v>0</v>
      </c>
      <c r="M5" s="50"/>
      <c r="N5" s="50"/>
      <c r="O5" s="50">
        <v>0</v>
      </c>
      <c r="P5" s="50"/>
      <c r="Q5" s="50"/>
      <c r="R5" s="50">
        <v>0</v>
      </c>
      <c r="S5" s="50"/>
      <c r="T5" s="50">
        <v>0</v>
      </c>
      <c r="U5" s="50">
        <v>0</v>
      </c>
      <c r="V5" s="478">
        <f>+U5+T5</f>
        <v>0</v>
      </c>
      <c r="W5" s="559"/>
      <c r="X5" s="50"/>
      <c r="Y5" s="478"/>
      <c r="Z5" s="50"/>
      <c r="AA5" s="50"/>
      <c r="AB5" s="478"/>
    </row>
    <row r="6" spans="1:28" s="39" customFormat="1" ht="12.75" customHeight="1" x14ac:dyDescent="0.2">
      <c r="A6" s="477" t="s">
        <v>33</v>
      </c>
      <c r="B6" s="845" t="s">
        <v>173</v>
      </c>
      <c r="C6" s="828"/>
      <c r="D6" s="562">
        <f>+H6+K6+N6+Q6+T6+W6+Z6</f>
        <v>244</v>
      </c>
      <c r="E6" s="50">
        <f>+I6+L6+O6+R6+U6+X6+AA6</f>
        <v>804</v>
      </c>
      <c r="F6" s="478">
        <f>+J6+M6+P6+S6+V6+Y6+AB6</f>
        <v>821</v>
      </c>
      <c r="G6" s="1077">
        <f>+F6/E6</f>
        <v>1.0211442786069651</v>
      </c>
      <c r="H6" s="559"/>
      <c r="I6" s="50">
        <v>0</v>
      </c>
      <c r="J6" s="50"/>
      <c r="K6" s="50"/>
      <c r="L6" s="50">
        <v>0</v>
      </c>
      <c r="M6" s="50"/>
      <c r="N6" s="50"/>
      <c r="O6" s="50">
        <v>0</v>
      </c>
      <c r="P6" s="50"/>
      <c r="Q6" s="1058">
        <f>2134-1890</f>
        <v>244</v>
      </c>
      <c r="R6" s="50">
        <v>804</v>
      </c>
      <c r="S6" s="50">
        <f>400+421</f>
        <v>821</v>
      </c>
      <c r="T6" s="50">
        <v>0</v>
      </c>
      <c r="U6" s="50">
        <v>0</v>
      </c>
      <c r="V6" s="478">
        <f t="shared" ref="V6:V68" si="1">+U6+T6</f>
        <v>0</v>
      </c>
      <c r="W6" s="559"/>
      <c r="X6" s="50"/>
      <c r="Y6" s="478"/>
      <c r="Z6" s="50"/>
      <c r="AA6" s="50"/>
      <c r="AB6" s="478"/>
    </row>
    <row r="7" spans="1:28" s="39" customFormat="1" ht="12.75" customHeight="1" x14ac:dyDescent="0.2">
      <c r="A7" s="477" t="s">
        <v>34</v>
      </c>
      <c r="B7" s="845" t="s">
        <v>172</v>
      </c>
      <c r="C7" s="828"/>
      <c r="D7" s="562">
        <f>+H7+K7+N7+Q7+T7+W7+Z7</f>
        <v>244</v>
      </c>
      <c r="E7" s="50">
        <f>+I7+L7+O7+R7+U7+X7+AA7</f>
        <v>804</v>
      </c>
      <c r="F7" s="478">
        <f>+J7+M7+P7+S7+V7+Y7+AB7</f>
        <v>821</v>
      </c>
      <c r="G7" s="1077">
        <f t="shared" ref="G7:G68" si="2">+F7/E7</f>
        <v>1.0211442786069651</v>
      </c>
      <c r="H7" s="559">
        <f>SUM(H5:H6)</f>
        <v>0</v>
      </c>
      <c r="I7" s="50">
        <v>0</v>
      </c>
      <c r="J7" s="50">
        <f t="shared" ref="J7:S7" si="3">SUM(J5:J6)</f>
        <v>0</v>
      </c>
      <c r="K7" s="50">
        <f t="shared" si="3"/>
        <v>0</v>
      </c>
      <c r="L7" s="50">
        <v>0</v>
      </c>
      <c r="M7" s="50">
        <f t="shared" si="3"/>
        <v>0</v>
      </c>
      <c r="N7" s="50">
        <f t="shared" si="3"/>
        <v>0</v>
      </c>
      <c r="O7" s="50">
        <v>0</v>
      </c>
      <c r="P7" s="50">
        <f t="shared" si="3"/>
        <v>0</v>
      </c>
      <c r="Q7" s="1058">
        <v>244</v>
      </c>
      <c r="R7" s="50">
        <v>804</v>
      </c>
      <c r="S7" s="50">
        <f t="shared" si="3"/>
        <v>821</v>
      </c>
      <c r="T7" s="50">
        <v>0</v>
      </c>
      <c r="U7" s="50">
        <v>0</v>
      </c>
      <c r="V7" s="478">
        <f t="shared" ref="V7" si="4">SUM(V5:V6)</f>
        <v>0</v>
      </c>
      <c r="W7" s="559">
        <f t="shared" ref="W7:Y7" si="5">SUM(W5:W6)</f>
        <v>0</v>
      </c>
      <c r="X7" s="50">
        <f t="shared" si="5"/>
        <v>0</v>
      </c>
      <c r="Y7" s="478">
        <f t="shared" si="5"/>
        <v>0</v>
      </c>
      <c r="Z7" s="50">
        <f t="shared" ref="Z7:AB7" si="6">SUM(Z5:Z6)</f>
        <v>0</v>
      </c>
      <c r="AA7" s="50">
        <f t="shared" si="6"/>
        <v>0</v>
      </c>
      <c r="AB7" s="478">
        <f t="shared" si="6"/>
        <v>0</v>
      </c>
    </row>
    <row r="8" spans="1:28" ht="12" customHeight="1" x14ac:dyDescent="0.2">
      <c r="A8" s="479"/>
      <c r="B8" s="700"/>
      <c r="C8" s="297"/>
      <c r="D8" s="1068"/>
      <c r="E8" s="217"/>
      <c r="F8" s="563"/>
      <c r="G8" s="1078"/>
      <c r="H8" s="54"/>
      <c r="I8" s="54"/>
      <c r="J8" s="54"/>
      <c r="K8" s="54"/>
      <c r="L8" s="54"/>
      <c r="M8" s="54"/>
      <c r="N8" s="54"/>
      <c r="O8" s="54"/>
      <c r="P8" s="54"/>
      <c r="Q8" s="590"/>
      <c r="R8" s="54"/>
      <c r="S8" s="54"/>
      <c r="T8" s="54"/>
      <c r="U8" s="54"/>
      <c r="V8" s="563"/>
      <c r="W8" s="54"/>
      <c r="X8" s="54"/>
      <c r="Y8" s="480"/>
      <c r="Z8" s="54"/>
      <c r="AA8" s="54"/>
      <c r="AB8" s="480"/>
    </row>
    <row r="9" spans="1:28" s="39" customFormat="1" ht="12.75" customHeight="1" x14ac:dyDescent="0.2">
      <c r="A9" s="477" t="s">
        <v>35</v>
      </c>
      <c r="B9" s="845" t="s">
        <v>171</v>
      </c>
      <c r="C9" s="828"/>
      <c r="D9" s="562">
        <f>+H9+K9+N9+Q9+T9+W9+Z9</f>
        <v>349</v>
      </c>
      <c r="E9" s="50">
        <f>+I9+L9+O9+R9+U9+X9+AA9</f>
        <v>257</v>
      </c>
      <c r="F9" s="478">
        <f>+J9+M9+P9+S9+V9+Y9+AB9</f>
        <v>146</v>
      </c>
      <c r="G9" s="1077">
        <f t="shared" si="2"/>
        <v>0.56809338521400776</v>
      </c>
      <c r="H9" s="559"/>
      <c r="I9" s="50">
        <v>0</v>
      </c>
      <c r="J9" s="50"/>
      <c r="K9" s="50"/>
      <c r="L9" s="50">
        <v>0</v>
      </c>
      <c r="M9" s="50"/>
      <c r="N9" s="50"/>
      <c r="O9" s="50">
        <v>0</v>
      </c>
      <c r="P9" s="50"/>
      <c r="Q9" s="1058">
        <v>349</v>
      </c>
      <c r="R9" s="50">
        <v>257</v>
      </c>
      <c r="S9" s="50">
        <f>70+76</f>
        <v>146</v>
      </c>
      <c r="T9" s="50">
        <v>0</v>
      </c>
      <c r="U9" s="50">
        <v>0</v>
      </c>
      <c r="V9" s="478">
        <f t="shared" si="1"/>
        <v>0</v>
      </c>
      <c r="W9" s="559"/>
      <c r="X9" s="50"/>
      <c r="Y9" s="478"/>
      <c r="Z9" s="50"/>
      <c r="AA9" s="50"/>
      <c r="AB9" s="478"/>
    </row>
    <row r="10" spans="1:28" ht="11.25" customHeight="1" x14ac:dyDescent="0.2">
      <c r="A10" s="99"/>
      <c r="C10" s="298"/>
      <c r="D10" s="1068"/>
      <c r="E10" s="217"/>
      <c r="F10" s="563"/>
      <c r="G10" s="1078"/>
      <c r="H10" s="54"/>
      <c r="I10" s="54"/>
      <c r="J10" s="54"/>
      <c r="K10" s="54"/>
      <c r="L10" s="54"/>
      <c r="M10" s="54"/>
      <c r="N10" s="54"/>
      <c r="O10" s="54"/>
      <c r="P10" s="54"/>
      <c r="Q10" s="590"/>
      <c r="R10" s="54"/>
      <c r="S10" s="54"/>
      <c r="T10" s="54"/>
      <c r="U10" s="54"/>
      <c r="V10" s="563"/>
      <c r="W10" s="54"/>
      <c r="X10" s="54"/>
      <c r="Y10" s="480"/>
      <c r="Z10" s="54"/>
      <c r="AA10" s="54"/>
      <c r="AB10" s="480"/>
    </row>
    <row r="11" spans="1:28" ht="12.75" hidden="1" customHeight="1" x14ac:dyDescent="0.2">
      <c r="A11" s="99" t="s">
        <v>42</v>
      </c>
      <c r="B11" s="852" t="s">
        <v>41</v>
      </c>
      <c r="C11" s="1063"/>
      <c r="D11" s="1068">
        <f>+H11+K11+N11+Q11+T11+W11+Z11</f>
        <v>0</v>
      </c>
      <c r="E11" s="217">
        <f>+I11+L11+O11+R11+U11+X11+AA11</f>
        <v>0</v>
      </c>
      <c r="F11" s="563">
        <f>+J11+M11+P11+S11+V11+Y11+AB11</f>
        <v>0</v>
      </c>
      <c r="G11" s="1078"/>
      <c r="H11" s="54"/>
      <c r="I11" s="54">
        <v>0</v>
      </c>
      <c r="J11" s="54"/>
      <c r="K11" s="54"/>
      <c r="L11" s="54">
        <v>0</v>
      </c>
      <c r="M11" s="54"/>
      <c r="N11" s="54"/>
      <c r="O11" s="54">
        <v>0</v>
      </c>
      <c r="P11" s="54"/>
      <c r="Q11" s="54"/>
      <c r="R11" s="54">
        <v>0</v>
      </c>
      <c r="S11" s="54"/>
      <c r="T11" s="54">
        <v>0</v>
      </c>
      <c r="U11" s="54">
        <v>0</v>
      </c>
      <c r="V11" s="563">
        <f t="shared" si="1"/>
        <v>0</v>
      </c>
      <c r="W11" s="26"/>
      <c r="X11" s="24"/>
      <c r="Y11" s="482"/>
      <c r="Z11" s="24"/>
      <c r="AA11" s="24"/>
      <c r="AB11" s="482"/>
    </row>
    <row r="12" spans="1:28" ht="12.75" hidden="1" customHeight="1" x14ac:dyDescent="0.2">
      <c r="A12" s="99" t="s">
        <v>44</v>
      </c>
      <c r="B12" s="852" t="s">
        <v>43</v>
      </c>
      <c r="C12" s="1063"/>
      <c r="D12" s="1068">
        <f>+H12+K12+N12+Q12+T12+W12+Z12</f>
        <v>0</v>
      </c>
      <c r="E12" s="217">
        <f>+I12+L12+O12+R12+U12+X12+AA12</f>
        <v>0</v>
      </c>
      <c r="F12" s="563">
        <f>+J12+M12+P12+S12+V12+Y12+AB12</f>
        <v>0</v>
      </c>
      <c r="G12" s="1078"/>
      <c r="H12" s="54"/>
      <c r="I12" s="54">
        <v>0</v>
      </c>
      <c r="J12" s="54"/>
      <c r="K12" s="54"/>
      <c r="L12" s="54">
        <v>0</v>
      </c>
      <c r="M12" s="54"/>
      <c r="N12" s="54"/>
      <c r="O12" s="54">
        <v>0</v>
      </c>
      <c r="P12" s="54"/>
      <c r="Q12" s="54"/>
      <c r="R12" s="54">
        <v>0</v>
      </c>
      <c r="S12" s="54"/>
      <c r="T12" s="54">
        <v>0</v>
      </c>
      <c r="U12" s="54">
        <v>0</v>
      </c>
      <c r="V12" s="563">
        <f t="shared" si="1"/>
        <v>0</v>
      </c>
      <c r="W12" s="26"/>
      <c r="X12" s="24"/>
      <c r="Y12" s="482"/>
      <c r="Z12" s="24"/>
      <c r="AA12" s="24"/>
      <c r="AB12" s="482"/>
    </row>
    <row r="13" spans="1:28" ht="12.75" hidden="1" customHeight="1" x14ac:dyDescent="0.2">
      <c r="A13" s="99" t="s">
        <v>46</v>
      </c>
      <c r="B13" s="852" t="s">
        <v>45</v>
      </c>
      <c r="C13" s="1063"/>
      <c r="D13" s="1068">
        <f>+H13+K13+N13+Q13+T13+W13+Z13</f>
        <v>0</v>
      </c>
      <c r="E13" s="217">
        <f>+I13+L13+O13+R13+U13+X13+AA13</f>
        <v>0</v>
      </c>
      <c r="F13" s="563">
        <f>+J13+M13+P13+S13+V13+Y13+AB13</f>
        <v>0</v>
      </c>
      <c r="G13" s="1078"/>
      <c r="H13" s="54"/>
      <c r="I13" s="54">
        <v>0</v>
      </c>
      <c r="J13" s="54"/>
      <c r="K13" s="54"/>
      <c r="L13" s="54">
        <v>0</v>
      </c>
      <c r="M13" s="54"/>
      <c r="N13" s="54"/>
      <c r="O13" s="54">
        <v>0</v>
      </c>
      <c r="P13" s="54"/>
      <c r="Q13" s="54"/>
      <c r="R13" s="54">
        <v>0</v>
      </c>
      <c r="S13" s="54"/>
      <c r="T13" s="54">
        <v>0</v>
      </c>
      <c r="U13" s="54">
        <v>0</v>
      </c>
      <c r="V13" s="563">
        <f t="shared" si="1"/>
        <v>0</v>
      </c>
      <c r="W13" s="26"/>
      <c r="X13" s="24"/>
      <c r="Y13" s="482"/>
      <c r="Z13" s="24"/>
      <c r="AA13" s="24"/>
      <c r="AB13" s="482"/>
    </row>
    <row r="14" spans="1:28" s="39" customFormat="1" ht="12.75" customHeight="1" x14ac:dyDescent="0.2">
      <c r="A14" s="477" t="s">
        <v>47</v>
      </c>
      <c r="B14" s="845" t="s">
        <v>170</v>
      </c>
      <c r="C14" s="828"/>
      <c r="D14" s="562">
        <f>+H14+K14+N14+Q14+T14+W14+Z14</f>
        <v>0</v>
      </c>
      <c r="E14" s="50">
        <f>+I14+L14+O14+R14+U14+X14+AA14</f>
        <v>0</v>
      </c>
      <c r="F14" s="478">
        <f>+J14+M14+P14+S14+V14+Y14+AB14</f>
        <v>0</v>
      </c>
      <c r="G14" s="1077"/>
      <c r="H14" s="559">
        <f>SUM(H11:H13)</f>
        <v>0</v>
      </c>
      <c r="I14" s="50">
        <v>0</v>
      </c>
      <c r="J14" s="50">
        <f t="shared" ref="J14:P14" si="7">SUM(J11:J13)</f>
        <v>0</v>
      </c>
      <c r="K14" s="50">
        <f t="shared" si="7"/>
        <v>0</v>
      </c>
      <c r="L14" s="50">
        <v>0</v>
      </c>
      <c r="M14" s="50">
        <f t="shared" si="7"/>
        <v>0</v>
      </c>
      <c r="N14" s="50">
        <f t="shared" si="7"/>
        <v>0</v>
      </c>
      <c r="O14" s="50">
        <v>0</v>
      </c>
      <c r="P14" s="50">
        <f t="shared" si="7"/>
        <v>0</v>
      </c>
      <c r="Q14" s="50">
        <f t="shared" ref="Q14:AB14" si="8">SUM(Q11:Q13)</f>
        <v>0</v>
      </c>
      <c r="R14" s="50">
        <v>0</v>
      </c>
      <c r="S14" s="50">
        <f t="shared" si="8"/>
        <v>0</v>
      </c>
      <c r="T14" s="50">
        <v>0</v>
      </c>
      <c r="U14" s="50">
        <v>0</v>
      </c>
      <c r="V14" s="478">
        <f t="shared" ref="V14" si="9">SUM(V11:V13)</f>
        <v>0</v>
      </c>
      <c r="W14" s="559">
        <f t="shared" si="8"/>
        <v>0</v>
      </c>
      <c r="X14" s="50">
        <f t="shared" si="8"/>
        <v>0</v>
      </c>
      <c r="Y14" s="478">
        <f t="shared" si="8"/>
        <v>0</v>
      </c>
      <c r="Z14" s="50">
        <f t="shared" si="8"/>
        <v>0</v>
      </c>
      <c r="AA14" s="50">
        <f t="shared" si="8"/>
        <v>0</v>
      </c>
      <c r="AB14" s="478">
        <f t="shared" si="8"/>
        <v>0</v>
      </c>
    </row>
    <row r="15" spans="1:28" ht="12.75" hidden="1" customHeight="1" x14ac:dyDescent="0.2">
      <c r="A15" s="481" t="s">
        <v>49</v>
      </c>
      <c r="B15" s="840" t="s">
        <v>48</v>
      </c>
      <c r="C15" s="829"/>
      <c r="D15" s="562">
        <f>+H15+K15+N15+Q15+T15+W15+Z15</f>
        <v>0</v>
      </c>
      <c r="E15" s="50">
        <f>+I15+L15+O15+R15+U15+X15+AA15</f>
        <v>0</v>
      </c>
      <c r="F15" s="478">
        <f>+J15+M15+P15+S15+V15+Y15+AB15</f>
        <v>0</v>
      </c>
      <c r="G15" s="1077"/>
      <c r="H15" s="26"/>
      <c r="I15" s="24">
        <v>0</v>
      </c>
      <c r="J15" s="24"/>
      <c r="K15" s="24"/>
      <c r="L15" s="24">
        <v>0</v>
      </c>
      <c r="M15" s="24"/>
      <c r="N15" s="24"/>
      <c r="O15" s="24">
        <v>0</v>
      </c>
      <c r="P15" s="24"/>
      <c r="Q15" s="24"/>
      <c r="R15" s="24">
        <v>0</v>
      </c>
      <c r="S15" s="24"/>
      <c r="T15" s="24"/>
      <c r="U15" s="24"/>
      <c r="V15" s="482"/>
      <c r="W15" s="26"/>
      <c r="X15" s="24"/>
      <c r="Y15" s="482"/>
      <c r="Z15" s="24"/>
      <c r="AA15" s="24"/>
      <c r="AB15" s="482"/>
    </row>
    <row r="16" spans="1:28" ht="12.75" hidden="1" customHeight="1" x14ac:dyDescent="0.2">
      <c r="A16" s="481" t="s">
        <v>51</v>
      </c>
      <c r="B16" s="840" t="s">
        <v>50</v>
      </c>
      <c r="C16" s="829"/>
      <c r="D16" s="562">
        <f>+H16+K16+N16+Q16+T16+W16+Z16</f>
        <v>0</v>
      </c>
      <c r="E16" s="50">
        <f>+I16+L16+O16+R16+U16+X16+AA16</f>
        <v>0</v>
      </c>
      <c r="F16" s="478">
        <f>+J16+M16+P16+S16+V16+Y16+AB16</f>
        <v>0</v>
      </c>
      <c r="G16" s="1077"/>
      <c r="H16" s="26"/>
      <c r="I16" s="24">
        <v>0</v>
      </c>
      <c r="J16" s="24"/>
      <c r="K16" s="24"/>
      <c r="L16" s="24">
        <v>0</v>
      </c>
      <c r="M16" s="24"/>
      <c r="N16" s="24"/>
      <c r="O16" s="24">
        <v>0</v>
      </c>
      <c r="P16" s="24"/>
      <c r="Q16" s="24"/>
      <c r="R16" s="24">
        <v>0</v>
      </c>
      <c r="S16" s="24"/>
      <c r="T16" s="24"/>
      <c r="U16" s="24"/>
      <c r="V16" s="482"/>
      <c r="W16" s="26"/>
      <c r="X16" s="24"/>
      <c r="Y16" s="482"/>
      <c r="Z16" s="24"/>
      <c r="AA16" s="24"/>
      <c r="AB16" s="482"/>
    </row>
    <row r="17" spans="1:28" s="39" customFormat="1" ht="12.75" customHeight="1" x14ac:dyDescent="0.2">
      <c r="A17" s="477" t="s">
        <v>52</v>
      </c>
      <c r="B17" s="845" t="s">
        <v>169</v>
      </c>
      <c r="C17" s="828"/>
      <c r="D17" s="562">
        <f>+H17+K17+N17+Q17+T17+W17+Z17</f>
        <v>0</v>
      </c>
      <c r="E17" s="50">
        <f>+I17+L17+O17+R17+U17+X17+AA17</f>
        <v>0</v>
      </c>
      <c r="F17" s="478">
        <f>+J17+M17+P17+S17+V17+Y17+AB17</f>
        <v>0</v>
      </c>
      <c r="G17" s="1077"/>
      <c r="H17" s="559">
        <f>+H15+H16</f>
        <v>0</v>
      </c>
      <c r="I17" s="50">
        <v>0</v>
      </c>
      <c r="J17" s="50">
        <f t="shared" ref="J17:P17" si="10">+J15+J16</f>
        <v>0</v>
      </c>
      <c r="K17" s="50">
        <f t="shared" si="10"/>
        <v>0</v>
      </c>
      <c r="L17" s="50">
        <v>0</v>
      </c>
      <c r="M17" s="50">
        <f t="shared" si="10"/>
        <v>0</v>
      </c>
      <c r="N17" s="50">
        <f t="shared" si="10"/>
        <v>0</v>
      </c>
      <c r="O17" s="50">
        <v>0</v>
      </c>
      <c r="P17" s="50">
        <f t="shared" si="10"/>
        <v>0</v>
      </c>
      <c r="Q17" s="50">
        <f t="shared" ref="Q17:AB17" si="11">+Q15+Q16</f>
        <v>0</v>
      </c>
      <c r="R17" s="50">
        <v>0</v>
      </c>
      <c r="S17" s="50">
        <f t="shared" si="11"/>
        <v>0</v>
      </c>
      <c r="T17" s="50">
        <v>0</v>
      </c>
      <c r="U17" s="50">
        <v>0</v>
      </c>
      <c r="V17" s="478">
        <f t="shared" ref="V17" si="12">+V15+V16</f>
        <v>0</v>
      </c>
      <c r="W17" s="559">
        <f t="shared" si="11"/>
        <v>0</v>
      </c>
      <c r="X17" s="50">
        <f t="shared" si="11"/>
        <v>0</v>
      </c>
      <c r="Y17" s="478">
        <f t="shared" si="11"/>
        <v>0</v>
      </c>
      <c r="Z17" s="50">
        <f t="shared" si="11"/>
        <v>0</v>
      </c>
      <c r="AA17" s="50">
        <f t="shared" si="11"/>
        <v>0</v>
      </c>
      <c r="AB17" s="478">
        <f t="shared" si="11"/>
        <v>0</v>
      </c>
    </row>
    <row r="18" spans="1:28" ht="12.75" customHeight="1" x14ac:dyDescent="0.2">
      <c r="A18" s="481" t="s">
        <v>54</v>
      </c>
      <c r="B18" s="840" t="s">
        <v>53</v>
      </c>
      <c r="C18" s="829"/>
      <c r="D18" s="562">
        <f>+H18+K18+N18+Q18+T18+W18+Z18</f>
        <v>0</v>
      </c>
      <c r="E18" s="50">
        <f>+I18+L18+O18+R18+U18+X18+AA18</f>
        <v>0</v>
      </c>
      <c r="F18" s="478">
        <f>+J18+M18+P18+S18+V18+Y18+AB18</f>
        <v>0</v>
      </c>
      <c r="G18" s="1077"/>
      <c r="H18" s="26"/>
      <c r="I18" s="24">
        <v>0</v>
      </c>
      <c r="J18" s="24"/>
      <c r="K18" s="24"/>
      <c r="L18" s="24">
        <v>0</v>
      </c>
      <c r="M18" s="24"/>
      <c r="N18" s="24"/>
      <c r="O18" s="24">
        <v>0</v>
      </c>
      <c r="P18" s="24"/>
      <c r="Q18" s="24"/>
      <c r="R18" s="24">
        <v>0</v>
      </c>
      <c r="S18" s="24"/>
      <c r="T18" s="24">
        <v>0</v>
      </c>
      <c r="U18" s="24">
        <v>0</v>
      </c>
      <c r="V18" s="478">
        <f t="shared" si="1"/>
        <v>0</v>
      </c>
      <c r="W18" s="26"/>
      <c r="X18" s="24"/>
      <c r="Y18" s="482"/>
      <c r="Z18" s="24"/>
      <c r="AA18" s="24"/>
      <c r="AB18" s="482"/>
    </row>
    <row r="19" spans="1:28" ht="12.75" customHeight="1" x14ac:dyDescent="0.2">
      <c r="A19" s="481" t="s">
        <v>56</v>
      </c>
      <c r="B19" s="840" t="s">
        <v>55</v>
      </c>
      <c r="C19" s="829"/>
      <c r="D19" s="562">
        <f>+H19+K19+N19+Q19+T19+W19+Z19</f>
        <v>0</v>
      </c>
      <c r="E19" s="50">
        <f>+I19+L19+O19+R19+U19+X19+AA19</f>
        <v>0</v>
      </c>
      <c r="F19" s="478">
        <f>+J19+M19+P19+S19+V19+Y19+AB19</f>
        <v>0</v>
      </c>
      <c r="G19" s="1077"/>
      <c r="H19" s="26"/>
      <c r="I19" s="24">
        <v>0</v>
      </c>
      <c r="J19" s="24"/>
      <c r="K19" s="24"/>
      <c r="L19" s="24">
        <v>0</v>
      </c>
      <c r="M19" s="24"/>
      <c r="N19" s="24"/>
      <c r="O19" s="24">
        <v>0</v>
      </c>
      <c r="P19" s="24"/>
      <c r="Q19" s="24"/>
      <c r="R19" s="24">
        <v>0</v>
      </c>
      <c r="S19" s="24"/>
      <c r="T19" s="24">
        <v>0</v>
      </c>
      <c r="U19" s="24">
        <v>0</v>
      </c>
      <c r="V19" s="478">
        <f t="shared" si="1"/>
        <v>0</v>
      </c>
      <c r="W19" s="26"/>
      <c r="X19" s="24"/>
      <c r="Y19" s="482"/>
      <c r="Z19" s="24"/>
      <c r="AA19" s="24"/>
      <c r="AB19" s="482"/>
    </row>
    <row r="20" spans="1:28" ht="12.75" customHeight="1" x14ac:dyDescent="0.2">
      <c r="A20" s="481" t="s">
        <v>57</v>
      </c>
      <c r="B20" s="840" t="s">
        <v>167</v>
      </c>
      <c r="C20" s="829"/>
      <c r="D20" s="562">
        <f>+H20+K20+N20+Q20+T20+W20+Z20</f>
        <v>0</v>
      </c>
      <c r="E20" s="50">
        <f>+I20+L20+O20+R20+U20+X20+AA20</f>
        <v>0</v>
      </c>
      <c r="F20" s="478">
        <f>+J20+M20+P20+S20+V20+Y20+AB20</f>
        <v>0</v>
      </c>
      <c r="G20" s="1077"/>
      <c r="H20" s="26"/>
      <c r="I20" s="24">
        <v>0</v>
      </c>
      <c r="J20" s="24"/>
      <c r="K20" s="24"/>
      <c r="L20" s="24">
        <v>0</v>
      </c>
      <c r="M20" s="24"/>
      <c r="N20" s="24"/>
      <c r="O20" s="24">
        <v>0</v>
      </c>
      <c r="P20" s="24"/>
      <c r="Q20" s="24"/>
      <c r="R20" s="24">
        <v>0</v>
      </c>
      <c r="S20" s="24"/>
      <c r="T20" s="24">
        <v>0</v>
      </c>
      <c r="U20" s="24">
        <v>0</v>
      </c>
      <c r="V20" s="478">
        <f t="shared" si="1"/>
        <v>0</v>
      </c>
      <c r="W20" s="26"/>
      <c r="X20" s="24"/>
      <c r="Y20" s="482"/>
      <c r="Z20" s="24"/>
      <c r="AA20" s="24"/>
      <c r="AB20" s="482"/>
    </row>
    <row r="21" spans="1:28" ht="12.75" customHeight="1" x14ac:dyDescent="0.2">
      <c r="A21" s="481" t="s">
        <v>59</v>
      </c>
      <c r="B21" s="840" t="s">
        <v>58</v>
      </c>
      <c r="C21" s="829"/>
      <c r="D21" s="562">
        <f>+H21+K21+N21+Q21+T21+W21+Z21</f>
        <v>0</v>
      </c>
      <c r="E21" s="50">
        <f>+I21+L21+O21+R21+U21+X21+AA21</f>
        <v>1734</v>
      </c>
      <c r="F21" s="478">
        <f>+J21+M21+P21+S21+V21+Y21+AB21</f>
        <v>1734</v>
      </c>
      <c r="G21" s="1077">
        <f t="shared" si="2"/>
        <v>1</v>
      </c>
      <c r="H21" s="26"/>
      <c r="I21" s="24">
        <v>500</v>
      </c>
      <c r="J21" s="24">
        <v>500</v>
      </c>
      <c r="K21" s="24"/>
      <c r="L21" s="24">
        <v>1000</v>
      </c>
      <c r="M21" s="24">
        <v>1000</v>
      </c>
      <c r="N21" s="24"/>
      <c r="O21" s="24">
        <v>0</v>
      </c>
      <c r="P21" s="24"/>
      <c r="Q21" s="24"/>
      <c r="R21" s="24">
        <v>0</v>
      </c>
      <c r="S21" s="24"/>
      <c r="T21" s="24">
        <v>0</v>
      </c>
      <c r="U21" s="24">
        <v>234</v>
      </c>
      <c r="V21" s="478">
        <v>234</v>
      </c>
      <c r="W21" s="26"/>
      <c r="X21" s="24"/>
      <c r="Y21" s="482"/>
      <c r="Z21" s="24"/>
      <c r="AA21" s="24"/>
      <c r="AB21" s="482"/>
    </row>
    <row r="22" spans="1:28" ht="12.75" customHeight="1" x14ac:dyDescent="0.2">
      <c r="A22" s="481" t="s">
        <v>60</v>
      </c>
      <c r="B22" s="840" t="s">
        <v>166</v>
      </c>
      <c r="C22" s="829"/>
      <c r="D22" s="562">
        <f>+H22+K22+N22+Q22+T22+W22+Z22</f>
        <v>0</v>
      </c>
      <c r="E22" s="85">
        <f>+I22+L22+O22+R22+U22+X22+AA22</f>
        <v>0</v>
      </c>
      <c r="F22" s="564">
        <f>+J22+M22+P22+S22+V22+Y22+AB22</f>
        <v>0</v>
      </c>
      <c r="G22" s="1076"/>
      <c r="H22" s="26"/>
      <c r="I22" s="24">
        <v>0</v>
      </c>
      <c r="J22" s="24"/>
      <c r="K22" s="24"/>
      <c r="L22" s="24">
        <v>0</v>
      </c>
      <c r="M22" s="24"/>
      <c r="N22" s="24"/>
      <c r="O22" s="24">
        <v>0</v>
      </c>
      <c r="P22" s="24"/>
      <c r="Q22" s="24"/>
      <c r="R22" s="24">
        <v>0</v>
      </c>
      <c r="S22" s="24"/>
      <c r="T22" s="24">
        <v>0</v>
      </c>
      <c r="U22" s="24">
        <v>0</v>
      </c>
      <c r="V22" s="478">
        <f t="shared" si="1"/>
        <v>0</v>
      </c>
      <c r="W22" s="26"/>
      <c r="X22" s="24"/>
      <c r="Y22" s="482"/>
      <c r="Z22" s="24"/>
      <c r="AA22" s="24"/>
      <c r="AB22" s="482"/>
    </row>
    <row r="23" spans="1:28" ht="12.75" customHeight="1" x14ac:dyDescent="0.2">
      <c r="A23" s="481" t="s">
        <v>63</v>
      </c>
      <c r="B23" s="840" t="s">
        <v>62</v>
      </c>
      <c r="C23" s="829"/>
      <c r="D23" s="562">
        <f>+H23+K23+N23+Q23+T23+W23+Z23</f>
        <v>0</v>
      </c>
      <c r="E23" s="50">
        <f>+I23+L23+O23+R23+U23+X23+AA23</f>
        <v>0</v>
      </c>
      <c r="F23" s="478">
        <f>+J23+M23+P23+S23+V23+Y23+AB23</f>
        <v>0</v>
      </c>
      <c r="G23" s="1077"/>
      <c r="H23" s="26"/>
      <c r="I23" s="24">
        <v>0</v>
      </c>
      <c r="J23" s="24"/>
      <c r="K23" s="24"/>
      <c r="L23" s="24">
        <v>0</v>
      </c>
      <c r="M23" s="24"/>
      <c r="N23" s="24"/>
      <c r="O23" s="24">
        <v>0</v>
      </c>
      <c r="P23" s="24"/>
      <c r="Q23" s="24"/>
      <c r="R23" s="24">
        <v>0</v>
      </c>
      <c r="S23" s="24"/>
      <c r="T23" s="24">
        <v>0</v>
      </c>
      <c r="U23" s="24">
        <v>0</v>
      </c>
      <c r="V23" s="478">
        <f t="shared" si="1"/>
        <v>0</v>
      </c>
      <c r="W23" s="26"/>
      <c r="X23" s="24"/>
      <c r="Y23" s="482"/>
      <c r="Z23" s="24"/>
      <c r="AA23" s="24"/>
      <c r="AB23" s="482"/>
    </row>
    <row r="24" spans="1:28" ht="12.75" customHeight="1" x14ac:dyDescent="0.2">
      <c r="A24" s="481" t="s">
        <v>65</v>
      </c>
      <c r="B24" s="840" t="s">
        <v>64</v>
      </c>
      <c r="C24" s="829"/>
      <c r="D24" s="562">
        <f>+H24+K24+N24+Q24+T24+W24+Z24</f>
        <v>1642</v>
      </c>
      <c r="E24" s="50">
        <f>+I24+L24+O24+R24+U24+X24+AA24</f>
        <v>1827</v>
      </c>
      <c r="F24" s="478">
        <f>+J24+M24+P24+S24+V24+Y24+AB24</f>
        <v>190</v>
      </c>
      <c r="G24" s="1077">
        <f t="shared" si="2"/>
        <v>0.10399562123700054</v>
      </c>
      <c r="H24" s="26">
        <v>157</v>
      </c>
      <c r="I24" s="24">
        <v>182</v>
      </c>
      <c r="J24" s="24">
        <v>30</v>
      </c>
      <c r="K24" s="24">
        <v>752</v>
      </c>
      <c r="L24" s="24">
        <v>912</v>
      </c>
      <c r="M24" s="24">
        <v>160</v>
      </c>
      <c r="N24" s="24">
        <v>733</v>
      </c>
      <c r="O24" s="24">
        <v>733</v>
      </c>
      <c r="P24" s="24"/>
      <c r="Q24" s="24"/>
      <c r="R24" s="24"/>
      <c r="S24" s="24"/>
      <c r="T24" s="24">
        <v>0</v>
      </c>
      <c r="U24" s="24">
        <v>0</v>
      </c>
      <c r="V24" s="478">
        <f t="shared" si="1"/>
        <v>0</v>
      </c>
      <c r="W24" s="26"/>
      <c r="X24" s="24"/>
      <c r="Y24" s="482"/>
      <c r="Z24" s="24"/>
      <c r="AA24" s="24"/>
      <c r="AB24" s="482"/>
    </row>
    <row r="25" spans="1:28" s="39" customFormat="1" ht="12.75" customHeight="1" x14ac:dyDescent="0.2">
      <c r="A25" s="477" t="s">
        <v>66</v>
      </c>
      <c r="B25" s="845" t="s">
        <v>156</v>
      </c>
      <c r="C25" s="828"/>
      <c r="D25" s="562">
        <f>+H25+K25+N25+Q25+T25+W25+Z25</f>
        <v>1642</v>
      </c>
      <c r="E25" s="50">
        <f>+I25+L25+O25+R25+U25+X25+AA25</f>
        <v>3561</v>
      </c>
      <c r="F25" s="478">
        <f>+J25+M25+P25+S25+V25+Y25+AB25</f>
        <v>1924</v>
      </c>
      <c r="G25" s="1077">
        <f t="shared" si="2"/>
        <v>0.54029766919404665</v>
      </c>
      <c r="H25" s="559">
        <f t="shared" ref="H25:S25" si="13">+H24+H23+H22+H21+H20+H19+H18</f>
        <v>157</v>
      </c>
      <c r="I25" s="50">
        <v>682</v>
      </c>
      <c r="J25" s="50">
        <f t="shared" si="13"/>
        <v>530</v>
      </c>
      <c r="K25" s="50">
        <f t="shared" si="13"/>
        <v>752</v>
      </c>
      <c r="L25" s="50">
        <v>1912</v>
      </c>
      <c r="M25" s="50">
        <f t="shared" si="13"/>
        <v>1160</v>
      </c>
      <c r="N25" s="50">
        <f t="shared" si="13"/>
        <v>733</v>
      </c>
      <c r="O25" s="50">
        <v>733</v>
      </c>
      <c r="P25" s="50">
        <f t="shared" si="13"/>
        <v>0</v>
      </c>
      <c r="Q25" s="50">
        <f t="shared" si="13"/>
        <v>0</v>
      </c>
      <c r="R25" s="50">
        <v>0</v>
      </c>
      <c r="S25" s="50">
        <f t="shared" si="13"/>
        <v>0</v>
      </c>
      <c r="T25" s="50">
        <v>0</v>
      </c>
      <c r="U25" s="50">
        <v>234</v>
      </c>
      <c r="V25" s="478">
        <f t="shared" ref="V25" si="14">+V24+V23+V22+V21+V20+V19+V18</f>
        <v>234</v>
      </c>
      <c r="W25" s="559">
        <f t="shared" ref="W25:Y25" si="15">+W24+W23+W22+W21+W20+W19+W18</f>
        <v>0</v>
      </c>
      <c r="X25" s="50">
        <f t="shared" si="15"/>
        <v>0</v>
      </c>
      <c r="Y25" s="478">
        <f t="shared" si="15"/>
        <v>0</v>
      </c>
      <c r="Z25" s="50">
        <f t="shared" ref="Z25:AB25" si="16">+Z24+Z23+Z22+Z21+Z20+Z19+Z18</f>
        <v>0</v>
      </c>
      <c r="AA25" s="50">
        <f t="shared" si="16"/>
        <v>0</v>
      </c>
      <c r="AB25" s="478">
        <f t="shared" si="16"/>
        <v>0</v>
      </c>
    </row>
    <row r="26" spans="1:28" ht="12.75" customHeight="1" x14ac:dyDescent="0.2">
      <c r="A26" s="481" t="s">
        <v>68</v>
      </c>
      <c r="B26" s="840" t="s">
        <v>67</v>
      </c>
      <c r="C26" s="829"/>
      <c r="D26" s="562">
        <f>+H26+K26+N26+Q26+T26+W26+Z26</f>
        <v>0</v>
      </c>
      <c r="E26" s="50">
        <f>+I26+L26+O26+R26+U26+X26+AA26</f>
        <v>0</v>
      </c>
      <c r="F26" s="478">
        <f>+J26+M26+P26+S26+V26+Y26+AB26</f>
        <v>0</v>
      </c>
      <c r="G26" s="1077"/>
      <c r="H26" s="26"/>
      <c r="I26" s="24">
        <v>0</v>
      </c>
      <c r="J26" s="24"/>
      <c r="K26" s="24"/>
      <c r="L26" s="24">
        <v>0</v>
      </c>
      <c r="M26" s="24"/>
      <c r="N26" s="24"/>
      <c r="O26" s="24">
        <v>0</v>
      </c>
      <c r="P26" s="24"/>
      <c r="Q26" s="24"/>
      <c r="R26" s="24">
        <v>0</v>
      </c>
      <c r="S26" s="24"/>
      <c r="T26" s="24">
        <v>0</v>
      </c>
      <c r="U26" s="24">
        <v>0</v>
      </c>
      <c r="V26" s="478">
        <f t="shared" si="1"/>
        <v>0</v>
      </c>
      <c r="W26" s="26"/>
      <c r="X26" s="24"/>
      <c r="Y26" s="482"/>
      <c r="Z26" s="24"/>
      <c r="AA26" s="24"/>
      <c r="AB26" s="482"/>
    </row>
    <row r="27" spans="1:28" ht="12.75" customHeight="1" x14ac:dyDescent="0.2">
      <c r="A27" s="481" t="s">
        <v>70</v>
      </c>
      <c r="B27" s="840" t="s">
        <v>69</v>
      </c>
      <c r="C27" s="829"/>
      <c r="D27" s="562">
        <f>+H27+K27+N27+Q27+T27+W27+Z27</f>
        <v>1574</v>
      </c>
      <c r="E27" s="50">
        <f>+I27+L27+O27+R27+U27+X27+AA27</f>
        <v>1574</v>
      </c>
      <c r="F27" s="478">
        <f>+J27+M27+P27+S27+V27+Y27+AB27</f>
        <v>0</v>
      </c>
      <c r="G27" s="1077">
        <f t="shared" si="2"/>
        <v>0</v>
      </c>
      <c r="H27" s="26">
        <v>787</v>
      </c>
      <c r="I27" s="24">
        <v>787</v>
      </c>
      <c r="J27" s="24"/>
      <c r="K27" s="24"/>
      <c r="L27" s="24">
        <v>0</v>
      </c>
      <c r="M27" s="24"/>
      <c r="N27" s="24">
        <v>787</v>
      </c>
      <c r="O27" s="24">
        <v>787</v>
      </c>
      <c r="P27" s="24"/>
      <c r="Q27" s="24"/>
      <c r="R27" s="24"/>
      <c r="S27" s="24"/>
      <c r="T27" s="24">
        <v>0</v>
      </c>
      <c r="U27" s="24">
        <v>0</v>
      </c>
      <c r="V27" s="478">
        <f t="shared" si="1"/>
        <v>0</v>
      </c>
      <c r="W27" s="26"/>
      <c r="X27" s="24"/>
      <c r="Y27" s="482"/>
      <c r="Z27" s="24"/>
      <c r="AA27" s="24"/>
      <c r="AB27" s="482"/>
    </row>
    <row r="28" spans="1:28" s="39" customFormat="1" ht="12.75" customHeight="1" x14ac:dyDescent="0.2">
      <c r="A28" s="477" t="s">
        <v>71</v>
      </c>
      <c r="B28" s="845" t="s">
        <v>155</v>
      </c>
      <c r="C28" s="828"/>
      <c r="D28" s="562">
        <f>+H28+K28+N28+Q28+T28+W28+Z28</f>
        <v>1574</v>
      </c>
      <c r="E28" s="50">
        <f>+I28+L28+O28+R28+U28+X28+AA28</f>
        <v>1574</v>
      </c>
      <c r="F28" s="478">
        <f>+J28+M28+P28+S28+V28+Y28+AB28</f>
        <v>0</v>
      </c>
      <c r="G28" s="1077">
        <f t="shared" si="2"/>
        <v>0</v>
      </c>
      <c r="H28" s="559">
        <f>SUM(H26:H27)</f>
        <v>787</v>
      </c>
      <c r="I28" s="50">
        <v>787</v>
      </c>
      <c r="J28" s="50">
        <f t="shared" ref="J28:P28" si="17">SUM(J26:J27)</f>
        <v>0</v>
      </c>
      <c r="K28" s="50">
        <f t="shared" si="17"/>
        <v>0</v>
      </c>
      <c r="L28" s="50">
        <v>0</v>
      </c>
      <c r="M28" s="50">
        <f t="shared" si="17"/>
        <v>0</v>
      </c>
      <c r="N28" s="50">
        <f t="shared" si="17"/>
        <v>787</v>
      </c>
      <c r="O28" s="50">
        <v>787</v>
      </c>
      <c r="P28" s="50">
        <f t="shared" si="17"/>
        <v>0</v>
      </c>
      <c r="Q28" s="50">
        <f t="shared" ref="Q28:AB28" si="18">SUM(Q26:Q27)</f>
        <v>0</v>
      </c>
      <c r="R28" s="50">
        <v>0</v>
      </c>
      <c r="S28" s="50">
        <f t="shared" si="18"/>
        <v>0</v>
      </c>
      <c r="T28" s="50">
        <v>0</v>
      </c>
      <c r="U28" s="50">
        <v>0</v>
      </c>
      <c r="V28" s="478">
        <f t="shared" ref="V28" si="19">SUM(V26:V27)</f>
        <v>0</v>
      </c>
      <c r="W28" s="559">
        <f t="shared" si="18"/>
        <v>0</v>
      </c>
      <c r="X28" s="50">
        <f t="shared" si="18"/>
        <v>0</v>
      </c>
      <c r="Y28" s="478">
        <f t="shared" si="18"/>
        <v>0</v>
      </c>
      <c r="Z28" s="50">
        <f t="shared" si="18"/>
        <v>0</v>
      </c>
      <c r="AA28" s="50">
        <f t="shared" si="18"/>
        <v>0</v>
      </c>
      <c r="AB28" s="478">
        <f t="shared" si="18"/>
        <v>0</v>
      </c>
    </row>
    <row r="29" spans="1:28" ht="12.75" customHeight="1" x14ac:dyDescent="0.2">
      <c r="A29" s="481" t="s">
        <v>73</v>
      </c>
      <c r="B29" s="840" t="s">
        <v>72</v>
      </c>
      <c r="C29" s="829"/>
      <c r="D29" s="562">
        <f>+H29+K29+N29+Q29+T29+W29+Z29</f>
        <v>868</v>
      </c>
      <c r="E29" s="50">
        <f>+I29+L29+O29+R29+U29+X29+AA29</f>
        <v>1634</v>
      </c>
      <c r="F29" s="478">
        <f>+J29+M29+P29+S29+V29+Y29+AB29</f>
        <v>512</v>
      </c>
      <c r="G29" s="1077">
        <f t="shared" si="2"/>
        <v>0.31334149326805383</v>
      </c>
      <c r="H29" s="26">
        <v>255</v>
      </c>
      <c r="I29" s="24">
        <v>390</v>
      </c>
      <c r="J29" s="24">
        <v>136</v>
      </c>
      <c r="K29" s="24">
        <v>203</v>
      </c>
      <c r="L29" s="24">
        <v>771</v>
      </c>
      <c r="M29" s="24">
        <v>313</v>
      </c>
      <c r="N29" s="24">
        <v>410</v>
      </c>
      <c r="O29" s="24">
        <v>410</v>
      </c>
      <c r="P29" s="24"/>
      <c r="Q29" s="24"/>
      <c r="R29" s="24"/>
      <c r="S29" s="24"/>
      <c r="T29" s="24">
        <v>0</v>
      </c>
      <c r="U29" s="24">
        <v>63</v>
      </c>
      <c r="V29" s="478">
        <f t="shared" si="1"/>
        <v>63</v>
      </c>
      <c r="W29" s="26"/>
      <c r="X29" s="24"/>
      <c r="Y29" s="482"/>
      <c r="Z29" s="24"/>
      <c r="AA29" s="24"/>
      <c r="AB29" s="482"/>
    </row>
    <row r="30" spans="1:28" ht="12.75" customHeight="1" x14ac:dyDescent="0.2">
      <c r="A30" s="481" t="s">
        <v>75</v>
      </c>
      <c r="B30" s="840" t="s">
        <v>74</v>
      </c>
      <c r="C30" s="829"/>
      <c r="D30" s="562">
        <f>+H30+K30+N30+Q30+T30+W30+Z30</f>
        <v>121952</v>
      </c>
      <c r="E30" s="50">
        <f>+I30+L30+O30+R30+U30+X30+AA30</f>
        <v>121952</v>
      </c>
      <c r="F30" s="478">
        <f>+J30+M30+P30+S30+V30+Y30+AB30</f>
        <v>50998</v>
      </c>
      <c r="G30" s="1077">
        <f t="shared" si="2"/>
        <v>0.4181809236420887</v>
      </c>
      <c r="H30" s="26">
        <v>67336</v>
      </c>
      <c r="I30" s="24">
        <v>67336</v>
      </c>
      <c r="J30" s="24">
        <v>50998</v>
      </c>
      <c r="K30" s="24">
        <v>34844</v>
      </c>
      <c r="L30" s="24">
        <v>34844</v>
      </c>
      <c r="M30" s="24"/>
      <c r="N30" s="24">
        <v>19772</v>
      </c>
      <c r="O30" s="24">
        <v>19772</v>
      </c>
      <c r="P30" s="24"/>
      <c r="Q30" s="24"/>
      <c r="R30" s="24">
        <v>0</v>
      </c>
      <c r="S30" s="24"/>
      <c r="T30" s="24">
        <v>0</v>
      </c>
      <c r="U30" s="24">
        <v>0</v>
      </c>
      <c r="V30" s="478">
        <f t="shared" si="1"/>
        <v>0</v>
      </c>
      <c r="W30" s="26"/>
      <c r="X30" s="24"/>
      <c r="Y30" s="482"/>
      <c r="Z30" s="24"/>
      <c r="AA30" s="24"/>
      <c r="AB30" s="482"/>
    </row>
    <row r="31" spans="1:28" ht="12.75" customHeight="1" x14ac:dyDescent="0.2">
      <c r="A31" s="481" t="s">
        <v>76</v>
      </c>
      <c r="B31" s="840" t="s">
        <v>154</v>
      </c>
      <c r="C31" s="829"/>
      <c r="D31" s="562">
        <f>+H31+K31+N31+Q31+T31+W31+Z31</f>
        <v>0</v>
      </c>
      <c r="E31" s="50">
        <f>+I31+L31+O31+R31+U31+X31+AA31</f>
        <v>0</v>
      </c>
      <c r="F31" s="478">
        <f>+J31+M31+P31+S31+V31+Y31+AB31</f>
        <v>0</v>
      </c>
      <c r="G31" s="1077"/>
      <c r="H31" s="26"/>
      <c r="I31" s="24">
        <v>0</v>
      </c>
      <c r="J31" s="24"/>
      <c r="K31" s="24"/>
      <c r="L31" s="24">
        <v>0</v>
      </c>
      <c r="M31" s="24"/>
      <c r="N31" s="24"/>
      <c r="O31" s="24">
        <v>0</v>
      </c>
      <c r="P31" s="24"/>
      <c r="Q31" s="24"/>
      <c r="R31" s="24">
        <v>0</v>
      </c>
      <c r="S31" s="24"/>
      <c r="T31" s="24">
        <v>0</v>
      </c>
      <c r="U31" s="24">
        <v>0</v>
      </c>
      <c r="V31" s="478">
        <f t="shared" si="1"/>
        <v>0</v>
      </c>
      <c r="W31" s="26"/>
      <c r="X31" s="24"/>
      <c r="Y31" s="482"/>
      <c r="Z31" s="24"/>
      <c r="AA31" s="24"/>
      <c r="AB31" s="482"/>
    </row>
    <row r="32" spans="1:28" ht="12.75" customHeight="1" x14ac:dyDescent="0.2">
      <c r="A32" s="481" t="s">
        <v>77</v>
      </c>
      <c r="B32" s="840" t="s">
        <v>153</v>
      </c>
      <c r="C32" s="829"/>
      <c r="D32" s="562">
        <f>+H32+K32+N32+Q32+T32+W32+Z32</f>
        <v>0</v>
      </c>
      <c r="E32" s="50">
        <f>+I32+L32+O32+R32+U32+X32+AA32</f>
        <v>0</v>
      </c>
      <c r="F32" s="478">
        <f>+J32+M32+P32+S32+V32+Y32+AB32</f>
        <v>0</v>
      </c>
      <c r="G32" s="1077"/>
      <c r="H32" s="26"/>
      <c r="I32" s="24">
        <v>0</v>
      </c>
      <c r="J32" s="24"/>
      <c r="K32" s="24"/>
      <c r="L32" s="24">
        <v>0</v>
      </c>
      <c r="M32" s="24"/>
      <c r="N32" s="24"/>
      <c r="O32" s="24">
        <v>0</v>
      </c>
      <c r="P32" s="24"/>
      <c r="Q32" s="24"/>
      <c r="R32" s="24">
        <v>0</v>
      </c>
      <c r="S32" s="24"/>
      <c r="T32" s="24">
        <v>0</v>
      </c>
      <c r="U32" s="24">
        <v>0</v>
      </c>
      <c r="V32" s="478">
        <f t="shared" si="1"/>
        <v>0</v>
      </c>
      <c r="W32" s="26"/>
      <c r="X32" s="24"/>
      <c r="Y32" s="482"/>
      <c r="Z32" s="24"/>
      <c r="AA32" s="24"/>
      <c r="AB32" s="482"/>
    </row>
    <row r="33" spans="1:28" ht="12.75" customHeight="1" x14ac:dyDescent="0.2">
      <c r="A33" s="481" t="s">
        <v>79</v>
      </c>
      <c r="B33" s="840" t="s">
        <v>78</v>
      </c>
      <c r="C33" s="829"/>
      <c r="D33" s="562">
        <f>+H33+K33+N33+Q33+T33+W33+Z33</f>
        <v>148</v>
      </c>
      <c r="E33" s="50">
        <f>+I33+L33+O33+R33+U33+X33+AA33</f>
        <v>1723</v>
      </c>
      <c r="F33" s="478">
        <f>+J33+M33+P33+S33+V33+Y33+AB33</f>
        <v>0</v>
      </c>
      <c r="G33" s="1077">
        <f t="shared" si="2"/>
        <v>0</v>
      </c>
      <c r="H33" s="26"/>
      <c r="I33" s="24">
        <v>630</v>
      </c>
      <c r="J33" s="24"/>
      <c r="K33" s="24">
        <v>80</v>
      </c>
      <c r="L33" s="24">
        <v>1025</v>
      </c>
      <c r="M33" s="24"/>
      <c r="N33" s="24">
        <v>68</v>
      </c>
      <c r="O33" s="24">
        <v>68</v>
      </c>
      <c r="P33" s="24"/>
      <c r="Q33" s="24"/>
      <c r="R33" s="24">
        <v>0</v>
      </c>
      <c r="S33" s="24"/>
      <c r="T33" s="24">
        <v>0</v>
      </c>
      <c r="U33" s="24">
        <v>0</v>
      </c>
      <c r="V33" s="478">
        <f t="shared" si="1"/>
        <v>0</v>
      </c>
      <c r="W33" s="26"/>
      <c r="X33" s="24"/>
      <c r="Y33" s="482"/>
      <c r="Z33" s="24"/>
      <c r="AA33" s="24"/>
      <c r="AB33" s="482"/>
    </row>
    <row r="34" spans="1:28" s="39" customFormat="1" ht="12.75" customHeight="1" x14ac:dyDescent="0.2">
      <c r="A34" s="477" t="s">
        <v>80</v>
      </c>
      <c r="B34" s="845" t="s">
        <v>152</v>
      </c>
      <c r="C34" s="828"/>
      <c r="D34" s="562">
        <f>+H34+K34+N34+Q34+T34+W34+Z34</f>
        <v>122968</v>
      </c>
      <c r="E34" s="50">
        <f>+I34+L34+O34+R34+U34+X34+AA34</f>
        <v>125309</v>
      </c>
      <c r="F34" s="478">
        <f>+J34+M34+P34+S34+V34+Y34+AB34</f>
        <v>51510</v>
      </c>
      <c r="G34" s="1077">
        <f t="shared" si="2"/>
        <v>0.41106385016239855</v>
      </c>
      <c r="H34" s="559">
        <f>SUM(H29:H33)</f>
        <v>67591</v>
      </c>
      <c r="I34" s="50">
        <v>68356</v>
      </c>
      <c r="J34" s="50">
        <f t="shared" ref="J34:P34" si="20">SUM(J29:J33)</f>
        <v>51134</v>
      </c>
      <c r="K34" s="50">
        <f t="shared" si="20"/>
        <v>35127</v>
      </c>
      <c r="L34" s="50">
        <v>36640</v>
      </c>
      <c r="M34" s="50">
        <f t="shared" si="20"/>
        <v>313</v>
      </c>
      <c r="N34" s="50">
        <f t="shared" si="20"/>
        <v>20250</v>
      </c>
      <c r="O34" s="50">
        <v>20250</v>
      </c>
      <c r="P34" s="50">
        <f t="shared" si="20"/>
        <v>0</v>
      </c>
      <c r="Q34" s="50">
        <f t="shared" ref="Q34:AB34" si="21">SUM(Q29:Q33)</f>
        <v>0</v>
      </c>
      <c r="R34" s="50">
        <v>0</v>
      </c>
      <c r="S34" s="50">
        <f t="shared" si="21"/>
        <v>0</v>
      </c>
      <c r="T34" s="50">
        <v>0</v>
      </c>
      <c r="U34" s="50">
        <v>63</v>
      </c>
      <c r="V34" s="478">
        <f t="shared" ref="V34" si="22">SUM(V29:V33)</f>
        <v>63</v>
      </c>
      <c r="W34" s="559">
        <f t="shared" si="21"/>
        <v>0</v>
      </c>
      <c r="X34" s="50">
        <f t="shared" si="21"/>
        <v>0</v>
      </c>
      <c r="Y34" s="478">
        <f t="shared" si="21"/>
        <v>0</v>
      </c>
      <c r="Z34" s="50">
        <f t="shared" si="21"/>
        <v>0</v>
      </c>
      <c r="AA34" s="50">
        <f t="shared" si="21"/>
        <v>0</v>
      </c>
      <c r="AB34" s="478">
        <f t="shared" si="21"/>
        <v>0</v>
      </c>
    </row>
    <row r="35" spans="1:28" s="39" customFormat="1" ht="12.75" customHeight="1" x14ac:dyDescent="0.2">
      <c r="A35" s="477" t="s">
        <v>81</v>
      </c>
      <c r="B35" s="845" t="s">
        <v>151</v>
      </c>
      <c r="C35" s="828"/>
      <c r="D35" s="562">
        <f>+H35+K35+N35+Q35+T35+W35+Z35</f>
        <v>126184</v>
      </c>
      <c r="E35" s="50">
        <f>+I35+L35+O35+R35+U35+X35+AA35</f>
        <v>130444</v>
      </c>
      <c r="F35" s="478">
        <f>+J35+M35+P35+S35+V35+Y35+AB35</f>
        <v>53434</v>
      </c>
      <c r="G35" s="1077">
        <f t="shared" si="2"/>
        <v>0.40963171935849868</v>
      </c>
      <c r="H35" s="559">
        <f t="shared" ref="H35:S35" si="23">+H34+H28+H25+H17+H14</f>
        <v>68535</v>
      </c>
      <c r="I35" s="50">
        <v>69825</v>
      </c>
      <c r="J35" s="50">
        <f t="shared" si="23"/>
        <v>51664</v>
      </c>
      <c r="K35" s="50">
        <f t="shared" si="23"/>
        <v>35879</v>
      </c>
      <c r="L35" s="50">
        <v>38552</v>
      </c>
      <c r="M35" s="50">
        <f t="shared" si="23"/>
        <v>1473</v>
      </c>
      <c r="N35" s="50">
        <f t="shared" si="23"/>
        <v>21770</v>
      </c>
      <c r="O35" s="50">
        <v>21770</v>
      </c>
      <c r="P35" s="50">
        <f t="shared" si="23"/>
        <v>0</v>
      </c>
      <c r="Q35" s="50">
        <f t="shared" si="23"/>
        <v>0</v>
      </c>
      <c r="R35" s="50">
        <f>+R34+R28+R25</f>
        <v>0</v>
      </c>
      <c r="S35" s="50">
        <f t="shared" si="23"/>
        <v>0</v>
      </c>
      <c r="T35" s="50">
        <v>0</v>
      </c>
      <c r="U35" s="50">
        <v>297</v>
      </c>
      <c r="V35" s="478">
        <f t="shared" ref="V35" si="24">+V34+V28+V25+V17+V14</f>
        <v>297</v>
      </c>
      <c r="W35" s="559">
        <f t="shared" ref="W35:Y35" si="25">+W34+W28+W25+W17+W14</f>
        <v>0</v>
      </c>
      <c r="X35" s="50">
        <f t="shared" si="25"/>
        <v>0</v>
      </c>
      <c r="Y35" s="478">
        <f t="shared" si="25"/>
        <v>0</v>
      </c>
      <c r="Z35" s="50">
        <f t="shared" ref="Z35:AB35" si="26">+Z34+Z28+Z25+Z17+Z14</f>
        <v>0</v>
      </c>
      <c r="AA35" s="50">
        <f t="shared" si="26"/>
        <v>0</v>
      </c>
      <c r="AB35" s="478">
        <f t="shared" si="26"/>
        <v>0</v>
      </c>
    </row>
    <row r="36" spans="1:28" ht="11.25" customHeight="1" x14ac:dyDescent="0.2">
      <c r="A36" s="479"/>
      <c r="B36" s="700"/>
      <c r="C36" s="297"/>
      <c r="D36" s="1068"/>
      <c r="E36" s="217"/>
      <c r="F36" s="563"/>
      <c r="G36" s="1078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63"/>
      <c r="W36" s="54"/>
      <c r="X36" s="54"/>
      <c r="Y36" s="480"/>
      <c r="Z36" s="54"/>
      <c r="AA36" s="54"/>
      <c r="AB36" s="480"/>
    </row>
    <row r="37" spans="1:28" ht="12" customHeight="1" x14ac:dyDescent="0.2">
      <c r="A37" s="479"/>
      <c r="B37" s="853"/>
      <c r="C37" s="1064"/>
      <c r="D37" s="1068"/>
      <c r="E37" s="217"/>
      <c r="F37" s="563"/>
      <c r="G37" s="1078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63"/>
      <c r="W37" s="54"/>
      <c r="X37" s="54"/>
      <c r="Y37" s="480"/>
      <c r="Z37" s="54"/>
      <c r="AA37" s="54"/>
      <c r="AB37" s="480"/>
    </row>
    <row r="38" spans="1:28" ht="12.75" hidden="1" customHeight="1" x14ac:dyDescent="0.2">
      <c r="A38" s="99" t="s">
        <v>96</v>
      </c>
      <c r="B38" s="854" t="s">
        <v>95</v>
      </c>
      <c r="C38" s="830"/>
      <c r="D38" s="1068">
        <f>+H38+K38+N38+Q38+T38+W38+Z38</f>
        <v>0</v>
      </c>
      <c r="E38" s="217">
        <f>+I38+L38+O38+R38+U38+X38+AA38</f>
        <v>0</v>
      </c>
      <c r="F38" s="563">
        <f>+J38+M38+P38+S38+V38+Y38+AB38</f>
        <v>0</v>
      </c>
      <c r="G38" s="1078"/>
      <c r="H38" s="54"/>
      <c r="I38" s="54">
        <v>0</v>
      </c>
      <c r="J38" s="54"/>
      <c r="K38" s="54"/>
      <c r="L38" s="54">
        <v>0</v>
      </c>
      <c r="M38" s="54"/>
      <c r="N38" s="54"/>
      <c r="O38" s="54">
        <v>0</v>
      </c>
      <c r="P38" s="54"/>
      <c r="Q38" s="54"/>
      <c r="R38" s="54">
        <v>0</v>
      </c>
      <c r="S38" s="54"/>
      <c r="T38" s="54">
        <v>0</v>
      </c>
      <c r="U38" s="54">
        <v>0</v>
      </c>
      <c r="V38" s="563">
        <f t="shared" si="1"/>
        <v>0</v>
      </c>
      <c r="W38" s="54"/>
      <c r="X38" s="54"/>
      <c r="Y38" s="480"/>
      <c r="Z38" s="54"/>
      <c r="AA38" s="54"/>
      <c r="AB38" s="480"/>
    </row>
    <row r="39" spans="1:28" ht="12.75" hidden="1" customHeight="1" x14ac:dyDescent="0.2">
      <c r="A39" s="99" t="s">
        <v>98</v>
      </c>
      <c r="B39" s="854" t="s">
        <v>97</v>
      </c>
      <c r="C39" s="830"/>
      <c r="D39" s="1068">
        <f>+H39+K39+N39+Q39+T39+W39+Z39</f>
        <v>0</v>
      </c>
      <c r="E39" s="217">
        <f>+I39+L39+O39+R39+U39+X39+AA39</f>
        <v>0</v>
      </c>
      <c r="F39" s="563">
        <f>+J39+M39+P39+S39+V39+Y39+AB39</f>
        <v>0</v>
      </c>
      <c r="G39" s="1078"/>
      <c r="H39" s="54"/>
      <c r="I39" s="54">
        <v>0</v>
      </c>
      <c r="J39" s="54"/>
      <c r="K39" s="54"/>
      <c r="L39" s="54">
        <v>0</v>
      </c>
      <c r="M39" s="54"/>
      <c r="N39" s="54"/>
      <c r="O39" s="54">
        <v>0</v>
      </c>
      <c r="P39" s="54"/>
      <c r="Q39" s="54"/>
      <c r="R39" s="54">
        <v>0</v>
      </c>
      <c r="S39" s="54"/>
      <c r="T39" s="54">
        <v>0</v>
      </c>
      <c r="U39" s="54">
        <v>0</v>
      </c>
      <c r="V39" s="563">
        <f t="shared" si="1"/>
        <v>0</v>
      </c>
      <c r="W39" s="54"/>
      <c r="X39" s="54"/>
      <c r="Y39" s="480"/>
      <c r="Z39" s="54"/>
      <c r="AA39" s="54"/>
      <c r="AB39" s="480"/>
    </row>
    <row r="40" spans="1:28" ht="23.25" hidden="1" customHeight="1" x14ac:dyDescent="0.2">
      <c r="A40" s="99" t="s">
        <v>101</v>
      </c>
      <c r="B40" s="854" t="s">
        <v>165</v>
      </c>
      <c r="C40" s="830"/>
      <c r="D40" s="1068">
        <f>+H40+K40+N40+Q40+T40+W40+Z40</f>
        <v>0</v>
      </c>
      <c r="E40" s="217">
        <f>+I40+L40+O40+R40+U40+X40+AA40</f>
        <v>0</v>
      </c>
      <c r="F40" s="563">
        <f>+J40+M40+P40+S40+V40+Y40+AB40</f>
        <v>0</v>
      </c>
      <c r="G40" s="1078"/>
      <c r="H40" s="54"/>
      <c r="I40" s="54">
        <v>0</v>
      </c>
      <c r="J40" s="54"/>
      <c r="K40" s="54"/>
      <c r="L40" s="54">
        <v>0</v>
      </c>
      <c r="M40" s="54"/>
      <c r="N40" s="54"/>
      <c r="O40" s="54">
        <v>0</v>
      </c>
      <c r="P40" s="54"/>
      <c r="Q40" s="54"/>
      <c r="R40" s="54">
        <v>0</v>
      </c>
      <c r="S40" s="54"/>
      <c r="T40" s="54">
        <v>0</v>
      </c>
      <c r="U40" s="54">
        <v>0</v>
      </c>
      <c r="V40" s="563">
        <f t="shared" si="1"/>
        <v>0</v>
      </c>
      <c r="W40" s="54"/>
      <c r="X40" s="54"/>
      <c r="Y40" s="480"/>
      <c r="Z40" s="54"/>
      <c r="AA40" s="54"/>
      <c r="AB40" s="480"/>
    </row>
    <row r="41" spans="1:28" ht="25.5" hidden="1" customHeight="1" x14ac:dyDescent="0.2">
      <c r="A41" s="99" t="s">
        <v>103</v>
      </c>
      <c r="B41" s="854" t="s">
        <v>102</v>
      </c>
      <c r="C41" s="830"/>
      <c r="D41" s="1068">
        <f>+H41+K41+N41+Q41+T41+W41+Z41</f>
        <v>0</v>
      </c>
      <c r="E41" s="217">
        <f>+I41+L41+O41+R41+U41+X41+AA41</f>
        <v>0</v>
      </c>
      <c r="F41" s="563">
        <f>+J41+M41+P41+S41+V41+Y41+AB41</f>
        <v>0</v>
      </c>
      <c r="G41" s="1078"/>
      <c r="H41" s="54"/>
      <c r="I41" s="54">
        <v>0</v>
      </c>
      <c r="J41" s="54"/>
      <c r="K41" s="54"/>
      <c r="L41" s="54">
        <v>0</v>
      </c>
      <c r="M41" s="54"/>
      <c r="N41" s="54"/>
      <c r="O41" s="54">
        <v>0</v>
      </c>
      <c r="P41" s="54"/>
      <c r="Q41" s="54"/>
      <c r="R41" s="54">
        <v>0</v>
      </c>
      <c r="S41" s="54"/>
      <c r="T41" s="54">
        <v>0</v>
      </c>
      <c r="U41" s="54">
        <v>0</v>
      </c>
      <c r="V41" s="563">
        <f t="shared" si="1"/>
        <v>0</v>
      </c>
      <c r="W41" s="54"/>
      <c r="X41" s="54"/>
      <c r="Y41" s="480"/>
      <c r="Z41" s="54"/>
      <c r="AA41" s="54"/>
      <c r="AB41" s="480"/>
    </row>
    <row r="42" spans="1:28" ht="27" hidden="1" customHeight="1" x14ac:dyDescent="0.2">
      <c r="A42" s="99" t="s">
        <v>107</v>
      </c>
      <c r="B42" s="854" t="s">
        <v>164</v>
      </c>
      <c r="C42" s="830"/>
      <c r="D42" s="1068">
        <f>+H42+K42+N42+Q42+T42+W42+Z42</f>
        <v>0</v>
      </c>
      <c r="E42" s="217">
        <f>+I42+L42+O42+R42+U42+X42+AA42</f>
        <v>0</v>
      </c>
      <c r="F42" s="563">
        <f>+J42+M42+P42+S42+V42+Y42+AB42</f>
        <v>0</v>
      </c>
      <c r="G42" s="1078"/>
      <c r="H42" s="54"/>
      <c r="I42" s="54">
        <v>0</v>
      </c>
      <c r="J42" s="54"/>
      <c r="K42" s="54"/>
      <c r="L42" s="54">
        <v>0</v>
      </c>
      <c r="M42" s="54"/>
      <c r="N42" s="54"/>
      <c r="O42" s="54">
        <v>0</v>
      </c>
      <c r="P42" s="54"/>
      <c r="Q42" s="54"/>
      <c r="R42" s="54">
        <v>0</v>
      </c>
      <c r="S42" s="54"/>
      <c r="T42" s="54">
        <v>0</v>
      </c>
      <c r="U42" s="54">
        <v>0</v>
      </c>
      <c r="V42" s="563">
        <f t="shared" si="1"/>
        <v>0</v>
      </c>
      <c r="W42" s="54"/>
      <c r="X42" s="54"/>
      <c r="Y42" s="480"/>
      <c r="Z42" s="54"/>
      <c r="AA42" s="54"/>
      <c r="AB42" s="480"/>
    </row>
    <row r="43" spans="1:28" ht="12.75" hidden="1" customHeight="1" x14ac:dyDescent="0.2">
      <c r="A43" s="99" t="s">
        <v>603</v>
      </c>
      <c r="B43" s="852" t="s">
        <v>106</v>
      </c>
      <c r="C43" s="1063"/>
      <c r="D43" s="1068">
        <f>+H43+K43+N43+Q43+T43+W43+Z43</f>
        <v>0</v>
      </c>
      <c r="E43" s="217">
        <f>+I43+L43+O43+R43+U43+X43+AA43</f>
        <v>0</v>
      </c>
      <c r="F43" s="563">
        <f>+J43+M43+P43+S43+V43+Y43+AB43</f>
        <v>0</v>
      </c>
      <c r="G43" s="1078"/>
      <c r="H43" s="54"/>
      <c r="I43" s="54">
        <v>0</v>
      </c>
      <c r="J43" s="54"/>
      <c r="K43" s="54"/>
      <c r="L43" s="54">
        <v>0</v>
      </c>
      <c r="M43" s="54"/>
      <c r="N43" s="54"/>
      <c r="O43" s="54">
        <v>0</v>
      </c>
      <c r="P43" s="54"/>
      <c r="Q43" s="54"/>
      <c r="R43" s="54">
        <v>0</v>
      </c>
      <c r="S43" s="54"/>
      <c r="T43" s="54">
        <v>0</v>
      </c>
      <c r="U43" s="54">
        <v>0</v>
      </c>
      <c r="V43" s="563">
        <f t="shared" si="1"/>
        <v>0</v>
      </c>
      <c r="W43" s="54"/>
      <c r="X43" s="54"/>
      <c r="Y43" s="480"/>
      <c r="Z43" s="54"/>
      <c r="AA43" s="54"/>
      <c r="AB43" s="480"/>
    </row>
    <row r="44" spans="1:28" s="39" customFormat="1" ht="12.75" customHeight="1" x14ac:dyDescent="0.2">
      <c r="A44" s="477" t="s">
        <v>108</v>
      </c>
      <c r="B44" s="845" t="s">
        <v>163</v>
      </c>
      <c r="C44" s="828"/>
      <c r="D44" s="562">
        <f>+H44+K44+N44+Q44+T44+W44+Z44</f>
        <v>0</v>
      </c>
      <c r="E44" s="50">
        <f>+I44+L44+O44+R44+U44+X44+AA44</f>
        <v>0</v>
      </c>
      <c r="F44" s="478">
        <f>+J44+M44+P44+S44+V44+Y44+AB44</f>
        <v>0</v>
      </c>
      <c r="G44" s="1077"/>
      <c r="H44" s="559"/>
      <c r="I44" s="50">
        <v>0</v>
      </c>
      <c r="J44" s="50"/>
      <c r="K44" s="50"/>
      <c r="L44" s="50">
        <v>0</v>
      </c>
      <c r="M44" s="50"/>
      <c r="N44" s="50"/>
      <c r="O44" s="50">
        <v>0</v>
      </c>
      <c r="P44" s="50"/>
      <c r="Q44" s="50"/>
      <c r="R44" s="50">
        <v>0</v>
      </c>
      <c r="S44" s="50"/>
      <c r="T44" s="50">
        <v>0</v>
      </c>
      <c r="U44" s="50">
        <v>0</v>
      </c>
      <c r="V44" s="478">
        <f t="shared" si="1"/>
        <v>0</v>
      </c>
      <c r="W44" s="559"/>
      <c r="X44" s="50"/>
      <c r="Y44" s="478"/>
      <c r="Z44" s="50"/>
      <c r="AA44" s="50"/>
      <c r="AB44" s="478"/>
    </row>
    <row r="45" spans="1:28" ht="12" customHeight="1" x14ac:dyDescent="0.2">
      <c r="A45" s="479"/>
      <c r="B45" s="700"/>
      <c r="C45" s="297"/>
      <c r="D45" s="1068"/>
      <c r="E45" s="217"/>
      <c r="F45" s="563"/>
      <c r="G45" s="1078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63"/>
      <c r="W45" s="54"/>
      <c r="X45" s="54"/>
      <c r="Y45" s="480"/>
      <c r="Z45" s="54"/>
      <c r="AA45" s="54"/>
      <c r="AB45" s="480"/>
    </row>
    <row r="46" spans="1:28" ht="12.75" customHeight="1" x14ac:dyDescent="0.2">
      <c r="A46" s="481" t="s">
        <v>110</v>
      </c>
      <c r="B46" s="840" t="s">
        <v>109</v>
      </c>
      <c r="C46" s="829"/>
      <c r="D46" s="562">
        <f>+H46+K46+N46+Q46+T46+W46+Z46</f>
        <v>0</v>
      </c>
      <c r="E46" s="50">
        <f>+I46+L46+O46+R46+U46+X46+AA46</f>
        <v>0</v>
      </c>
      <c r="F46" s="478">
        <f>+J46+M46+P46+S46+V46+Y46+AB46</f>
        <v>0</v>
      </c>
      <c r="G46" s="1077"/>
      <c r="H46" s="26"/>
      <c r="I46" s="24">
        <v>0</v>
      </c>
      <c r="J46" s="24"/>
      <c r="K46" s="24"/>
      <c r="L46" s="24">
        <v>0</v>
      </c>
      <c r="M46" s="24"/>
      <c r="N46" s="24"/>
      <c r="O46" s="24">
        <v>0</v>
      </c>
      <c r="P46" s="24"/>
      <c r="Q46" s="24"/>
      <c r="R46" s="24">
        <v>0</v>
      </c>
      <c r="S46" s="24"/>
      <c r="T46" s="24">
        <v>0</v>
      </c>
      <c r="U46" s="24">
        <v>0</v>
      </c>
      <c r="V46" s="478">
        <f t="shared" si="1"/>
        <v>0</v>
      </c>
      <c r="W46" s="26"/>
      <c r="X46" s="24"/>
      <c r="Y46" s="482"/>
      <c r="Z46" s="24"/>
      <c r="AA46" s="24"/>
      <c r="AB46" s="482"/>
    </row>
    <row r="47" spans="1:28" ht="12.75" customHeight="1" x14ac:dyDescent="0.2">
      <c r="A47" s="481" t="s">
        <v>111</v>
      </c>
      <c r="B47" s="840" t="s">
        <v>162</v>
      </c>
      <c r="C47" s="829"/>
      <c r="D47" s="562">
        <f>+H47+K47+N47+Q47+T47+W47+Z47</f>
        <v>487986</v>
      </c>
      <c r="E47" s="50">
        <f>+I47+L47+O47+R47+U47+X47+AA47</f>
        <v>493023</v>
      </c>
      <c r="F47" s="478">
        <f>+J47+M47+P47+S47+V47+Y47+AB47</f>
        <v>131389</v>
      </c>
      <c r="G47" s="1077">
        <f t="shared" si="2"/>
        <v>0.26649669488036054</v>
      </c>
      <c r="H47" s="26">
        <f>178623+55100+6596+13605</f>
        <v>253924</v>
      </c>
      <c r="I47" s="24">
        <v>261112</v>
      </c>
      <c r="J47" s="24">
        <f>1020+125921</f>
        <v>126941</v>
      </c>
      <c r="K47" s="24">
        <v>136437</v>
      </c>
      <c r="L47" s="24">
        <v>136437</v>
      </c>
      <c r="M47" s="24">
        <v>4353</v>
      </c>
      <c r="N47" s="24">
        <v>86208</v>
      </c>
      <c r="O47" s="24">
        <v>86208</v>
      </c>
      <c r="P47" s="24">
        <v>95</v>
      </c>
      <c r="Q47" s="24">
        <v>11417</v>
      </c>
      <c r="R47" s="24">
        <v>9117</v>
      </c>
      <c r="S47" s="24"/>
      <c r="T47" s="24">
        <v>0</v>
      </c>
      <c r="U47" s="24">
        <v>149</v>
      </c>
      <c r="V47" s="478"/>
      <c r="W47" s="26"/>
      <c r="X47" s="24"/>
      <c r="Y47" s="482"/>
      <c r="Z47" s="24"/>
      <c r="AA47" s="24"/>
      <c r="AB47" s="482"/>
    </row>
    <row r="48" spans="1:28" ht="12.75" customHeight="1" x14ac:dyDescent="0.2">
      <c r="A48" s="481" t="s">
        <v>114</v>
      </c>
      <c r="B48" s="840" t="s">
        <v>113</v>
      </c>
      <c r="C48" s="829"/>
      <c r="D48" s="562">
        <f>+H48+K48+N48+Q48+T48+W48+Z48</f>
        <v>0</v>
      </c>
      <c r="E48" s="50">
        <f>+I48+L48+O48+R48+U48+X48+AA48</f>
        <v>0</v>
      </c>
      <c r="F48" s="478">
        <f>+J48+M48+P48+S48+V48+Y48+AB48</f>
        <v>0</v>
      </c>
      <c r="G48" s="1077"/>
      <c r="H48" s="26"/>
      <c r="I48" s="24">
        <v>0</v>
      </c>
      <c r="J48" s="24"/>
      <c r="K48" s="24"/>
      <c r="L48" s="24">
        <v>0</v>
      </c>
      <c r="M48" s="24"/>
      <c r="N48" s="24"/>
      <c r="O48" s="24">
        <v>0</v>
      </c>
      <c r="P48" s="24"/>
      <c r="Q48" s="24"/>
      <c r="R48" s="24">
        <v>0</v>
      </c>
      <c r="S48" s="24"/>
      <c r="T48" s="24">
        <v>0</v>
      </c>
      <c r="U48" s="24">
        <v>0</v>
      </c>
      <c r="V48" s="478">
        <f t="shared" si="1"/>
        <v>0</v>
      </c>
      <c r="W48" s="26"/>
      <c r="X48" s="24"/>
      <c r="Y48" s="482"/>
      <c r="Z48" s="24"/>
      <c r="AA48" s="24"/>
      <c r="AB48" s="482"/>
    </row>
    <row r="49" spans="1:28" ht="12.75" customHeight="1" x14ac:dyDescent="0.2">
      <c r="A49" s="481" t="s">
        <v>116</v>
      </c>
      <c r="B49" s="840" t="s">
        <v>115</v>
      </c>
      <c r="C49" s="829"/>
      <c r="D49" s="562">
        <f>+H49+K49+N49+Q49+T49+W49+Z49</f>
        <v>22161</v>
      </c>
      <c r="E49" s="50">
        <f>+I49+L49+O49+R49+U49+X49+AA49</f>
        <v>22161</v>
      </c>
      <c r="F49" s="478">
        <f>+J49+M49+P49+S49+V49+Y49+AB49</f>
        <v>0</v>
      </c>
      <c r="G49" s="1077">
        <f t="shared" si="2"/>
        <v>0</v>
      </c>
      <c r="H49" s="26">
        <v>2362</v>
      </c>
      <c r="I49" s="24">
        <v>2362</v>
      </c>
      <c r="J49" s="24"/>
      <c r="K49" s="24"/>
      <c r="L49" s="24">
        <v>0</v>
      </c>
      <c r="M49" s="24"/>
      <c r="N49" s="24">
        <v>19799</v>
      </c>
      <c r="O49" s="24">
        <v>19799</v>
      </c>
      <c r="P49" s="24"/>
      <c r="Q49" s="24"/>
      <c r="R49" s="24">
        <v>0</v>
      </c>
      <c r="S49" s="24"/>
      <c r="T49" s="24">
        <v>0</v>
      </c>
      <c r="U49" s="24">
        <v>0</v>
      </c>
      <c r="V49" s="478">
        <f t="shared" si="1"/>
        <v>0</v>
      </c>
      <c r="W49" s="26"/>
      <c r="X49" s="24"/>
      <c r="Y49" s="482"/>
      <c r="Z49" s="24"/>
      <c r="AA49" s="24"/>
      <c r="AB49" s="482"/>
    </row>
    <row r="50" spans="1:28" ht="12.75" customHeight="1" x14ac:dyDescent="0.2">
      <c r="A50" s="481" t="s">
        <v>118</v>
      </c>
      <c r="B50" s="840" t="s">
        <v>117</v>
      </c>
      <c r="C50" s="829"/>
      <c r="D50" s="562">
        <f>+H50+K50+N50+Q50+T50+W50+Z50</f>
        <v>0</v>
      </c>
      <c r="E50" s="50">
        <f>+I50+L50+O50+R50+U50+X50+AA50</f>
        <v>0</v>
      </c>
      <c r="F50" s="478">
        <f>+J50+M50+P50+S50+V50+Y50+AB50</f>
        <v>0</v>
      </c>
      <c r="G50" s="1077"/>
      <c r="H50" s="26"/>
      <c r="I50" s="24">
        <v>0</v>
      </c>
      <c r="J50" s="24"/>
      <c r="K50" s="24"/>
      <c r="L50" s="24">
        <v>0</v>
      </c>
      <c r="M50" s="24"/>
      <c r="N50" s="24"/>
      <c r="O50" s="24">
        <v>0</v>
      </c>
      <c r="P50" s="24"/>
      <c r="Q50" s="24"/>
      <c r="R50" s="24">
        <v>0</v>
      </c>
      <c r="S50" s="24"/>
      <c r="T50" s="24">
        <v>0</v>
      </c>
      <c r="U50" s="24">
        <v>0</v>
      </c>
      <c r="V50" s="478">
        <f t="shared" si="1"/>
        <v>0</v>
      </c>
      <c r="W50" s="26"/>
      <c r="X50" s="24"/>
      <c r="Y50" s="482"/>
      <c r="Z50" s="24"/>
      <c r="AA50" s="24"/>
      <c r="AB50" s="482"/>
    </row>
    <row r="51" spans="1:28" ht="12.75" customHeight="1" x14ac:dyDescent="0.2">
      <c r="A51" s="481" t="s">
        <v>120</v>
      </c>
      <c r="B51" s="840" t="s">
        <v>119</v>
      </c>
      <c r="C51" s="829"/>
      <c r="D51" s="562">
        <f>+H51+K51+N51+Q51+T51+W51+Z51</f>
        <v>0</v>
      </c>
      <c r="E51" s="50">
        <f>+I51+L51+O51+R51+U51+X51+AA51</f>
        <v>0</v>
      </c>
      <c r="F51" s="478">
        <f>+J51+M51+P51+S51+V51+Y51+AB51</f>
        <v>0</v>
      </c>
      <c r="G51" s="1077"/>
      <c r="H51" s="26"/>
      <c r="I51" s="24">
        <v>0</v>
      </c>
      <c r="J51" s="24"/>
      <c r="K51" s="24"/>
      <c r="L51" s="24">
        <v>0</v>
      </c>
      <c r="M51" s="24"/>
      <c r="N51" s="24"/>
      <c r="O51" s="24">
        <v>0</v>
      </c>
      <c r="P51" s="24"/>
      <c r="Q51" s="24"/>
      <c r="R51" s="24">
        <v>0</v>
      </c>
      <c r="S51" s="24"/>
      <c r="T51" s="24">
        <v>0</v>
      </c>
      <c r="U51" s="24">
        <v>0</v>
      </c>
      <c r="V51" s="478">
        <f t="shared" si="1"/>
        <v>0</v>
      </c>
      <c r="W51" s="26"/>
      <c r="X51" s="24"/>
      <c r="Y51" s="482"/>
      <c r="Z51" s="24"/>
      <c r="AA51" s="24"/>
      <c r="AB51" s="482"/>
    </row>
    <row r="52" spans="1:28" ht="12.75" customHeight="1" x14ac:dyDescent="0.2">
      <c r="A52" s="481" t="s">
        <v>122</v>
      </c>
      <c r="B52" s="840" t="s">
        <v>121</v>
      </c>
      <c r="C52" s="829"/>
      <c r="D52" s="562">
        <f>+H52+K52+N52+Q52+T52+W52+Z52</f>
        <v>13545</v>
      </c>
      <c r="E52" s="50">
        <f>+I52+L52+O52+R52+U52+X52+AA52</f>
        <v>13545</v>
      </c>
      <c r="F52" s="478">
        <f>+J52+M52+P52+S52+V52+Y52+AB52</f>
        <v>841</v>
      </c>
      <c r="G52" s="1077">
        <f t="shared" si="2"/>
        <v>6.2089331856773719E-2</v>
      </c>
      <c r="H52" s="26">
        <v>998</v>
      </c>
      <c r="I52" s="24">
        <v>998</v>
      </c>
      <c r="J52" s="24"/>
      <c r="K52" s="24">
        <v>2269</v>
      </c>
      <c r="L52" s="24">
        <v>2269</v>
      </c>
      <c r="M52" s="24">
        <v>826</v>
      </c>
      <c r="N52" s="24">
        <v>7195</v>
      </c>
      <c r="O52" s="24">
        <v>7195</v>
      </c>
      <c r="P52" s="24">
        <v>15</v>
      </c>
      <c r="Q52" s="24">
        <v>3083</v>
      </c>
      <c r="R52" s="24">
        <v>3083</v>
      </c>
      <c r="S52" s="24"/>
      <c r="T52" s="24">
        <v>0</v>
      </c>
      <c r="U52" s="24">
        <v>0</v>
      </c>
      <c r="V52" s="478">
        <f t="shared" si="1"/>
        <v>0</v>
      </c>
      <c r="W52" s="26"/>
      <c r="X52" s="24"/>
      <c r="Y52" s="482"/>
      <c r="Z52" s="24"/>
      <c r="AA52" s="24"/>
      <c r="AB52" s="482"/>
    </row>
    <row r="53" spans="1:28" s="39" customFormat="1" ht="12.75" customHeight="1" x14ac:dyDescent="0.2">
      <c r="A53" s="477" t="s">
        <v>123</v>
      </c>
      <c r="B53" s="845" t="s">
        <v>161</v>
      </c>
      <c r="C53" s="828"/>
      <c r="D53" s="562">
        <f>+H53+K53+N53+Q53+T53+W53+Z53</f>
        <v>523692</v>
      </c>
      <c r="E53" s="50">
        <f>+I53+L53+O53+R53+U53+X53+AA53</f>
        <v>528729</v>
      </c>
      <c r="F53" s="478">
        <f>+J53+M53+P53+S53+V53+Y53+AB53</f>
        <v>132230</v>
      </c>
      <c r="G53" s="1077">
        <f t="shared" si="2"/>
        <v>0.25009031091542172</v>
      </c>
      <c r="H53" s="559">
        <f t="shared" ref="H53:S53" si="27">+H52+H51+H50+H49+H48+H47+H46</f>
        <v>257284</v>
      </c>
      <c r="I53" s="50">
        <v>264472</v>
      </c>
      <c r="J53" s="50">
        <f t="shared" si="27"/>
        <v>126941</v>
      </c>
      <c r="K53" s="50">
        <f t="shared" si="27"/>
        <v>138706</v>
      </c>
      <c r="L53" s="50">
        <v>138706</v>
      </c>
      <c r="M53" s="50">
        <f t="shared" si="27"/>
        <v>5179</v>
      </c>
      <c r="N53" s="50">
        <f t="shared" si="27"/>
        <v>113202</v>
      </c>
      <c r="O53" s="50">
        <v>113202</v>
      </c>
      <c r="P53" s="50">
        <f t="shared" si="27"/>
        <v>110</v>
      </c>
      <c r="Q53" s="50">
        <f t="shared" si="27"/>
        <v>14500</v>
      </c>
      <c r="R53" s="50">
        <v>12200</v>
      </c>
      <c r="S53" s="50">
        <f t="shared" si="27"/>
        <v>0</v>
      </c>
      <c r="T53" s="50">
        <v>0</v>
      </c>
      <c r="U53" s="50">
        <v>149</v>
      </c>
      <c r="V53" s="478">
        <f t="shared" ref="V53" si="28">+V52+V51+V50+V49+V48+V47+V46</f>
        <v>0</v>
      </c>
      <c r="W53" s="559">
        <f t="shared" ref="W53:Y53" si="29">+W52+W51+W50+W49+W48+W47+W46</f>
        <v>0</v>
      </c>
      <c r="X53" s="50">
        <f t="shared" si="29"/>
        <v>0</v>
      </c>
      <c r="Y53" s="478">
        <f t="shared" si="29"/>
        <v>0</v>
      </c>
      <c r="Z53" s="50">
        <f t="shared" ref="Z53:AB53" si="30">+Z52+Z51+Z50+Z49+Z48+Z47+Z46</f>
        <v>0</v>
      </c>
      <c r="AA53" s="50">
        <f t="shared" si="30"/>
        <v>0</v>
      </c>
      <c r="AB53" s="478">
        <f t="shared" si="30"/>
        <v>0</v>
      </c>
    </row>
    <row r="54" spans="1:28" x14ac:dyDescent="0.2">
      <c r="A54" s="479"/>
      <c r="B54" s="700"/>
      <c r="C54" s="297"/>
      <c r="D54" s="1068"/>
      <c r="E54" s="217"/>
      <c r="F54" s="563"/>
      <c r="G54" s="1078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63"/>
      <c r="W54" s="54"/>
      <c r="X54" s="54"/>
      <c r="Y54" s="480"/>
      <c r="Z54" s="54"/>
      <c r="AA54" s="54"/>
      <c r="AB54" s="480"/>
    </row>
    <row r="55" spans="1:28" ht="12.75" customHeight="1" x14ac:dyDescent="0.2">
      <c r="A55" s="481" t="s">
        <v>125</v>
      </c>
      <c r="B55" s="840" t="s">
        <v>124</v>
      </c>
      <c r="C55" s="829"/>
      <c r="D55" s="562">
        <f>+H55+K55+N55+Q55+T55+W55+Z55</f>
        <v>79747</v>
      </c>
      <c r="E55" s="50">
        <f>+I55+L55+O55+R55+U55+X55+AA55</f>
        <v>79747</v>
      </c>
      <c r="F55" s="478">
        <f>+J55+M55+P55+S55+V55+Y55+AB55</f>
        <v>0</v>
      </c>
      <c r="G55" s="1077">
        <f t="shared" si="2"/>
        <v>0</v>
      </c>
      <c r="H55" s="26"/>
      <c r="I55" s="24">
        <v>0</v>
      </c>
      <c r="J55" s="24"/>
      <c r="K55" s="24">
        <f>19877+59870</f>
        <v>79747</v>
      </c>
      <c r="L55" s="24">
        <v>79747</v>
      </c>
      <c r="M55" s="24"/>
      <c r="N55" s="24"/>
      <c r="O55" s="24">
        <v>0</v>
      </c>
      <c r="P55" s="24"/>
      <c r="Q55" s="24"/>
      <c r="R55" s="24">
        <v>0</v>
      </c>
      <c r="S55" s="24"/>
      <c r="T55" s="24">
        <v>0</v>
      </c>
      <c r="U55" s="24">
        <v>0</v>
      </c>
      <c r="V55" s="478">
        <f t="shared" si="1"/>
        <v>0</v>
      </c>
      <c r="W55" s="26"/>
      <c r="X55" s="24"/>
      <c r="Y55" s="482"/>
      <c r="Z55" s="24"/>
      <c r="AA55" s="24"/>
      <c r="AB55" s="482"/>
    </row>
    <row r="56" spans="1:28" ht="12.75" customHeight="1" x14ac:dyDescent="0.2">
      <c r="A56" s="481" t="s">
        <v>127</v>
      </c>
      <c r="B56" s="840" t="s">
        <v>126</v>
      </c>
      <c r="C56" s="829"/>
      <c r="D56" s="562">
        <f>+H56+K56+N56+Q56+T56+W56+Z56</f>
        <v>0</v>
      </c>
      <c r="E56" s="50">
        <f>+I56+L56+O56+R56+U56+X56+AA56</f>
        <v>0</v>
      </c>
      <c r="F56" s="478">
        <f>+J56+M56+P56+S56+V56+Y56+AB56</f>
        <v>0</v>
      </c>
      <c r="G56" s="1077"/>
      <c r="H56" s="26"/>
      <c r="I56" s="24">
        <v>0</v>
      </c>
      <c r="J56" s="24"/>
      <c r="K56" s="24"/>
      <c r="L56" s="24">
        <v>0</v>
      </c>
      <c r="M56" s="24"/>
      <c r="N56" s="24"/>
      <c r="O56" s="24">
        <v>0</v>
      </c>
      <c r="P56" s="24"/>
      <c r="Q56" s="24"/>
      <c r="R56" s="24">
        <v>0</v>
      </c>
      <c r="S56" s="24"/>
      <c r="T56" s="24">
        <v>0</v>
      </c>
      <c r="U56" s="24">
        <v>0</v>
      </c>
      <c r="V56" s="478">
        <f t="shared" si="1"/>
        <v>0</v>
      </c>
      <c r="W56" s="26"/>
      <c r="X56" s="24"/>
      <c r="Y56" s="482"/>
      <c r="Z56" s="24"/>
      <c r="AA56" s="24"/>
      <c r="AB56" s="482"/>
    </row>
    <row r="57" spans="1:28" ht="12.75" customHeight="1" x14ac:dyDescent="0.2">
      <c r="A57" s="481" t="s">
        <v>129</v>
      </c>
      <c r="B57" s="840" t="s">
        <v>128</v>
      </c>
      <c r="C57" s="829"/>
      <c r="D57" s="562">
        <f>+H57+K57+N57+Q57+T57+W57+Z57</f>
        <v>0</v>
      </c>
      <c r="E57" s="50">
        <f>+I57+L57+O57+R57+U57+X57+AA57</f>
        <v>0</v>
      </c>
      <c r="F57" s="478">
        <f>+J57+M57+P57+S57+V57+Y57+AB57</f>
        <v>0</v>
      </c>
      <c r="G57" s="1077"/>
      <c r="H57" s="26"/>
      <c r="I57" s="24">
        <v>0</v>
      </c>
      <c r="J57" s="24"/>
      <c r="K57" s="24"/>
      <c r="L57" s="24">
        <v>0</v>
      </c>
      <c r="M57" s="24"/>
      <c r="N57" s="24"/>
      <c r="O57" s="24">
        <v>0</v>
      </c>
      <c r="P57" s="24"/>
      <c r="Q57" s="24"/>
      <c r="R57" s="24">
        <v>0</v>
      </c>
      <c r="S57" s="24"/>
      <c r="T57" s="24">
        <v>0</v>
      </c>
      <c r="U57" s="24">
        <v>0</v>
      </c>
      <c r="V57" s="478">
        <f t="shared" si="1"/>
        <v>0</v>
      </c>
      <c r="W57" s="26"/>
      <c r="X57" s="24"/>
      <c r="Y57" s="482"/>
      <c r="Z57" s="24"/>
      <c r="AA57" s="24"/>
      <c r="AB57" s="482"/>
    </row>
    <row r="58" spans="1:28" ht="12.75" customHeight="1" x14ac:dyDescent="0.2">
      <c r="A58" s="481" t="s">
        <v>131</v>
      </c>
      <c r="B58" s="840" t="s">
        <v>130</v>
      </c>
      <c r="C58" s="829"/>
      <c r="D58" s="562">
        <f>+H58+K58+N58+Q58+T58+W58+Z58</f>
        <v>4835</v>
      </c>
      <c r="E58" s="50">
        <f>+I58+L58+O58+R58+U58+X58+AA58</f>
        <v>4835</v>
      </c>
      <c r="F58" s="478">
        <f>+J58+M58+P58+S58+V58+Y58+AB58</f>
        <v>0</v>
      </c>
      <c r="G58" s="1077">
        <f t="shared" si="2"/>
        <v>0</v>
      </c>
      <c r="H58" s="26"/>
      <c r="I58" s="24">
        <v>0</v>
      </c>
      <c r="J58" s="24"/>
      <c r="K58" s="24">
        <v>4835</v>
      </c>
      <c r="L58" s="24">
        <v>4835</v>
      </c>
      <c r="M58" s="24"/>
      <c r="N58" s="24"/>
      <c r="O58" s="24">
        <v>0</v>
      </c>
      <c r="P58" s="24"/>
      <c r="Q58" s="24"/>
      <c r="R58" s="24">
        <v>0</v>
      </c>
      <c r="S58" s="24"/>
      <c r="T58" s="24">
        <v>0</v>
      </c>
      <c r="U58" s="24">
        <v>0</v>
      </c>
      <c r="V58" s="478">
        <f t="shared" si="1"/>
        <v>0</v>
      </c>
      <c r="W58" s="26"/>
      <c r="X58" s="24"/>
      <c r="Y58" s="482"/>
      <c r="Z58" s="24"/>
      <c r="AA58" s="24"/>
      <c r="AB58" s="482"/>
    </row>
    <row r="59" spans="1:28" s="39" customFormat="1" ht="12.75" customHeight="1" x14ac:dyDescent="0.2">
      <c r="A59" s="477" t="s">
        <v>132</v>
      </c>
      <c r="B59" s="845" t="s">
        <v>160</v>
      </c>
      <c r="C59" s="828"/>
      <c r="D59" s="562">
        <f>+H59+K59+N59+Q59+T59+W59+Z59</f>
        <v>84582</v>
      </c>
      <c r="E59" s="50">
        <f>+I59+L59+O59+R59+U59+X59+AA59</f>
        <v>84582</v>
      </c>
      <c r="F59" s="478">
        <f>+J59+M59+P59+S59+V59+Y59+AB59</f>
        <v>0</v>
      </c>
      <c r="G59" s="1077">
        <f t="shared" si="2"/>
        <v>0</v>
      </c>
      <c r="H59" s="559"/>
      <c r="I59" s="50">
        <v>0</v>
      </c>
      <c r="J59" s="50"/>
      <c r="K59" s="50">
        <f>SUM(K55:K58)</f>
        <v>84582</v>
      </c>
      <c r="L59" s="50">
        <v>84582</v>
      </c>
      <c r="M59" s="50"/>
      <c r="N59" s="50"/>
      <c r="O59" s="50">
        <v>0</v>
      </c>
      <c r="P59" s="50"/>
      <c r="Q59" s="50"/>
      <c r="R59" s="50">
        <v>0</v>
      </c>
      <c r="S59" s="50"/>
      <c r="T59" s="50">
        <v>0</v>
      </c>
      <c r="U59" s="50">
        <v>0</v>
      </c>
      <c r="V59" s="478">
        <f t="shared" si="1"/>
        <v>0</v>
      </c>
      <c r="W59" s="559"/>
      <c r="X59" s="50"/>
      <c r="Y59" s="478"/>
      <c r="Z59" s="50"/>
      <c r="AA59" s="50"/>
      <c r="AB59" s="478"/>
    </row>
    <row r="60" spans="1:28" x14ac:dyDescent="0.2">
      <c r="A60" s="479"/>
      <c r="B60" s="700"/>
      <c r="C60" s="297"/>
      <c r="D60" s="1068"/>
      <c r="E60" s="217"/>
      <c r="F60" s="563"/>
      <c r="G60" s="1078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63"/>
      <c r="W60" s="54"/>
      <c r="X60" s="54"/>
      <c r="Y60" s="480"/>
      <c r="Z60" s="54"/>
      <c r="AA60" s="54"/>
      <c r="AB60" s="480"/>
    </row>
    <row r="61" spans="1:28" ht="12.75" hidden="1" customHeight="1" x14ac:dyDescent="0.2">
      <c r="A61" s="99" t="s">
        <v>371</v>
      </c>
      <c r="B61" s="852" t="s">
        <v>372</v>
      </c>
      <c r="C61" s="1063"/>
      <c r="D61" s="1068">
        <f>+H61+K61+N61+Q61+T61+W61+Z61</f>
        <v>0</v>
      </c>
      <c r="E61" s="217">
        <f>+I61+L61+O61+R61+U61+X61+AA61</f>
        <v>0</v>
      </c>
      <c r="F61" s="563">
        <f>+J61+M61+P61+S61+V61+Y61+AB61</f>
        <v>0</v>
      </c>
      <c r="G61" s="1078" t="e">
        <f t="shared" si="2"/>
        <v>#DIV/0!</v>
      </c>
      <c r="H61" s="54"/>
      <c r="I61" s="54">
        <v>0</v>
      </c>
      <c r="J61" s="54"/>
      <c r="K61" s="54"/>
      <c r="L61" s="54">
        <v>0</v>
      </c>
      <c r="M61" s="54"/>
      <c r="N61" s="54"/>
      <c r="O61" s="54">
        <v>0</v>
      </c>
      <c r="P61" s="54"/>
      <c r="Q61" s="54"/>
      <c r="R61" s="54">
        <v>0</v>
      </c>
      <c r="S61" s="54"/>
      <c r="T61" s="54">
        <v>0</v>
      </c>
      <c r="U61" s="54">
        <v>0</v>
      </c>
      <c r="V61" s="563">
        <f t="shared" si="1"/>
        <v>0</v>
      </c>
      <c r="W61" s="54"/>
      <c r="X61" s="54"/>
      <c r="Y61" s="480"/>
      <c r="Z61" s="54"/>
      <c r="AA61" s="54"/>
      <c r="AB61" s="480"/>
    </row>
    <row r="62" spans="1:28" ht="12.75" hidden="1" customHeight="1" x14ac:dyDescent="0.2">
      <c r="A62" s="99" t="s">
        <v>384</v>
      </c>
      <c r="B62" s="852" t="s">
        <v>385</v>
      </c>
      <c r="C62" s="1063"/>
      <c r="D62" s="1068">
        <f>+H62+K62+N62+Q62+T62+W62+Z62</f>
        <v>0</v>
      </c>
      <c r="E62" s="217">
        <f>+I62+L62+O62+R62+U62+X62+AA62</f>
        <v>0</v>
      </c>
      <c r="F62" s="563">
        <f>+J62+M62+P62+S62+V62+Y62+AB62</f>
        <v>0</v>
      </c>
      <c r="G62" s="1078" t="e">
        <f t="shared" si="2"/>
        <v>#DIV/0!</v>
      </c>
      <c r="H62" s="54"/>
      <c r="I62" s="54">
        <v>0</v>
      </c>
      <c r="J62" s="54"/>
      <c r="K62" s="54"/>
      <c r="L62" s="54">
        <v>0</v>
      </c>
      <c r="M62" s="54"/>
      <c r="N62" s="54"/>
      <c r="O62" s="54">
        <v>0</v>
      </c>
      <c r="P62" s="54"/>
      <c r="Q62" s="54"/>
      <c r="R62" s="54">
        <v>0</v>
      </c>
      <c r="S62" s="54"/>
      <c r="T62" s="54">
        <v>0</v>
      </c>
      <c r="U62" s="54">
        <v>0</v>
      </c>
      <c r="V62" s="563">
        <f t="shared" si="1"/>
        <v>0</v>
      </c>
      <c r="W62" s="54"/>
      <c r="X62" s="54"/>
      <c r="Y62" s="480"/>
      <c r="Z62" s="54"/>
      <c r="AA62" s="54"/>
      <c r="AB62" s="480"/>
    </row>
    <row r="63" spans="1:28" ht="12.75" hidden="1" customHeight="1" x14ac:dyDescent="0.2">
      <c r="A63" s="99" t="s">
        <v>604</v>
      </c>
      <c r="B63" s="852" t="s">
        <v>386</v>
      </c>
      <c r="C63" s="1063"/>
      <c r="D63" s="1068">
        <f>+H63+K63+N63+Q63+T63+W63+Z63</f>
        <v>0</v>
      </c>
      <c r="E63" s="217">
        <f>+I63+L63+O63+R63+U63+X63+AA63</f>
        <v>0</v>
      </c>
      <c r="F63" s="563">
        <f>+J63+M63+P63+S63+V63+Y63+AB63</f>
        <v>0</v>
      </c>
      <c r="G63" s="1078" t="e">
        <f t="shared" si="2"/>
        <v>#DIV/0!</v>
      </c>
      <c r="H63" s="54"/>
      <c r="I63" s="54">
        <v>0</v>
      </c>
      <c r="J63" s="54"/>
      <c r="K63" s="54"/>
      <c r="L63" s="54">
        <v>0</v>
      </c>
      <c r="M63" s="54"/>
      <c r="N63" s="54"/>
      <c r="O63" s="54">
        <v>0</v>
      </c>
      <c r="P63" s="54"/>
      <c r="Q63" s="54"/>
      <c r="R63" s="54">
        <v>0</v>
      </c>
      <c r="S63" s="54"/>
      <c r="T63" s="54">
        <v>0</v>
      </c>
      <c r="U63" s="54">
        <v>0</v>
      </c>
      <c r="V63" s="563">
        <f t="shared" si="1"/>
        <v>0</v>
      </c>
      <c r="W63" s="54"/>
      <c r="X63" s="54"/>
      <c r="Y63" s="480"/>
      <c r="Z63" s="54"/>
      <c r="AA63" s="54"/>
      <c r="AB63" s="480"/>
    </row>
    <row r="64" spans="1:28" s="39" customFormat="1" ht="12.75" customHeight="1" x14ac:dyDescent="0.2">
      <c r="A64" s="477" t="s">
        <v>134</v>
      </c>
      <c r="B64" s="845" t="s">
        <v>158</v>
      </c>
      <c r="C64" s="828"/>
      <c r="D64" s="562">
        <f>+H64+K64+N64+Q64+T64+W64+Z64</f>
        <v>0</v>
      </c>
      <c r="E64" s="50">
        <f>+I64+L64+O64+R64+U64+X64+AA64</f>
        <v>0</v>
      </c>
      <c r="F64" s="478">
        <f>+J64+M64+P64+S64+V64+Y64+AB64</f>
        <v>0</v>
      </c>
      <c r="G64" s="1077"/>
      <c r="H64" s="559">
        <f t="shared" ref="H64:S64" si="31">SUM(H61:H63)</f>
        <v>0</v>
      </c>
      <c r="I64" s="50">
        <v>0</v>
      </c>
      <c r="J64" s="50">
        <f t="shared" si="31"/>
        <v>0</v>
      </c>
      <c r="K64" s="50">
        <f t="shared" si="31"/>
        <v>0</v>
      </c>
      <c r="L64" s="50">
        <v>0</v>
      </c>
      <c r="M64" s="50">
        <f t="shared" si="31"/>
        <v>0</v>
      </c>
      <c r="N64" s="50">
        <f t="shared" si="31"/>
        <v>0</v>
      </c>
      <c r="O64" s="50">
        <v>0</v>
      </c>
      <c r="P64" s="50">
        <f t="shared" si="31"/>
        <v>0</v>
      </c>
      <c r="Q64" s="50">
        <f t="shared" si="31"/>
        <v>0</v>
      </c>
      <c r="R64" s="50">
        <v>0</v>
      </c>
      <c r="S64" s="50">
        <f t="shared" si="31"/>
        <v>0</v>
      </c>
      <c r="T64" s="50">
        <v>0</v>
      </c>
      <c r="U64" s="50">
        <v>0</v>
      </c>
      <c r="V64" s="478">
        <f t="shared" ref="V64" si="32">SUM(V61:V63)</f>
        <v>0</v>
      </c>
      <c r="W64" s="559">
        <f t="shared" ref="W64:Y64" si="33">SUM(W61:W63)</f>
        <v>0</v>
      </c>
      <c r="X64" s="50">
        <f t="shared" si="33"/>
        <v>0</v>
      </c>
      <c r="Y64" s="478">
        <f t="shared" si="33"/>
        <v>0</v>
      </c>
      <c r="Z64" s="50">
        <f t="shared" ref="Z64:AB64" si="34">SUM(Z61:Z63)</f>
        <v>0</v>
      </c>
      <c r="AA64" s="50">
        <f t="shared" si="34"/>
        <v>0</v>
      </c>
      <c r="AB64" s="478">
        <f t="shared" si="34"/>
        <v>0</v>
      </c>
    </row>
    <row r="65" spans="1:28" ht="13.5" thickBot="1" x14ac:dyDescent="0.25">
      <c r="A65" s="479"/>
      <c r="B65" s="475"/>
      <c r="C65" s="1065"/>
      <c r="D65" s="1068"/>
      <c r="E65" s="217"/>
      <c r="F65" s="563"/>
      <c r="G65" s="1078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63"/>
      <c r="W65" s="54"/>
      <c r="X65" s="54"/>
      <c r="Y65" s="480"/>
      <c r="Z65" s="54"/>
      <c r="AA65" s="54"/>
      <c r="AB65" s="480"/>
    </row>
    <row r="66" spans="1:28" s="39" customFormat="1" ht="12.75" customHeight="1" thickBot="1" x14ac:dyDescent="0.25">
      <c r="A66" s="1059" t="s">
        <v>135</v>
      </c>
      <c r="B66" s="845" t="s">
        <v>157</v>
      </c>
      <c r="C66" s="828"/>
      <c r="D66" s="562">
        <f>+H66+K66+N66+Q66+T66+W66+Z66</f>
        <v>735051</v>
      </c>
      <c r="E66" s="50">
        <f>+I66+L66+O66+R66+U66+X66+AA66</f>
        <v>744816</v>
      </c>
      <c r="F66" s="478">
        <f>+J66+M66+P66+S66+V66+Y66+AB66</f>
        <v>186631</v>
      </c>
      <c r="G66" s="1077">
        <f t="shared" si="2"/>
        <v>0.25057329595497413</v>
      </c>
      <c r="H66" s="559">
        <f t="shared" ref="H66:S66" si="35">+H64+H59+H53+H44+H35+H9+H7</f>
        <v>325819</v>
      </c>
      <c r="I66" s="50">
        <v>334297</v>
      </c>
      <c r="J66" s="50">
        <f t="shared" si="35"/>
        <v>178605</v>
      </c>
      <c r="K66" s="50">
        <f t="shared" si="35"/>
        <v>259167</v>
      </c>
      <c r="L66" s="50">
        <v>261840</v>
      </c>
      <c r="M66" s="50">
        <f t="shared" si="35"/>
        <v>6652</v>
      </c>
      <c r="N66" s="50">
        <f t="shared" si="35"/>
        <v>134972</v>
      </c>
      <c r="O66" s="50">
        <v>134972</v>
      </c>
      <c r="P66" s="50">
        <f t="shared" si="35"/>
        <v>110</v>
      </c>
      <c r="Q66" s="50">
        <f t="shared" si="35"/>
        <v>15093</v>
      </c>
      <c r="R66" s="50">
        <f>+R53+R35+R9+R7</f>
        <v>13261</v>
      </c>
      <c r="S66" s="50">
        <f t="shared" si="35"/>
        <v>967</v>
      </c>
      <c r="T66" s="50">
        <v>0</v>
      </c>
      <c r="U66" s="50">
        <v>446</v>
      </c>
      <c r="V66" s="478">
        <f t="shared" ref="V66" si="36">+V64+V59+V53+V44+V35+V9+V7</f>
        <v>297</v>
      </c>
      <c r="W66" s="560">
        <f t="shared" ref="W66:Y66" si="37">+W64+W59+W53+W44+W35+W9+W7</f>
        <v>0</v>
      </c>
      <c r="X66" s="55">
        <f t="shared" si="37"/>
        <v>0</v>
      </c>
      <c r="Y66" s="557">
        <f t="shared" si="37"/>
        <v>0</v>
      </c>
      <c r="Z66" s="55">
        <f t="shared" ref="Z66:AB66" si="38">+Z64+Z59+Z53+Z44+Z35+Z9+Z7</f>
        <v>0</v>
      </c>
      <c r="AA66" s="55">
        <f t="shared" si="38"/>
        <v>0</v>
      </c>
      <c r="AB66" s="557">
        <f t="shared" si="38"/>
        <v>0</v>
      </c>
    </row>
    <row r="67" spans="1:28" ht="13.5" thickBot="1" x14ac:dyDescent="0.25">
      <c r="A67" s="100"/>
      <c r="C67" s="1066"/>
      <c r="D67" s="1069"/>
      <c r="F67" s="1070"/>
      <c r="G67" s="1078"/>
      <c r="V67" s="563"/>
      <c r="AB67" s="586"/>
    </row>
    <row r="68" spans="1:28" ht="12.75" customHeight="1" thickBot="1" x14ac:dyDescent="0.25">
      <c r="A68" s="1056" t="s">
        <v>368</v>
      </c>
      <c r="B68" s="991" t="s">
        <v>369</v>
      </c>
      <c r="C68" s="1024"/>
      <c r="D68" s="1071">
        <f>+H68+K68+N68+Q68+T68+W68+Z68</f>
        <v>2268</v>
      </c>
      <c r="E68" s="1060">
        <f>+I68+L68+O68+R68+U68+X68+AA68</f>
        <v>2268</v>
      </c>
      <c r="F68" s="1062">
        <f>+J68+M68+P68+S68+V68+Y68+AB68</f>
        <v>0</v>
      </c>
      <c r="G68" s="1079">
        <f t="shared" si="2"/>
        <v>0</v>
      </c>
      <c r="H68" s="1067"/>
      <c r="I68" s="1060">
        <v>0</v>
      </c>
      <c r="J68" s="1060"/>
      <c r="K68" s="1060"/>
      <c r="L68" s="1060">
        <v>0</v>
      </c>
      <c r="M68" s="1060"/>
      <c r="N68" s="1060"/>
      <c r="O68" s="1060">
        <v>0</v>
      </c>
      <c r="P68" s="1060"/>
      <c r="Q68" s="1061">
        <f>1890+378</f>
        <v>2268</v>
      </c>
      <c r="R68" s="1060">
        <v>2268</v>
      </c>
      <c r="S68" s="1060"/>
      <c r="T68" s="1060">
        <v>0</v>
      </c>
      <c r="U68" s="1060">
        <v>0</v>
      </c>
      <c r="V68" s="1062">
        <f t="shared" si="1"/>
        <v>0</v>
      </c>
      <c r="W68" s="560"/>
      <c r="X68" s="55"/>
      <c r="Y68" s="557"/>
      <c r="Z68" s="55"/>
      <c r="AA68" s="55"/>
      <c r="AB68" s="557"/>
    </row>
  </sheetData>
  <mergeCells count="75">
    <mergeCell ref="G2:G4"/>
    <mergeCell ref="B68:C68"/>
    <mergeCell ref="T2:V2"/>
    <mergeCell ref="T3:V3"/>
    <mergeCell ref="W2:Y2"/>
    <mergeCell ref="W3:Y3"/>
    <mergeCell ref="B20:C20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Z2:AB2"/>
    <mergeCell ref="Z3:AB3"/>
    <mergeCell ref="B6:C6"/>
    <mergeCell ref="A2:A4"/>
    <mergeCell ref="B2:C4"/>
    <mergeCell ref="D2:F2"/>
    <mergeCell ref="H2:J2"/>
    <mergeCell ref="B5:C5"/>
    <mergeCell ref="K2:M2"/>
    <mergeCell ref="N2:P2"/>
    <mergeCell ref="Q2:S2"/>
    <mergeCell ref="D3:F3"/>
    <mergeCell ref="H3:J3"/>
    <mergeCell ref="K3:M3"/>
    <mergeCell ref="N3:P3"/>
    <mergeCell ref="Q3:S3"/>
    <mergeCell ref="B19:C19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46:C46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44:C44"/>
    <mergeCell ref="B59:C59"/>
    <mergeCell ref="B47:C47"/>
    <mergeCell ref="B48:C48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B61:C61"/>
    <mergeCell ref="B62:C62"/>
    <mergeCell ref="B63:C63"/>
    <mergeCell ref="B64:C64"/>
    <mergeCell ref="B66:C66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60" orientation="landscape" cellComments="asDisplayed" r:id="rId1"/>
  <headerFooter>
    <oddHeader>&amp;C&amp;"Times New Roman,Félkövér"&amp;12Martonvásár Város Önkormányzatának kiadásai 2017.
Városfejlesztési feladatok saját forrásból&amp;R&amp;"Times New Roman,Félkövér"&amp;12 5/b. melléklet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5"/>
  <sheetViews>
    <sheetView zoomScaleNormal="100" workbookViewId="0">
      <selection activeCell="G64" sqref="G64"/>
    </sheetView>
  </sheetViews>
  <sheetFormatPr defaultColWidth="9.140625" defaultRowHeight="15" x14ac:dyDescent="0.25"/>
  <cols>
    <col min="1" max="1" width="8.140625" style="21" customWidth="1"/>
    <col min="2" max="2" width="7.140625" style="22" customWidth="1"/>
    <col min="3" max="3" width="31" style="22" customWidth="1"/>
    <col min="4" max="4" width="11.42578125" style="18" customWidth="1"/>
    <col min="5" max="5" width="9.42578125" style="18" customWidth="1"/>
    <col min="6" max="6" width="8.140625" style="18" customWidth="1"/>
    <col min="7" max="7" width="8.140625" style="1048" customWidth="1"/>
    <col min="8" max="8" width="7.5703125" style="18" customWidth="1"/>
    <col min="9" max="9" width="7.140625" style="18" customWidth="1"/>
    <col min="10" max="10" width="8.140625" style="18" customWidth="1"/>
    <col min="11" max="11" width="7.85546875" style="18" customWidth="1"/>
    <col min="12" max="12" width="7.7109375" style="18" customWidth="1"/>
    <col min="13" max="31" width="7.85546875" style="18" customWidth="1"/>
    <col min="32" max="32" width="7.140625" style="18" customWidth="1"/>
    <col min="33" max="33" width="8" style="18" customWidth="1"/>
    <col min="34" max="34" width="7.5703125" style="18" customWidth="1"/>
    <col min="35" max="35" width="8" style="18" customWidth="1"/>
    <col min="36" max="36" width="7.85546875" style="18" customWidth="1"/>
    <col min="37" max="37" width="7.28515625" style="18" customWidth="1"/>
    <col min="38" max="40" width="8.85546875" customWidth="1"/>
    <col min="41" max="16384" width="9.140625" style="18"/>
  </cols>
  <sheetData>
    <row r="1" spans="1:37" s="1" customFormat="1" ht="12.75" customHeight="1" thickBot="1" x14ac:dyDescent="0.3">
      <c r="A1" s="21"/>
      <c r="B1" s="22"/>
      <c r="C1" s="22"/>
      <c r="G1" s="1081"/>
      <c r="AI1" s="62" t="s">
        <v>383</v>
      </c>
      <c r="AJ1" s="62"/>
      <c r="AK1" s="62"/>
    </row>
    <row r="2" spans="1:37" s="28" customFormat="1" ht="28.5" customHeight="1" x14ac:dyDescent="0.25">
      <c r="A2" s="859" t="s">
        <v>0</v>
      </c>
      <c r="B2" s="861" t="s">
        <v>182</v>
      </c>
      <c r="C2" s="1051"/>
      <c r="D2" s="865" t="s">
        <v>180</v>
      </c>
      <c r="E2" s="855"/>
      <c r="F2" s="856"/>
      <c r="G2" s="1073" t="s">
        <v>531</v>
      </c>
      <c r="H2" s="866" t="s">
        <v>698</v>
      </c>
      <c r="I2" s="855"/>
      <c r="J2" s="855"/>
      <c r="K2" s="855" t="s">
        <v>699</v>
      </c>
      <c r="L2" s="855"/>
      <c r="M2" s="855"/>
      <c r="N2" s="855" t="s">
        <v>702</v>
      </c>
      <c r="O2" s="855"/>
      <c r="P2" s="855"/>
      <c r="Q2" s="855" t="s">
        <v>782</v>
      </c>
      <c r="R2" s="855"/>
      <c r="S2" s="855"/>
      <c r="T2" s="855" t="s">
        <v>783</v>
      </c>
      <c r="U2" s="855"/>
      <c r="V2" s="855"/>
      <c r="W2" s="855" t="s">
        <v>703</v>
      </c>
      <c r="X2" s="855"/>
      <c r="Y2" s="855"/>
      <c r="Z2" s="855" t="s">
        <v>784</v>
      </c>
      <c r="AA2" s="855"/>
      <c r="AB2" s="855"/>
      <c r="AC2" s="855" t="s">
        <v>785</v>
      </c>
      <c r="AD2" s="855"/>
      <c r="AE2" s="855"/>
      <c r="AF2" s="855" t="s">
        <v>700</v>
      </c>
      <c r="AG2" s="855"/>
      <c r="AH2" s="855"/>
      <c r="AI2" s="855" t="s">
        <v>701</v>
      </c>
      <c r="AJ2" s="855"/>
      <c r="AK2" s="856"/>
    </row>
    <row r="3" spans="1:37" s="28" customFormat="1" ht="12.75" x14ac:dyDescent="0.25">
      <c r="A3" s="860"/>
      <c r="B3" s="844"/>
      <c r="C3" s="1052"/>
      <c r="D3" s="870"/>
      <c r="E3" s="857"/>
      <c r="F3" s="858"/>
      <c r="G3" s="1074"/>
      <c r="H3" s="871" t="s">
        <v>292</v>
      </c>
      <c r="I3" s="857"/>
      <c r="J3" s="857"/>
      <c r="K3" s="857" t="s">
        <v>292</v>
      </c>
      <c r="L3" s="857"/>
      <c r="M3" s="857"/>
      <c r="N3" s="857" t="s">
        <v>292</v>
      </c>
      <c r="O3" s="857"/>
      <c r="P3" s="857"/>
      <c r="Q3" s="857" t="s">
        <v>292</v>
      </c>
      <c r="R3" s="857"/>
      <c r="S3" s="857"/>
      <c r="T3" s="857" t="s">
        <v>292</v>
      </c>
      <c r="U3" s="857"/>
      <c r="V3" s="857"/>
      <c r="W3" s="857" t="s">
        <v>292</v>
      </c>
      <c r="X3" s="857"/>
      <c r="Y3" s="857"/>
      <c r="Z3" s="857" t="s">
        <v>786</v>
      </c>
      <c r="AA3" s="857"/>
      <c r="AB3" s="857"/>
      <c r="AC3" s="857" t="s">
        <v>786</v>
      </c>
      <c r="AD3" s="857"/>
      <c r="AE3" s="857"/>
      <c r="AF3" s="857" t="s">
        <v>292</v>
      </c>
      <c r="AG3" s="857"/>
      <c r="AH3" s="857"/>
      <c r="AI3" s="857" t="s">
        <v>292</v>
      </c>
      <c r="AJ3" s="857"/>
      <c r="AK3" s="858"/>
    </row>
    <row r="4" spans="1:37" s="17" customFormat="1" ht="25.5" x14ac:dyDescent="0.25">
      <c r="A4" s="860"/>
      <c r="B4" s="844"/>
      <c r="C4" s="1052"/>
      <c r="D4" s="561" t="s">
        <v>177</v>
      </c>
      <c r="E4" s="699" t="s">
        <v>178</v>
      </c>
      <c r="F4" s="476" t="s">
        <v>179</v>
      </c>
      <c r="G4" s="1075"/>
      <c r="H4" s="558" t="s">
        <v>177</v>
      </c>
      <c r="I4" s="699" t="s">
        <v>178</v>
      </c>
      <c r="J4" s="699" t="s">
        <v>179</v>
      </c>
      <c r="K4" s="699" t="s">
        <v>177</v>
      </c>
      <c r="L4" s="699" t="s">
        <v>178</v>
      </c>
      <c r="M4" s="699" t="s">
        <v>179</v>
      </c>
      <c r="N4" s="699" t="s">
        <v>177</v>
      </c>
      <c r="O4" s="699" t="s">
        <v>178</v>
      </c>
      <c r="P4" s="699" t="s">
        <v>179</v>
      </c>
      <c r="Q4" s="699" t="s">
        <v>177</v>
      </c>
      <c r="R4" s="699" t="s">
        <v>178</v>
      </c>
      <c r="S4" s="699" t="s">
        <v>179</v>
      </c>
      <c r="T4" s="699" t="s">
        <v>177</v>
      </c>
      <c r="U4" s="699" t="s">
        <v>178</v>
      </c>
      <c r="V4" s="699" t="s">
        <v>179</v>
      </c>
      <c r="W4" s="699" t="s">
        <v>177</v>
      </c>
      <c r="X4" s="699" t="s">
        <v>178</v>
      </c>
      <c r="Y4" s="699" t="s">
        <v>179</v>
      </c>
      <c r="Z4" s="699" t="s">
        <v>177</v>
      </c>
      <c r="AA4" s="699" t="s">
        <v>178</v>
      </c>
      <c r="AB4" s="699" t="s">
        <v>179</v>
      </c>
      <c r="AC4" s="699" t="s">
        <v>177</v>
      </c>
      <c r="AD4" s="699" t="s">
        <v>178</v>
      </c>
      <c r="AE4" s="699" t="s">
        <v>179</v>
      </c>
      <c r="AF4" s="699" t="s">
        <v>177</v>
      </c>
      <c r="AG4" s="699" t="s">
        <v>178</v>
      </c>
      <c r="AH4" s="699" t="s">
        <v>179</v>
      </c>
      <c r="AI4" s="699" t="s">
        <v>177</v>
      </c>
      <c r="AJ4" s="699" t="s">
        <v>178</v>
      </c>
      <c r="AK4" s="476" t="s">
        <v>179</v>
      </c>
    </row>
    <row r="5" spans="1:37" s="39" customFormat="1" ht="12.75" customHeight="1" x14ac:dyDescent="0.2">
      <c r="A5" s="477" t="s">
        <v>27</v>
      </c>
      <c r="B5" s="845" t="s">
        <v>174</v>
      </c>
      <c r="C5" s="828"/>
      <c r="D5" s="562">
        <f>+H5+K5+AF5+AI5+N5+W5+Q5+Z5+AC5+T5</f>
        <v>0</v>
      </c>
      <c r="E5" s="50">
        <f t="shared" ref="E5:F5" si="0">+I5+L5+AG5+AJ5+O5+X5+R5+AA5+AD5+U5</f>
        <v>0</v>
      </c>
      <c r="F5" s="478">
        <f t="shared" si="0"/>
        <v>0</v>
      </c>
      <c r="G5" s="1077"/>
      <c r="H5" s="559"/>
      <c r="I5" s="50">
        <v>0</v>
      </c>
      <c r="J5" s="50"/>
      <c r="K5" s="50"/>
      <c r="L5" s="50">
        <v>0</v>
      </c>
      <c r="M5" s="50"/>
      <c r="N5" s="50"/>
      <c r="O5" s="50">
        <v>0</v>
      </c>
      <c r="P5" s="50"/>
      <c r="Q5" s="50"/>
      <c r="R5" s="50">
        <v>0</v>
      </c>
      <c r="S5" s="50"/>
      <c r="T5" s="50"/>
      <c r="U5" s="50">
        <v>0</v>
      </c>
      <c r="V5" s="50"/>
      <c r="W5" s="50"/>
      <c r="X5" s="50">
        <v>0</v>
      </c>
      <c r="Y5" s="50"/>
      <c r="Z5" s="50"/>
      <c r="AA5" s="50">
        <v>0</v>
      </c>
      <c r="AB5" s="50"/>
      <c r="AC5" s="50"/>
      <c r="AD5" s="50">
        <v>0</v>
      </c>
      <c r="AE5" s="50"/>
      <c r="AF5" s="50"/>
      <c r="AG5" s="50">
        <v>0</v>
      </c>
      <c r="AH5" s="50"/>
      <c r="AI5" s="50"/>
      <c r="AJ5" s="50">
        <v>0</v>
      </c>
      <c r="AK5" s="478"/>
    </row>
    <row r="6" spans="1:37" s="39" customFormat="1" ht="12.75" customHeight="1" x14ac:dyDescent="0.2">
      <c r="A6" s="477" t="s">
        <v>33</v>
      </c>
      <c r="B6" s="845" t="s">
        <v>173</v>
      </c>
      <c r="C6" s="828"/>
      <c r="D6" s="562">
        <f>+H6+K6+AF6+AI6+N6+W6+Q6+Z6+AC6+T6</f>
        <v>794</v>
      </c>
      <c r="E6" s="50">
        <f>+I6+L6+AG6+AJ6+O6+X6+R6+AA6+AD6+U6</f>
        <v>11020</v>
      </c>
      <c r="F6" s="478">
        <f>+J6+M6+AH6+AK6+P6+Y6+S6+AB6+AE6+V6</f>
        <v>1051</v>
      </c>
      <c r="G6" s="1077">
        <f>+F6/E6</f>
        <v>9.5372050816696918E-2</v>
      </c>
      <c r="H6" s="559"/>
      <c r="I6" s="50">
        <v>0</v>
      </c>
      <c r="J6" s="50"/>
      <c r="K6" s="50"/>
      <c r="L6" s="50">
        <v>0</v>
      </c>
      <c r="M6" s="50"/>
      <c r="N6" s="50"/>
      <c r="O6" s="50">
        <v>0</v>
      </c>
      <c r="P6" s="50"/>
      <c r="Q6" s="50"/>
      <c r="R6" s="50">
        <v>6057</v>
      </c>
      <c r="S6" s="50"/>
      <c r="T6" s="50"/>
      <c r="U6" s="50">
        <v>0</v>
      </c>
      <c r="V6" s="50"/>
      <c r="W6" s="50">
        <f>1541-726-21</f>
        <v>794</v>
      </c>
      <c r="X6" s="50">
        <v>1787</v>
      </c>
      <c r="Y6" s="50">
        <v>1051</v>
      </c>
      <c r="Z6" s="50"/>
      <c r="AA6" s="50">
        <v>0</v>
      </c>
      <c r="AB6" s="50"/>
      <c r="AC6" s="50"/>
      <c r="AD6" s="50">
        <v>3176</v>
      </c>
      <c r="AE6" s="50"/>
      <c r="AF6" s="50"/>
      <c r="AG6" s="50">
        <v>0</v>
      </c>
      <c r="AH6" s="50"/>
      <c r="AI6" s="50"/>
      <c r="AJ6" s="50">
        <v>0</v>
      </c>
      <c r="AK6" s="478"/>
    </row>
    <row r="7" spans="1:37" s="39" customFormat="1" ht="12.75" customHeight="1" x14ac:dyDescent="0.2">
      <c r="A7" s="477" t="s">
        <v>34</v>
      </c>
      <c r="B7" s="845" t="s">
        <v>172</v>
      </c>
      <c r="C7" s="828"/>
      <c r="D7" s="562">
        <f>+H7+K7+AF7+AI7+N7+W7+Q7+Z7+AC7+T7</f>
        <v>794</v>
      </c>
      <c r="E7" s="50">
        <f>+I7+L7+AG7+AJ7+O7+X7+R7+AA7+AD7+U7</f>
        <v>11020</v>
      </c>
      <c r="F7" s="478">
        <f>+J7+M7+AH7+AK7+P7+Y7+S7+AB7+AE7+V7</f>
        <v>1051</v>
      </c>
      <c r="G7" s="1077">
        <f t="shared" ref="G7:G65" si="1">+F7/E7</f>
        <v>9.5372050816696918E-2</v>
      </c>
      <c r="H7" s="559"/>
      <c r="I7" s="50">
        <v>0</v>
      </c>
      <c r="J7" s="50"/>
      <c r="K7" s="50"/>
      <c r="L7" s="50">
        <v>0</v>
      </c>
      <c r="M7" s="50"/>
      <c r="N7" s="50"/>
      <c r="O7" s="50">
        <v>0</v>
      </c>
      <c r="P7" s="50"/>
      <c r="Q7" s="50"/>
      <c r="R7" s="50">
        <v>6057</v>
      </c>
      <c r="S7" s="50"/>
      <c r="T7" s="50"/>
      <c r="U7" s="50">
        <v>0</v>
      </c>
      <c r="V7" s="50"/>
      <c r="W7" s="50">
        <f>+W6+W5</f>
        <v>794</v>
      </c>
      <c r="X7" s="50">
        <v>1787</v>
      </c>
      <c r="Y7" s="50">
        <f>+Y6</f>
        <v>1051</v>
      </c>
      <c r="Z7" s="50"/>
      <c r="AA7" s="50">
        <v>0</v>
      </c>
      <c r="AB7" s="50"/>
      <c r="AC7" s="50"/>
      <c r="AD7" s="50">
        <v>3176</v>
      </c>
      <c r="AE7" s="50"/>
      <c r="AF7" s="50"/>
      <c r="AG7" s="50">
        <v>0</v>
      </c>
      <c r="AH7" s="50"/>
      <c r="AI7" s="50"/>
      <c r="AJ7" s="50">
        <v>0</v>
      </c>
      <c r="AK7" s="478"/>
    </row>
    <row r="8" spans="1:37" ht="12" customHeight="1" x14ac:dyDescent="0.25">
      <c r="A8" s="479"/>
      <c r="B8" s="700"/>
      <c r="C8" s="297"/>
      <c r="D8" s="1068"/>
      <c r="E8" s="217"/>
      <c r="F8" s="563"/>
      <c r="G8" s="1078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480"/>
    </row>
    <row r="9" spans="1:37" s="39" customFormat="1" ht="12.75" customHeight="1" x14ac:dyDescent="0.2">
      <c r="A9" s="477" t="s">
        <v>35</v>
      </c>
      <c r="B9" s="845" t="s">
        <v>171</v>
      </c>
      <c r="C9" s="828"/>
      <c r="D9" s="562">
        <f>+H9+K9+AF9+AI9+N9+W9+Q9+Z9+AC9+T9</f>
        <v>309</v>
      </c>
      <c r="E9" s="50">
        <f>+I9+L9+AG9+AJ9+O9+X9+R9+AA9+AD9+U9</f>
        <v>2433</v>
      </c>
      <c r="F9" s="478">
        <f>+J9+M9+AH9+AK9+P9+Y9+S9+AB9+AE9+V9</f>
        <v>332</v>
      </c>
      <c r="G9" s="1077">
        <f t="shared" si="1"/>
        <v>0.1364570489108097</v>
      </c>
      <c r="H9" s="559"/>
      <c r="I9" s="50">
        <v>0</v>
      </c>
      <c r="J9" s="50"/>
      <c r="K9" s="50"/>
      <c r="L9" s="50">
        <v>0</v>
      </c>
      <c r="M9" s="50"/>
      <c r="N9" s="50"/>
      <c r="O9" s="50">
        <v>0</v>
      </c>
      <c r="P9" s="50"/>
      <c r="Q9" s="50"/>
      <c r="R9" s="50">
        <v>1339</v>
      </c>
      <c r="S9" s="50"/>
      <c r="T9" s="50"/>
      <c r="U9" s="50">
        <v>0</v>
      </c>
      <c r="V9" s="50"/>
      <c r="W9" s="50">
        <v>309</v>
      </c>
      <c r="X9" s="50">
        <v>475</v>
      </c>
      <c r="Y9" s="50">
        <v>332</v>
      </c>
      <c r="Z9" s="50"/>
      <c r="AA9" s="50">
        <v>0</v>
      </c>
      <c r="AB9" s="50"/>
      <c r="AC9" s="50"/>
      <c r="AD9" s="50">
        <v>619</v>
      </c>
      <c r="AE9" s="50"/>
      <c r="AF9" s="50"/>
      <c r="AG9" s="50">
        <v>0</v>
      </c>
      <c r="AH9" s="50"/>
      <c r="AI9" s="50"/>
      <c r="AJ9" s="50">
        <v>0</v>
      </c>
      <c r="AK9" s="478"/>
    </row>
    <row r="10" spans="1:37" ht="11.25" customHeight="1" x14ac:dyDescent="0.25">
      <c r="A10" s="99"/>
      <c r="C10" s="298"/>
      <c r="D10" s="1068"/>
      <c r="E10" s="217"/>
      <c r="F10" s="563"/>
      <c r="G10" s="1078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480"/>
    </row>
    <row r="11" spans="1:37" ht="12.75" customHeight="1" x14ac:dyDescent="0.25">
      <c r="A11" s="481" t="s">
        <v>42</v>
      </c>
      <c r="B11" s="840" t="s">
        <v>41</v>
      </c>
      <c r="C11" s="829"/>
      <c r="D11" s="562">
        <f>+H11+K11+AF11+AI11+N11+W11+Q11+Z11+AC11+T11</f>
        <v>0</v>
      </c>
      <c r="E11" s="50">
        <f>+I11+L11+AG11+AJ11+O11+X11+R11+AA11+AD11+U11</f>
        <v>0</v>
      </c>
      <c r="F11" s="478">
        <f>+J11+M11+AH11+AK11+P11+Y11+S11+AB11+AE11+V11</f>
        <v>0</v>
      </c>
      <c r="G11" s="1077"/>
      <c r="H11" s="26"/>
      <c r="I11" s="24">
        <v>0</v>
      </c>
      <c r="J11" s="24"/>
      <c r="K11" s="24"/>
      <c r="L11" s="24">
        <v>0</v>
      </c>
      <c r="M11" s="24"/>
      <c r="N11" s="24"/>
      <c r="O11" s="24">
        <v>0</v>
      </c>
      <c r="P11" s="24"/>
      <c r="Q11" s="24"/>
      <c r="R11" s="24">
        <v>0</v>
      </c>
      <c r="S11" s="24"/>
      <c r="T11" s="24"/>
      <c r="U11" s="24">
        <v>0</v>
      </c>
      <c r="V11" s="24"/>
      <c r="W11" s="24"/>
      <c r="X11" s="24">
        <v>0</v>
      </c>
      <c r="Y11" s="24"/>
      <c r="Z11" s="24"/>
      <c r="AA11" s="24">
        <v>0</v>
      </c>
      <c r="AB11" s="24"/>
      <c r="AC11" s="24"/>
      <c r="AD11" s="24">
        <v>0</v>
      </c>
      <c r="AE11" s="24"/>
      <c r="AF11" s="24"/>
      <c r="AG11" s="24">
        <v>0</v>
      </c>
      <c r="AH11" s="24"/>
      <c r="AI11" s="24"/>
      <c r="AJ11" s="24">
        <v>0</v>
      </c>
      <c r="AK11" s="482"/>
    </row>
    <row r="12" spans="1:37" ht="12.75" customHeight="1" x14ac:dyDescent="0.25">
      <c r="A12" s="481" t="s">
        <v>44</v>
      </c>
      <c r="B12" s="840" t="s">
        <v>43</v>
      </c>
      <c r="C12" s="829"/>
      <c r="D12" s="562">
        <f>+H12+K12+AF12+AI12+N12+W12+Q12+Z12+AC12+T12</f>
        <v>0</v>
      </c>
      <c r="E12" s="50">
        <f>+I12+L12+AG12+AJ12+O12+X12+R12+AA12+AD12+U12</f>
        <v>910</v>
      </c>
      <c r="F12" s="478">
        <f>+J12+M12+AH12+AK12+P12+Y12+S12+AB12+AE12+V12</f>
        <v>103</v>
      </c>
      <c r="G12" s="1077">
        <f t="shared" si="1"/>
        <v>0.11318681318681319</v>
      </c>
      <c r="H12" s="26"/>
      <c r="I12" s="24">
        <v>0</v>
      </c>
      <c r="J12" s="24"/>
      <c r="K12" s="24"/>
      <c r="L12" s="24">
        <v>0</v>
      </c>
      <c r="M12" s="24"/>
      <c r="N12" s="24"/>
      <c r="O12" s="24">
        <v>0</v>
      </c>
      <c r="P12" s="24"/>
      <c r="Q12" s="24"/>
      <c r="R12" s="24">
        <v>0</v>
      </c>
      <c r="S12" s="24"/>
      <c r="T12" s="24"/>
      <c r="U12" s="24">
        <v>0</v>
      </c>
      <c r="V12" s="24"/>
      <c r="W12" s="24"/>
      <c r="X12" s="24">
        <v>0</v>
      </c>
      <c r="Y12" s="24"/>
      <c r="Z12" s="24"/>
      <c r="AA12" s="24">
        <v>103</v>
      </c>
      <c r="AB12" s="24">
        <v>103</v>
      </c>
      <c r="AC12" s="24"/>
      <c r="AD12" s="24">
        <v>807</v>
      </c>
      <c r="AE12" s="24"/>
      <c r="AF12" s="24"/>
      <c r="AG12" s="24">
        <v>0</v>
      </c>
      <c r="AH12" s="24"/>
      <c r="AI12" s="24"/>
      <c r="AJ12" s="24">
        <v>0</v>
      </c>
      <c r="AK12" s="482"/>
    </row>
    <row r="13" spans="1:37" ht="12.75" customHeight="1" x14ac:dyDescent="0.25">
      <c r="A13" s="481" t="s">
        <v>46</v>
      </c>
      <c r="B13" s="840" t="s">
        <v>45</v>
      </c>
      <c r="C13" s="829"/>
      <c r="D13" s="562">
        <f>+H13+K13+AF13+AI13+N13+W13+Q13+Z13+AC13+T13</f>
        <v>0</v>
      </c>
      <c r="E13" s="50">
        <f>+I13+L13+AG13+AJ13+O13+X13+R13+AA13+AD13+U13</f>
        <v>0</v>
      </c>
      <c r="F13" s="478">
        <f>+J13+M13+AH13+AK13+P13+Y13+S13+AB13+AE13+V13</f>
        <v>0</v>
      </c>
      <c r="G13" s="1077"/>
      <c r="H13" s="26"/>
      <c r="I13" s="24">
        <v>0</v>
      </c>
      <c r="J13" s="24"/>
      <c r="K13" s="24"/>
      <c r="L13" s="24">
        <v>0</v>
      </c>
      <c r="M13" s="24"/>
      <c r="N13" s="24"/>
      <c r="O13" s="24">
        <v>0</v>
      </c>
      <c r="P13" s="24"/>
      <c r="Q13" s="24"/>
      <c r="R13" s="24">
        <v>0</v>
      </c>
      <c r="S13" s="24"/>
      <c r="T13" s="24"/>
      <c r="U13" s="24">
        <v>0</v>
      </c>
      <c r="V13" s="24"/>
      <c r="W13" s="24"/>
      <c r="X13" s="24">
        <v>0</v>
      </c>
      <c r="Y13" s="24"/>
      <c r="Z13" s="24"/>
      <c r="AA13" s="24">
        <v>0</v>
      </c>
      <c r="AB13" s="24"/>
      <c r="AC13" s="24"/>
      <c r="AD13" s="24">
        <v>0</v>
      </c>
      <c r="AE13" s="24"/>
      <c r="AF13" s="24"/>
      <c r="AG13" s="24">
        <v>0</v>
      </c>
      <c r="AH13" s="24"/>
      <c r="AI13" s="24"/>
      <c r="AJ13" s="24">
        <v>0</v>
      </c>
      <c r="AK13" s="482"/>
    </row>
    <row r="14" spans="1:37" s="39" customFormat="1" ht="12.75" customHeight="1" x14ac:dyDescent="0.2">
      <c r="A14" s="477" t="s">
        <v>47</v>
      </c>
      <c r="B14" s="845" t="s">
        <v>170</v>
      </c>
      <c r="C14" s="828"/>
      <c r="D14" s="562">
        <f>+H14+K14+AF14+AI14+N14+W14+Q14+Z14+AC14+T14</f>
        <v>0</v>
      </c>
      <c r="E14" s="50">
        <f>+I14+L14+AG14+AJ14+O14+X14+R14+AA14+AD14+U14</f>
        <v>910</v>
      </c>
      <c r="F14" s="478">
        <f>+J14+M14+AH14+AK14+P14+Y14+S14+AB14+AE14+V14</f>
        <v>103</v>
      </c>
      <c r="G14" s="1077">
        <f t="shared" si="1"/>
        <v>0.11318681318681319</v>
      </c>
      <c r="H14" s="559">
        <f>SUM(H11:H13)</f>
        <v>0</v>
      </c>
      <c r="I14" s="50">
        <f t="shared" ref="I14:AK14" si="2">SUM(I11:I13)</f>
        <v>0</v>
      </c>
      <c r="J14" s="50">
        <f t="shared" si="2"/>
        <v>0</v>
      </c>
      <c r="K14" s="50">
        <f t="shared" si="2"/>
        <v>0</v>
      </c>
      <c r="L14" s="50">
        <f t="shared" si="2"/>
        <v>0</v>
      </c>
      <c r="M14" s="50">
        <f t="shared" si="2"/>
        <v>0</v>
      </c>
      <c r="N14" s="50">
        <f t="shared" si="2"/>
        <v>0</v>
      </c>
      <c r="O14" s="50">
        <f t="shared" si="2"/>
        <v>0</v>
      </c>
      <c r="P14" s="50">
        <f t="shared" si="2"/>
        <v>0</v>
      </c>
      <c r="Q14" s="50">
        <f t="shared" si="2"/>
        <v>0</v>
      </c>
      <c r="R14" s="50">
        <f t="shared" si="2"/>
        <v>0</v>
      </c>
      <c r="S14" s="50">
        <f t="shared" si="2"/>
        <v>0</v>
      </c>
      <c r="T14" s="50">
        <f t="shared" si="2"/>
        <v>0</v>
      </c>
      <c r="U14" s="50">
        <f t="shared" si="2"/>
        <v>0</v>
      </c>
      <c r="V14" s="50">
        <f t="shared" si="2"/>
        <v>0</v>
      </c>
      <c r="W14" s="50">
        <f t="shared" si="2"/>
        <v>0</v>
      </c>
      <c r="X14" s="50">
        <f t="shared" si="2"/>
        <v>0</v>
      </c>
      <c r="Y14" s="50">
        <f t="shared" si="2"/>
        <v>0</v>
      </c>
      <c r="Z14" s="50">
        <f t="shared" si="2"/>
        <v>0</v>
      </c>
      <c r="AA14" s="50">
        <f t="shared" si="2"/>
        <v>103</v>
      </c>
      <c r="AB14" s="50">
        <f t="shared" si="2"/>
        <v>103</v>
      </c>
      <c r="AC14" s="50">
        <f t="shared" si="2"/>
        <v>0</v>
      </c>
      <c r="AD14" s="50">
        <f t="shared" si="2"/>
        <v>807</v>
      </c>
      <c r="AE14" s="50">
        <f t="shared" si="2"/>
        <v>0</v>
      </c>
      <c r="AF14" s="50">
        <f t="shared" si="2"/>
        <v>0</v>
      </c>
      <c r="AG14" s="50">
        <f t="shared" si="2"/>
        <v>0</v>
      </c>
      <c r="AH14" s="50">
        <f t="shared" si="2"/>
        <v>0</v>
      </c>
      <c r="AI14" s="50">
        <f t="shared" si="2"/>
        <v>0</v>
      </c>
      <c r="AJ14" s="50">
        <f t="shared" si="2"/>
        <v>0</v>
      </c>
      <c r="AK14" s="478">
        <f t="shared" si="2"/>
        <v>0</v>
      </c>
    </row>
    <row r="15" spans="1:37" ht="12.75" customHeight="1" x14ac:dyDescent="0.25">
      <c r="A15" s="481" t="s">
        <v>49</v>
      </c>
      <c r="B15" s="840" t="s">
        <v>48</v>
      </c>
      <c r="C15" s="829"/>
      <c r="D15" s="562">
        <f>+H15+K15+AF15+AI15+N15+W15+Q15+Z15+AC15+T15</f>
        <v>0</v>
      </c>
      <c r="E15" s="50">
        <f>+I15+L15+AG15+AJ15+O15+X15+R15+AA15+AD15+U15</f>
        <v>0</v>
      </c>
      <c r="F15" s="478">
        <f>+J15+M15+AH15+AK15+P15+Y15+S15+AB15+AE15+V15</f>
        <v>0</v>
      </c>
      <c r="G15" s="1077"/>
      <c r="H15" s="26"/>
      <c r="I15" s="24">
        <v>0</v>
      </c>
      <c r="J15" s="24"/>
      <c r="K15" s="24"/>
      <c r="L15" s="24">
        <v>0</v>
      </c>
      <c r="M15" s="24"/>
      <c r="N15" s="24"/>
      <c r="O15" s="24">
        <v>0</v>
      </c>
      <c r="P15" s="24"/>
      <c r="Q15" s="24"/>
      <c r="R15" s="24">
        <v>0</v>
      </c>
      <c r="S15" s="24"/>
      <c r="T15" s="24"/>
      <c r="U15" s="24">
        <v>0</v>
      </c>
      <c r="V15" s="24"/>
      <c r="W15" s="24"/>
      <c r="X15" s="24">
        <v>0</v>
      </c>
      <c r="Y15" s="24"/>
      <c r="Z15" s="24"/>
      <c r="AA15" s="24">
        <v>0</v>
      </c>
      <c r="AB15" s="24"/>
      <c r="AC15" s="24"/>
      <c r="AD15" s="24">
        <v>0</v>
      </c>
      <c r="AE15" s="24"/>
      <c r="AF15" s="24"/>
      <c r="AG15" s="24">
        <v>0</v>
      </c>
      <c r="AH15" s="24"/>
      <c r="AI15" s="24"/>
      <c r="AJ15" s="24">
        <v>0</v>
      </c>
      <c r="AK15" s="482"/>
    </row>
    <row r="16" spans="1:37" ht="12.75" customHeight="1" x14ac:dyDescent="0.25">
      <c r="A16" s="481" t="s">
        <v>51</v>
      </c>
      <c r="B16" s="840" t="s">
        <v>50</v>
      </c>
      <c r="C16" s="829"/>
      <c r="D16" s="562">
        <f>+H16+K16+AF16+AI16+N16+W16+Q16+Z16+AC16+T16</f>
        <v>0</v>
      </c>
      <c r="E16" s="50">
        <f>+I16+L16+AG16+AJ16+O16+X16+R16+AA16+AD16+U16</f>
        <v>0</v>
      </c>
      <c r="F16" s="478">
        <f>+J16+M16+AH16+AK16+P16+Y16+S16+AB16+AE16+V16</f>
        <v>0</v>
      </c>
      <c r="G16" s="1077"/>
      <c r="H16" s="26"/>
      <c r="I16" s="24">
        <v>0</v>
      </c>
      <c r="J16" s="24"/>
      <c r="K16" s="24"/>
      <c r="L16" s="24">
        <v>0</v>
      </c>
      <c r="M16" s="24"/>
      <c r="N16" s="24"/>
      <c r="O16" s="24">
        <v>0</v>
      </c>
      <c r="P16" s="24"/>
      <c r="Q16" s="24"/>
      <c r="R16" s="24">
        <v>0</v>
      </c>
      <c r="S16" s="24"/>
      <c r="T16" s="24"/>
      <c r="U16" s="24">
        <v>0</v>
      </c>
      <c r="V16" s="24"/>
      <c r="W16" s="24"/>
      <c r="X16" s="24">
        <v>0</v>
      </c>
      <c r="Y16" s="24"/>
      <c r="Z16" s="24"/>
      <c r="AA16" s="24">
        <v>0</v>
      </c>
      <c r="AB16" s="24"/>
      <c r="AC16" s="24"/>
      <c r="AD16" s="24">
        <v>0</v>
      </c>
      <c r="AE16" s="24"/>
      <c r="AF16" s="24"/>
      <c r="AG16" s="24">
        <v>0</v>
      </c>
      <c r="AH16" s="24"/>
      <c r="AI16" s="24"/>
      <c r="AJ16" s="24">
        <v>0</v>
      </c>
      <c r="AK16" s="482"/>
    </row>
    <row r="17" spans="1:37" s="39" customFormat="1" ht="12.75" customHeight="1" x14ac:dyDescent="0.2">
      <c r="A17" s="477" t="s">
        <v>52</v>
      </c>
      <c r="B17" s="845" t="s">
        <v>169</v>
      </c>
      <c r="C17" s="828"/>
      <c r="D17" s="562">
        <f>+H17+K17+AF17+AI17+N17+W17+Q17+Z17+AC17+T17</f>
        <v>0</v>
      </c>
      <c r="E17" s="50">
        <f>+I17+L17+AG17+AJ17+O17+X17+R17+AA17+AD17+U17</f>
        <v>0</v>
      </c>
      <c r="F17" s="478">
        <f>+J17+M17+AH17+AK17+P17+Y17+S17+AB17+AE17+V17</f>
        <v>0</v>
      </c>
      <c r="G17" s="1077"/>
      <c r="H17" s="559">
        <f>+H15+H16</f>
        <v>0</v>
      </c>
      <c r="I17" s="50">
        <f t="shared" ref="I17:AK17" si="3">+I15+I16</f>
        <v>0</v>
      </c>
      <c r="J17" s="50">
        <f t="shared" si="3"/>
        <v>0</v>
      </c>
      <c r="K17" s="50">
        <f t="shared" si="3"/>
        <v>0</v>
      </c>
      <c r="L17" s="50">
        <f t="shared" si="3"/>
        <v>0</v>
      </c>
      <c r="M17" s="50">
        <f t="shared" si="3"/>
        <v>0</v>
      </c>
      <c r="N17" s="50">
        <f t="shared" si="3"/>
        <v>0</v>
      </c>
      <c r="O17" s="50">
        <f t="shared" si="3"/>
        <v>0</v>
      </c>
      <c r="P17" s="50">
        <f t="shared" si="3"/>
        <v>0</v>
      </c>
      <c r="Q17" s="50">
        <f t="shared" si="3"/>
        <v>0</v>
      </c>
      <c r="R17" s="50">
        <f t="shared" si="3"/>
        <v>0</v>
      </c>
      <c r="S17" s="50">
        <f t="shared" si="3"/>
        <v>0</v>
      </c>
      <c r="T17" s="50">
        <f t="shared" si="3"/>
        <v>0</v>
      </c>
      <c r="U17" s="50">
        <f t="shared" si="3"/>
        <v>0</v>
      </c>
      <c r="V17" s="50">
        <f t="shared" si="3"/>
        <v>0</v>
      </c>
      <c r="W17" s="50">
        <f t="shared" si="3"/>
        <v>0</v>
      </c>
      <c r="X17" s="50">
        <f t="shared" si="3"/>
        <v>0</v>
      </c>
      <c r="Y17" s="50">
        <f t="shared" si="3"/>
        <v>0</v>
      </c>
      <c r="Z17" s="50">
        <f t="shared" si="3"/>
        <v>0</v>
      </c>
      <c r="AA17" s="50">
        <f t="shared" si="3"/>
        <v>0</v>
      </c>
      <c r="AB17" s="50">
        <f t="shared" si="3"/>
        <v>0</v>
      </c>
      <c r="AC17" s="50">
        <f t="shared" si="3"/>
        <v>0</v>
      </c>
      <c r="AD17" s="50">
        <f t="shared" si="3"/>
        <v>0</v>
      </c>
      <c r="AE17" s="50">
        <f t="shared" si="3"/>
        <v>0</v>
      </c>
      <c r="AF17" s="50">
        <f t="shared" si="3"/>
        <v>0</v>
      </c>
      <c r="AG17" s="50">
        <f t="shared" si="3"/>
        <v>0</v>
      </c>
      <c r="AH17" s="50">
        <f t="shared" si="3"/>
        <v>0</v>
      </c>
      <c r="AI17" s="50">
        <f t="shared" si="3"/>
        <v>0</v>
      </c>
      <c r="AJ17" s="50">
        <f t="shared" si="3"/>
        <v>0</v>
      </c>
      <c r="AK17" s="478">
        <f t="shared" si="3"/>
        <v>0</v>
      </c>
    </row>
    <row r="18" spans="1:37" ht="12.75" customHeight="1" x14ac:dyDescent="0.25">
      <c r="A18" s="481" t="s">
        <v>54</v>
      </c>
      <c r="B18" s="840" t="s">
        <v>53</v>
      </c>
      <c r="C18" s="829"/>
      <c r="D18" s="562">
        <f>+H18+K18+AF18+AI18+N18+W18+Q18+Z18+AC18+T18</f>
        <v>0</v>
      </c>
      <c r="E18" s="50">
        <f>+I18+L18+AG18+AJ18+O18+X18+R18+AA18+AD18+U18</f>
        <v>0</v>
      </c>
      <c r="F18" s="478">
        <f>+J18+M18+AH18+AK18+P18+Y18+S18+AB18+AE18+V18</f>
        <v>0</v>
      </c>
      <c r="G18" s="1077"/>
      <c r="H18" s="26"/>
      <c r="I18" s="24">
        <v>0</v>
      </c>
      <c r="J18" s="24"/>
      <c r="K18" s="24"/>
      <c r="L18" s="24">
        <v>0</v>
      </c>
      <c r="M18" s="24"/>
      <c r="N18" s="24"/>
      <c r="O18" s="24">
        <v>0</v>
      </c>
      <c r="P18" s="24"/>
      <c r="Q18" s="24"/>
      <c r="R18" s="24">
        <v>0</v>
      </c>
      <c r="S18" s="24"/>
      <c r="T18" s="24"/>
      <c r="U18" s="24">
        <v>0</v>
      </c>
      <c r="V18" s="24"/>
      <c r="W18" s="24"/>
      <c r="X18" s="24">
        <v>0</v>
      </c>
      <c r="Y18" s="24"/>
      <c r="Z18" s="24"/>
      <c r="AA18" s="24">
        <v>0</v>
      </c>
      <c r="AB18" s="24"/>
      <c r="AC18" s="24"/>
      <c r="AD18" s="24">
        <v>0</v>
      </c>
      <c r="AE18" s="24"/>
      <c r="AF18" s="24"/>
      <c r="AG18" s="24">
        <v>0</v>
      </c>
      <c r="AH18" s="24"/>
      <c r="AI18" s="24"/>
      <c r="AJ18" s="24">
        <v>0</v>
      </c>
      <c r="AK18" s="482"/>
    </row>
    <row r="19" spans="1:37" ht="12.75" customHeight="1" x14ac:dyDescent="0.25">
      <c r="A19" s="481" t="s">
        <v>56</v>
      </c>
      <c r="B19" s="840" t="s">
        <v>55</v>
      </c>
      <c r="C19" s="829"/>
      <c r="D19" s="562">
        <f>+H19+K19+AF19+AI19+N19+W19+Q19+Z19+AC19+T19</f>
        <v>0</v>
      </c>
      <c r="E19" s="50">
        <f>+I19+L19+AG19+AJ19+O19+X19+R19+AA19+AD19+U19</f>
        <v>0</v>
      </c>
      <c r="F19" s="478">
        <f>+J19+M19+AH19+AK19+P19+Y19+S19+AB19+AE19+V19</f>
        <v>0</v>
      </c>
      <c r="G19" s="1077"/>
      <c r="H19" s="26"/>
      <c r="I19" s="24">
        <v>0</v>
      </c>
      <c r="J19" s="24"/>
      <c r="K19" s="24"/>
      <c r="L19" s="24">
        <v>0</v>
      </c>
      <c r="M19" s="24"/>
      <c r="N19" s="24"/>
      <c r="O19" s="24">
        <v>0</v>
      </c>
      <c r="P19" s="24"/>
      <c r="Q19" s="24"/>
      <c r="R19" s="24">
        <v>0</v>
      </c>
      <c r="S19" s="24"/>
      <c r="T19" s="24"/>
      <c r="U19" s="24">
        <v>0</v>
      </c>
      <c r="V19" s="24"/>
      <c r="W19" s="24"/>
      <c r="X19" s="24">
        <v>0</v>
      </c>
      <c r="Y19" s="24"/>
      <c r="Z19" s="24"/>
      <c r="AA19" s="24">
        <v>0</v>
      </c>
      <c r="AB19" s="24"/>
      <c r="AC19" s="24"/>
      <c r="AD19" s="24">
        <v>0</v>
      </c>
      <c r="AE19" s="24"/>
      <c r="AF19" s="24"/>
      <c r="AG19" s="24">
        <v>0</v>
      </c>
      <c r="AH19" s="24"/>
      <c r="AI19" s="24"/>
      <c r="AJ19" s="24">
        <v>0</v>
      </c>
      <c r="AK19" s="482"/>
    </row>
    <row r="20" spans="1:37" ht="12.75" customHeight="1" x14ac:dyDescent="0.25">
      <c r="A20" s="481" t="s">
        <v>57</v>
      </c>
      <c r="B20" s="840" t="s">
        <v>167</v>
      </c>
      <c r="C20" s="829"/>
      <c r="D20" s="562">
        <f>+H20+K20+AF20+AI20+N20+W20+Q20+Z20+AC20+T20</f>
        <v>0</v>
      </c>
      <c r="E20" s="50">
        <f>+I20+L20+AG20+AJ20+O20+X20+R20+AA20+AD20+U20</f>
        <v>0</v>
      </c>
      <c r="F20" s="478">
        <f>+J20+M20+AH20+AK20+P20+Y20+S20+AB20+AE20+V20</f>
        <v>0</v>
      </c>
      <c r="G20" s="1077"/>
      <c r="H20" s="26"/>
      <c r="I20" s="24">
        <v>0</v>
      </c>
      <c r="J20" s="24"/>
      <c r="K20" s="24"/>
      <c r="L20" s="24">
        <v>0</v>
      </c>
      <c r="M20" s="24"/>
      <c r="N20" s="24"/>
      <c r="O20" s="24">
        <v>0</v>
      </c>
      <c r="P20" s="24"/>
      <c r="Q20" s="24"/>
      <c r="R20" s="24">
        <v>0</v>
      </c>
      <c r="S20" s="24"/>
      <c r="T20" s="24"/>
      <c r="U20" s="24">
        <v>0</v>
      </c>
      <c r="V20" s="24"/>
      <c r="W20" s="24"/>
      <c r="X20" s="24">
        <v>0</v>
      </c>
      <c r="Y20" s="24"/>
      <c r="Z20" s="24"/>
      <c r="AA20" s="24">
        <v>0</v>
      </c>
      <c r="AB20" s="24"/>
      <c r="AC20" s="24"/>
      <c r="AD20" s="24">
        <v>0</v>
      </c>
      <c r="AE20" s="24"/>
      <c r="AF20" s="24"/>
      <c r="AG20" s="24">
        <v>0</v>
      </c>
      <c r="AH20" s="24"/>
      <c r="AI20" s="24"/>
      <c r="AJ20" s="24">
        <v>0</v>
      </c>
      <c r="AK20" s="482"/>
    </row>
    <row r="21" spans="1:37" ht="12.75" customHeight="1" x14ac:dyDescent="0.25">
      <c r="A21" s="481" t="s">
        <v>59</v>
      </c>
      <c r="B21" s="840" t="s">
        <v>58</v>
      </c>
      <c r="C21" s="829"/>
      <c r="D21" s="562">
        <f>+H21+K21+AF21+AI21+N21+W21+Q21+Z21+AC21+T21</f>
        <v>0</v>
      </c>
      <c r="E21" s="50">
        <f>+I21+L21+AG21+AJ21+O21+X21+R21+AA21+AD21+U21</f>
        <v>0</v>
      </c>
      <c r="F21" s="478">
        <f>+J21+M21+AH21+AK21+P21+Y21+S21+AB21+AE21+V21</f>
        <v>0</v>
      </c>
      <c r="G21" s="1077"/>
      <c r="H21" s="26"/>
      <c r="I21" s="24">
        <v>0</v>
      </c>
      <c r="J21" s="24"/>
      <c r="K21" s="24"/>
      <c r="L21" s="24">
        <v>0</v>
      </c>
      <c r="M21" s="24"/>
      <c r="N21" s="24"/>
      <c r="O21" s="24">
        <v>0</v>
      </c>
      <c r="P21" s="24"/>
      <c r="Q21" s="24"/>
      <c r="R21" s="24">
        <v>0</v>
      </c>
      <c r="S21" s="24"/>
      <c r="T21" s="24"/>
      <c r="U21" s="24">
        <v>0</v>
      </c>
      <c r="V21" s="24"/>
      <c r="W21" s="24"/>
      <c r="X21" s="24">
        <v>0</v>
      </c>
      <c r="Y21" s="24"/>
      <c r="Z21" s="24"/>
      <c r="AA21" s="24">
        <v>0</v>
      </c>
      <c r="AB21" s="24"/>
      <c r="AC21" s="24"/>
      <c r="AD21" s="24">
        <v>0</v>
      </c>
      <c r="AE21" s="24"/>
      <c r="AF21" s="24"/>
      <c r="AG21" s="24">
        <v>0</v>
      </c>
      <c r="AH21" s="24"/>
      <c r="AI21" s="24"/>
      <c r="AJ21" s="24">
        <v>0</v>
      </c>
      <c r="AK21" s="482"/>
    </row>
    <row r="22" spans="1:37" ht="12.75" customHeight="1" x14ac:dyDescent="0.25">
      <c r="A22" s="481" t="s">
        <v>60</v>
      </c>
      <c r="B22" s="840" t="s">
        <v>166</v>
      </c>
      <c r="C22" s="829"/>
      <c r="D22" s="562">
        <f>+H22+K22+AF22+AI22+N22+W22+Q22+Z22+AC22+T22</f>
        <v>0</v>
      </c>
      <c r="E22" s="50">
        <f>+I22+L22+AG22+AJ22+O22+X22+R22+AA22+AD22+U22</f>
        <v>0</v>
      </c>
      <c r="F22" s="478">
        <f>+J22+M22+AH22+AK22+P22+Y22+S22+AB22+AE22+V22</f>
        <v>0</v>
      </c>
      <c r="G22" s="1077"/>
      <c r="H22" s="26"/>
      <c r="I22" s="24">
        <v>0</v>
      </c>
      <c r="J22" s="24"/>
      <c r="K22" s="24"/>
      <c r="L22" s="24">
        <v>0</v>
      </c>
      <c r="M22" s="24"/>
      <c r="N22" s="24"/>
      <c r="O22" s="24">
        <v>0</v>
      </c>
      <c r="P22" s="24"/>
      <c r="Q22" s="24"/>
      <c r="R22" s="24">
        <v>0</v>
      </c>
      <c r="S22" s="24"/>
      <c r="T22" s="24"/>
      <c r="U22" s="24">
        <v>0</v>
      </c>
      <c r="V22" s="24"/>
      <c r="W22" s="24"/>
      <c r="X22" s="24">
        <v>0</v>
      </c>
      <c r="Y22" s="24"/>
      <c r="Z22" s="24"/>
      <c r="AA22" s="24">
        <v>0</v>
      </c>
      <c r="AB22" s="24"/>
      <c r="AC22" s="24"/>
      <c r="AD22" s="24">
        <v>0</v>
      </c>
      <c r="AE22" s="24"/>
      <c r="AF22" s="24"/>
      <c r="AG22" s="24">
        <v>0</v>
      </c>
      <c r="AH22" s="24"/>
      <c r="AI22" s="24"/>
      <c r="AJ22" s="24">
        <v>0</v>
      </c>
      <c r="AK22" s="482"/>
    </row>
    <row r="23" spans="1:37" ht="12.75" customHeight="1" x14ac:dyDescent="0.25">
      <c r="A23" s="481" t="s">
        <v>63</v>
      </c>
      <c r="B23" s="840" t="s">
        <v>62</v>
      </c>
      <c r="C23" s="829"/>
      <c r="D23" s="562">
        <f>+H23+K23+AF23+AI23+N23+W23+Q23+Z23+AC23+T23</f>
        <v>4895</v>
      </c>
      <c r="E23" s="50">
        <f>+I23+L23+AG23+AJ23+O23+X23+R23+AA23+AD23+U23</f>
        <v>8061</v>
      </c>
      <c r="F23" s="478">
        <f>+J23+M23+AH23+AK23+P23+Y23+S23+AB23+AE23+V23</f>
        <v>1443</v>
      </c>
      <c r="G23" s="1077">
        <f t="shared" si="1"/>
        <v>0.17901004838109416</v>
      </c>
      <c r="H23" s="26">
        <v>2658</v>
      </c>
      <c r="I23" s="24">
        <v>2658</v>
      </c>
      <c r="J23" s="24"/>
      <c r="K23" s="24"/>
      <c r="L23" s="24">
        <v>0</v>
      </c>
      <c r="M23" s="24"/>
      <c r="N23" s="24">
        <f>1300-490</f>
        <v>810</v>
      </c>
      <c r="O23" s="24">
        <v>810</v>
      </c>
      <c r="P23" s="24"/>
      <c r="Q23" s="24"/>
      <c r="R23" s="24">
        <v>1000</v>
      </c>
      <c r="S23" s="24"/>
      <c r="T23" s="24"/>
      <c r="U23" s="24">
        <v>0</v>
      </c>
      <c r="V23" s="24"/>
      <c r="W23" s="24">
        <f>1330+138-41</f>
        <v>1427</v>
      </c>
      <c r="X23" s="24">
        <v>43</v>
      </c>
      <c r="Y23" s="24">
        <v>43</v>
      </c>
      <c r="Z23" s="24"/>
      <c r="AA23" s="24">
        <v>1400</v>
      </c>
      <c r="AB23" s="24">
        <v>1400</v>
      </c>
      <c r="AC23" s="24"/>
      <c r="AD23" s="24">
        <v>2150</v>
      </c>
      <c r="AE23" s="24"/>
      <c r="AF23" s="24"/>
      <c r="AG23" s="24">
        <v>0</v>
      </c>
      <c r="AH23" s="24"/>
      <c r="AI23" s="24"/>
      <c r="AJ23" s="24">
        <v>0</v>
      </c>
      <c r="AK23" s="482"/>
    </row>
    <row r="24" spans="1:37" ht="12.75" customHeight="1" x14ac:dyDescent="0.25">
      <c r="A24" s="481" t="s">
        <v>65</v>
      </c>
      <c r="B24" s="840" t="s">
        <v>64</v>
      </c>
      <c r="C24" s="829"/>
      <c r="D24" s="562">
        <f>+H24+K24+AF24+AI24+N24+W24+Q24+Z24+AC24+T24</f>
        <v>800</v>
      </c>
      <c r="E24" s="50">
        <f>+I24+L24+AG24+AJ24+O24+X24+R24+AA24+AD24+U24</f>
        <v>66070</v>
      </c>
      <c r="F24" s="478">
        <f>+J24+M24+AH24+AK24+P24+Y24+S24+AB24+AE24+V24</f>
        <v>1117</v>
      </c>
      <c r="G24" s="1077">
        <f t="shared" si="1"/>
        <v>1.6906311487815951E-2</v>
      </c>
      <c r="H24" s="26">
        <v>800</v>
      </c>
      <c r="I24" s="24">
        <v>800</v>
      </c>
      <c r="J24" s="24"/>
      <c r="K24" s="24"/>
      <c r="L24" s="24">
        <v>0</v>
      </c>
      <c r="M24" s="24"/>
      <c r="N24" s="24"/>
      <c r="O24" s="24">
        <v>0</v>
      </c>
      <c r="P24" s="24">
        <v>2</v>
      </c>
      <c r="Q24" s="24"/>
      <c r="R24" s="24">
        <v>630</v>
      </c>
      <c r="S24" s="24"/>
      <c r="T24" s="24"/>
      <c r="U24" s="24">
        <v>0</v>
      </c>
      <c r="V24" s="24"/>
      <c r="W24" s="24"/>
      <c r="X24" s="24">
        <v>1115</v>
      </c>
      <c r="Y24" s="24">
        <v>1115</v>
      </c>
      <c r="Z24" s="24"/>
      <c r="AA24" s="24">
        <v>63525</v>
      </c>
      <c r="AB24" s="24"/>
      <c r="AC24" s="24"/>
      <c r="AD24" s="24">
        <v>0</v>
      </c>
      <c r="AE24" s="24"/>
      <c r="AF24" s="24"/>
      <c r="AG24" s="24">
        <v>0</v>
      </c>
      <c r="AH24" s="24"/>
      <c r="AI24" s="24"/>
      <c r="AJ24" s="24">
        <v>0</v>
      </c>
      <c r="AK24" s="482"/>
    </row>
    <row r="25" spans="1:37" s="39" customFormat="1" ht="12.75" customHeight="1" x14ac:dyDescent="0.2">
      <c r="A25" s="477" t="s">
        <v>66</v>
      </c>
      <c r="B25" s="845" t="s">
        <v>156</v>
      </c>
      <c r="C25" s="828"/>
      <c r="D25" s="562">
        <f>+H25+K25+AF25+AI25+N25+W25+Q25+Z25+AC25+T25</f>
        <v>5695</v>
      </c>
      <c r="E25" s="50">
        <f>+I25+L25+AG25+AJ25+O25+X25+R25+AA25+AD25+U25</f>
        <v>74131</v>
      </c>
      <c r="F25" s="478">
        <f>+J25+M25+AH25+AK25+P25+Y25+S25+AB25+AE25+V25</f>
        <v>2560</v>
      </c>
      <c r="G25" s="1077">
        <f t="shared" si="1"/>
        <v>3.4533461035194453E-2</v>
      </c>
      <c r="H25" s="559">
        <f t="shared" ref="H25:AK25" si="4">+H24+H23+H22+H21+H20+H19+H18</f>
        <v>3458</v>
      </c>
      <c r="I25" s="50">
        <f t="shared" si="4"/>
        <v>3458</v>
      </c>
      <c r="J25" s="50">
        <f t="shared" si="4"/>
        <v>0</v>
      </c>
      <c r="K25" s="50">
        <f t="shared" si="4"/>
        <v>0</v>
      </c>
      <c r="L25" s="50">
        <f t="shared" si="4"/>
        <v>0</v>
      </c>
      <c r="M25" s="50">
        <f t="shared" si="4"/>
        <v>0</v>
      </c>
      <c r="N25" s="50">
        <f t="shared" si="4"/>
        <v>810</v>
      </c>
      <c r="O25" s="50">
        <f t="shared" si="4"/>
        <v>810</v>
      </c>
      <c r="P25" s="50">
        <f t="shared" si="4"/>
        <v>2</v>
      </c>
      <c r="Q25" s="50">
        <f t="shared" si="4"/>
        <v>0</v>
      </c>
      <c r="R25" s="50">
        <f t="shared" si="4"/>
        <v>1630</v>
      </c>
      <c r="S25" s="50">
        <f t="shared" si="4"/>
        <v>0</v>
      </c>
      <c r="T25" s="50">
        <f t="shared" si="4"/>
        <v>0</v>
      </c>
      <c r="U25" s="50">
        <f t="shared" si="4"/>
        <v>0</v>
      </c>
      <c r="V25" s="50">
        <f t="shared" si="4"/>
        <v>0</v>
      </c>
      <c r="W25" s="50">
        <f t="shared" si="4"/>
        <v>1427</v>
      </c>
      <c r="X25" s="50">
        <f t="shared" si="4"/>
        <v>1158</v>
      </c>
      <c r="Y25" s="50">
        <f t="shared" si="4"/>
        <v>1158</v>
      </c>
      <c r="Z25" s="50">
        <f t="shared" si="4"/>
        <v>0</v>
      </c>
      <c r="AA25" s="50">
        <f t="shared" si="4"/>
        <v>64925</v>
      </c>
      <c r="AB25" s="50">
        <f t="shared" si="4"/>
        <v>1400</v>
      </c>
      <c r="AC25" s="50">
        <f t="shared" si="4"/>
        <v>0</v>
      </c>
      <c r="AD25" s="50">
        <f t="shared" si="4"/>
        <v>2150</v>
      </c>
      <c r="AE25" s="50">
        <f t="shared" si="4"/>
        <v>0</v>
      </c>
      <c r="AF25" s="50">
        <f t="shared" si="4"/>
        <v>0</v>
      </c>
      <c r="AG25" s="50">
        <f t="shared" si="4"/>
        <v>0</v>
      </c>
      <c r="AH25" s="50">
        <f t="shared" si="4"/>
        <v>0</v>
      </c>
      <c r="AI25" s="50">
        <f t="shared" si="4"/>
        <v>0</v>
      </c>
      <c r="AJ25" s="50">
        <f t="shared" si="4"/>
        <v>0</v>
      </c>
      <c r="AK25" s="478">
        <f t="shared" si="4"/>
        <v>0</v>
      </c>
    </row>
    <row r="26" spans="1:37" ht="12.75" customHeight="1" x14ac:dyDescent="0.25">
      <c r="A26" s="481" t="s">
        <v>68</v>
      </c>
      <c r="B26" s="840" t="s">
        <v>67</v>
      </c>
      <c r="C26" s="829"/>
      <c r="D26" s="562">
        <f>+H26+K26+AF26+AI26+N26+W26+Q26+Z26+AC26+T26</f>
        <v>0</v>
      </c>
      <c r="E26" s="50">
        <f>+I26+L26+AG26+AJ26+O26+X26+R26+AA26+AD26+U26</f>
        <v>110</v>
      </c>
      <c r="F26" s="478">
        <f>+J26+M26+AH26+AK26+P26+Y26+S26+AB26+AE26+V26</f>
        <v>110</v>
      </c>
      <c r="G26" s="1077">
        <f t="shared" si="1"/>
        <v>1</v>
      </c>
      <c r="H26" s="26"/>
      <c r="I26" s="24">
        <v>0</v>
      </c>
      <c r="J26" s="24"/>
      <c r="K26" s="24"/>
      <c r="L26" s="24">
        <v>0</v>
      </c>
      <c r="M26" s="24"/>
      <c r="N26" s="24"/>
      <c r="O26" s="24">
        <v>0</v>
      </c>
      <c r="P26" s="24"/>
      <c r="Q26" s="24"/>
      <c r="R26" s="24">
        <v>0</v>
      </c>
      <c r="S26" s="24"/>
      <c r="T26" s="24"/>
      <c r="U26" s="24">
        <v>0</v>
      </c>
      <c r="V26" s="24"/>
      <c r="W26" s="24"/>
      <c r="X26" s="24">
        <v>110</v>
      </c>
      <c r="Y26" s="24">
        <v>110</v>
      </c>
      <c r="Z26" s="24"/>
      <c r="AA26" s="24">
        <v>0</v>
      </c>
      <c r="AB26" s="24"/>
      <c r="AC26" s="24"/>
      <c r="AD26" s="24">
        <v>0</v>
      </c>
      <c r="AE26" s="24"/>
      <c r="AF26" s="24"/>
      <c r="AG26" s="24">
        <v>0</v>
      </c>
      <c r="AH26" s="24"/>
      <c r="AI26" s="24"/>
      <c r="AJ26" s="24">
        <v>0</v>
      </c>
      <c r="AK26" s="482"/>
    </row>
    <row r="27" spans="1:37" ht="12.75" customHeight="1" x14ac:dyDescent="0.25">
      <c r="A27" s="481" t="s">
        <v>70</v>
      </c>
      <c r="B27" s="840" t="s">
        <v>69</v>
      </c>
      <c r="C27" s="829"/>
      <c r="D27" s="562">
        <f>+H27+K27+AF27+AI27+N27+W27+Q27+Z27+AC27+T27</f>
        <v>517</v>
      </c>
      <c r="E27" s="50">
        <f>+I27+L27+AG27+AJ27+O27+X27+R27+AA27+AD27+U27</f>
        <v>3962</v>
      </c>
      <c r="F27" s="478">
        <f>+J27+M27+AH27+AK27+P27+Y27+S27+AB27+AE27+V27</f>
        <v>0</v>
      </c>
      <c r="G27" s="1077">
        <f t="shared" si="1"/>
        <v>0</v>
      </c>
      <c r="H27" s="26">
        <v>390</v>
      </c>
      <c r="I27" s="24">
        <v>390</v>
      </c>
      <c r="J27" s="24"/>
      <c r="K27" s="24"/>
      <c r="L27" s="24">
        <v>0</v>
      </c>
      <c r="M27" s="24"/>
      <c r="N27" s="24">
        <v>100</v>
      </c>
      <c r="O27" s="24">
        <v>100</v>
      </c>
      <c r="P27" s="24"/>
      <c r="Q27" s="24"/>
      <c r="R27" s="24">
        <v>3465</v>
      </c>
      <c r="S27" s="24"/>
      <c r="T27" s="24"/>
      <c r="U27" s="24">
        <v>0</v>
      </c>
      <c r="V27" s="24"/>
      <c r="W27" s="24">
        <v>27</v>
      </c>
      <c r="X27" s="24">
        <v>7</v>
      </c>
      <c r="Y27" s="24"/>
      <c r="Z27" s="24"/>
      <c r="AA27" s="24">
        <v>0</v>
      </c>
      <c r="AB27" s="24"/>
      <c r="AC27" s="24"/>
      <c r="AD27" s="24">
        <v>0</v>
      </c>
      <c r="AE27" s="24"/>
      <c r="AF27" s="24"/>
      <c r="AG27" s="24">
        <v>0</v>
      </c>
      <c r="AH27" s="24"/>
      <c r="AI27" s="24"/>
      <c r="AJ27" s="24">
        <v>0</v>
      </c>
      <c r="AK27" s="482"/>
    </row>
    <row r="28" spans="1:37" s="39" customFormat="1" ht="12.75" customHeight="1" x14ac:dyDescent="0.2">
      <c r="A28" s="477" t="s">
        <v>71</v>
      </c>
      <c r="B28" s="845" t="s">
        <v>155</v>
      </c>
      <c r="C28" s="828"/>
      <c r="D28" s="562">
        <f>+H28+K28+AF28+AI28+N28+W28+Q28+Z28+AC28+T28</f>
        <v>517</v>
      </c>
      <c r="E28" s="50">
        <f>+I28+L28+AG28+AJ28+O28+X28+R28+AA28+AD28+U28</f>
        <v>4072</v>
      </c>
      <c r="F28" s="478">
        <f>+J28+M28+AH28+AK28+P28+Y28+S28+AB28+AE28+V28</f>
        <v>110</v>
      </c>
      <c r="G28" s="1077">
        <f t="shared" si="1"/>
        <v>2.7013752455795677E-2</v>
      </c>
      <c r="H28" s="559">
        <f>SUM(H26:H27)</f>
        <v>390</v>
      </c>
      <c r="I28" s="50">
        <f t="shared" ref="I28:AK28" si="5">SUM(I26:I27)</f>
        <v>390</v>
      </c>
      <c r="J28" s="50">
        <f t="shared" si="5"/>
        <v>0</v>
      </c>
      <c r="K28" s="50">
        <f t="shared" si="5"/>
        <v>0</v>
      </c>
      <c r="L28" s="50">
        <f t="shared" si="5"/>
        <v>0</v>
      </c>
      <c r="M28" s="50">
        <f t="shared" si="5"/>
        <v>0</v>
      </c>
      <c r="N28" s="50">
        <f t="shared" si="5"/>
        <v>100</v>
      </c>
      <c r="O28" s="50">
        <f t="shared" si="5"/>
        <v>100</v>
      </c>
      <c r="P28" s="50">
        <f t="shared" si="5"/>
        <v>0</v>
      </c>
      <c r="Q28" s="50">
        <f t="shared" si="5"/>
        <v>0</v>
      </c>
      <c r="R28" s="50">
        <f t="shared" si="5"/>
        <v>3465</v>
      </c>
      <c r="S28" s="50">
        <f t="shared" si="5"/>
        <v>0</v>
      </c>
      <c r="T28" s="50">
        <f t="shared" si="5"/>
        <v>0</v>
      </c>
      <c r="U28" s="50">
        <f t="shared" si="5"/>
        <v>0</v>
      </c>
      <c r="V28" s="50">
        <f t="shared" si="5"/>
        <v>0</v>
      </c>
      <c r="W28" s="50">
        <f t="shared" si="5"/>
        <v>27</v>
      </c>
      <c r="X28" s="50">
        <f t="shared" si="5"/>
        <v>117</v>
      </c>
      <c r="Y28" s="50">
        <f t="shared" si="5"/>
        <v>110</v>
      </c>
      <c r="Z28" s="50">
        <f t="shared" si="5"/>
        <v>0</v>
      </c>
      <c r="AA28" s="50">
        <f t="shared" si="5"/>
        <v>0</v>
      </c>
      <c r="AB28" s="50">
        <f t="shared" si="5"/>
        <v>0</v>
      </c>
      <c r="AC28" s="50">
        <f t="shared" si="5"/>
        <v>0</v>
      </c>
      <c r="AD28" s="50">
        <f t="shared" si="5"/>
        <v>0</v>
      </c>
      <c r="AE28" s="50">
        <f t="shared" si="5"/>
        <v>0</v>
      </c>
      <c r="AF28" s="50">
        <f t="shared" si="5"/>
        <v>0</v>
      </c>
      <c r="AG28" s="50">
        <f t="shared" si="5"/>
        <v>0</v>
      </c>
      <c r="AH28" s="50">
        <f t="shared" si="5"/>
        <v>0</v>
      </c>
      <c r="AI28" s="50">
        <f t="shared" si="5"/>
        <v>0</v>
      </c>
      <c r="AJ28" s="50">
        <f t="shared" si="5"/>
        <v>0</v>
      </c>
      <c r="AK28" s="478">
        <f t="shared" si="5"/>
        <v>0</v>
      </c>
    </row>
    <row r="29" spans="1:37" ht="12.75" customHeight="1" x14ac:dyDescent="0.25">
      <c r="A29" s="481" t="s">
        <v>73</v>
      </c>
      <c r="B29" s="840" t="s">
        <v>72</v>
      </c>
      <c r="C29" s="829"/>
      <c r="D29" s="562">
        <f>+H29+K29+AF29+AI29+N29+W29+Q29+Z29+AC29+T29</f>
        <v>2920</v>
      </c>
      <c r="E29" s="50">
        <f>+I29+L29+AG29+AJ29+O29+X29+R29+AA29+AD29+U29</f>
        <v>5297</v>
      </c>
      <c r="F29" s="478">
        <f>+J29+M29+AH29+AK29+P29+Y29+S29+AB29+AE29+V29</f>
        <v>710</v>
      </c>
      <c r="G29" s="1077">
        <f t="shared" si="1"/>
        <v>0.13403813479327922</v>
      </c>
      <c r="H29" s="26">
        <f>105+216+718+851</f>
        <v>1890</v>
      </c>
      <c r="I29" s="24">
        <v>1890</v>
      </c>
      <c r="J29" s="24"/>
      <c r="K29" s="24">
        <v>213</v>
      </c>
      <c r="L29" s="24">
        <v>213</v>
      </c>
      <c r="M29" s="24"/>
      <c r="N29" s="24">
        <f>545-132</f>
        <v>413</v>
      </c>
      <c r="O29" s="24">
        <v>413</v>
      </c>
      <c r="P29" s="24">
        <v>1</v>
      </c>
      <c r="Q29" s="24"/>
      <c r="R29" s="24">
        <v>1376</v>
      </c>
      <c r="S29" s="24"/>
      <c r="T29" s="24"/>
      <c r="U29" s="24">
        <v>0</v>
      </c>
      <c r="V29" s="24"/>
      <c r="W29" s="24">
        <v>404</v>
      </c>
      <c r="X29" s="24">
        <v>303</v>
      </c>
      <c r="Y29" s="24">
        <v>303</v>
      </c>
      <c r="Z29" s="24"/>
      <c r="AA29" s="24">
        <v>406</v>
      </c>
      <c r="AB29" s="24">
        <v>406</v>
      </c>
      <c r="AC29" s="24"/>
      <c r="AD29" s="24">
        <v>696</v>
      </c>
      <c r="AE29" s="24"/>
      <c r="AF29" s="24"/>
      <c r="AG29" s="24">
        <v>0</v>
      </c>
      <c r="AH29" s="24"/>
      <c r="AI29" s="24"/>
      <c r="AJ29" s="24">
        <v>0</v>
      </c>
      <c r="AK29" s="482"/>
    </row>
    <row r="30" spans="1:37" ht="12.75" customHeight="1" x14ac:dyDescent="0.25">
      <c r="A30" s="481" t="s">
        <v>75</v>
      </c>
      <c r="B30" s="840" t="s">
        <v>74</v>
      </c>
      <c r="C30" s="829"/>
      <c r="D30" s="562">
        <f>+H30+K30+AF30+AI30+N30+W30+Q30+Z30+AC30+T30</f>
        <v>189540</v>
      </c>
      <c r="E30" s="50">
        <f>+I30+L30+AG30+AJ30+O30+X30+R30+AA30+AD30+U30</f>
        <v>189540</v>
      </c>
      <c r="F30" s="478">
        <f>+J30+M30+AH30+AK30+P30+Y30+S30+AB30+AE30+V30</f>
        <v>122387</v>
      </c>
      <c r="G30" s="1077">
        <f t="shared" si="1"/>
        <v>0.64570539200168831</v>
      </c>
      <c r="H30" s="26">
        <v>16000</v>
      </c>
      <c r="I30" s="24">
        <v>16000</v>
      </c>
      <c r="J30" s="24"/>
      <c r="K30" s="24">
        <v>19132</v>
      </c>
      <c r="L30" s="24">
        <v>19132</v>
      </c>
      <c r="M30" s="24"/>
      <c r="N30" s="24"/>
      <c r="O30" s="24">
        <v>0</v>
      </c>
      <c r="P30" s="24"/>
      <c r="Q30" s="24"/>
      <c r="R30" s="24">
        <v>0</v>
      </c>
      <c r="S30" s="24"/>
      <c r="T30" s="24"/>
      <c r="U30" s="24">
        <v>0</v>
      </c>
      <c r="V30" s="24"/>
      <c r="W30" s="24"/>
      <c r="X30" s="24">
        <v>0</v>
      </c>
      <c r="Y30" s="24"/>
      <c r="Z30" s="24"/>
      <c r="AA30" s="24">
        <v>0</v>
      </c>
      <c r="AB30" s="24"/>
      <c r="AC30" s="24"/>
      <c r="AD30" s="24">
        <v>0</v>
      </c>
      <c r="AE30" s="24"/>
      <c r="AF30" s="24">
        <v>121992</v>
      </c>
      <c r="AG30" s="24">
        <v>121992</v>
      </c>
      <c r="AH30" s="24">
        <v>122387</v>
      </c>
      <c r="AI30" s="24">
        <v>32416</v>
      </c>
      <c r="AJ30" s="24">
        <v>32416</v>
      </c>
      <c r="AK30" s="482"/>
    </row>
    <row r="31" spans="1:37" ht="12.75" customHeight="1" x14ac:dyDescent="0.25">
      <c r="A31" s="481" t="s">
        <v>76</v>
      </c>
      <c r="B31" s="840" t="s">
        <v>154</v>
      </c>
      <c r="C31" s="829"/>
      <c r="D31" s="562">
        <f>+H31+K31+AF31+AI31+N31+W31+Q31+Z31+AC31+T31</f>
        <v>0</v>
      </c>
      <c r="E31" s="50">
        <f>+I31+L31+AG31+AJ31+O31+X31+R31+AA31+AD31+U31</f>
        <v>0</v>
      </c>
      <c r="F31" s="478">
        <f>+J31+M31+AH31+AK31+P31+Y31+S31+AB31+AE31+V31</f>
        <v>0</v>
      </c>
      <c r="G31" s="1077"/>
      <c r="H31" s="26"/>
      <c r="I31" s="24">
        <v>0</v>
      </c>
      <c r="J31" s="24"/>
      <c r="K31" s="24"/>
      <c r="L31" s="24">
        <v>0</v>
      </c>
      <c r="M31" s="24"/>
      <c r="N31" s="24"/>
      <c r="O31" s="24">
        <v>0</v>
      </c>
      <c r="P31" s="24"/>
      <c r="Q31" s="24"/>
      <c r="R31" s="24">
        <v>0</v>
      </c>
      <c r="S31" s="24"/>
      <c r="T31" s="24"/>
      <c r="U31" s="24">
        <v>0</v>
      </c>
      <c r="V31" s="24"/>
      <c r="W31" s="24"/>
      <c r="X31" s="24">
        <v>0</v>
      </c>
      <c r="Y31" s="24"/>
      <c r="Z31" s="24"/>
      <c r="AA31" s="24">
        <v>0</v>
      </c>
      <c r="AB31" s="24"/>
      <c r="AC31" s="24"/>
      <c r="AD31" s="24">
        <v>0</v>
      </c>
      <c r="AE31" s="24"/>
      <c r="AF31" s="24"/>
      <c r="AG31" s="24">
        <v>0</v>
      </c>
      <c r="AH31" s="24"/>
      <c r="AI31" s="24"/>
      <c r="AJ31" s="24">
        <v>0</v>
      </c>
      <c r="AK31" s="482"/>
    </row>
    <row r="32" spans="1:37" ht="12.75" customHeight="1" x14ac:dyDescent="0.25">
      <c r="A32" s="481" t="s">
        <v>77</v>
      </c>
      <c r="B32" s="840" t="s">
        <v>153</v>
      </c>
      <c r="C32" s="829"/>
      <c r="D32" s="562">
        <f>+H32+K32+AF32+AI32+N32+W32+Q32+Z32+AC32+T32</f>
        <v>0</v>
      </c>
      <c r="E32" s="50">
        <f>+I32+L32+AG32+AJ32+O32+X32+R32+AA32+AD32+U32</f>
        <v>0</v>
      </c>
      <c r="F32" s="478">
        <f>+J32+M32+AH32+AK32+P32+Y32+S32+AB32+AE32+V32</f>
        <v>0</v>
      </c>
      <c r="G32" s="1077"/>
      <c r="H32" s="26"/>
      <c r="I32" s="24">
        <v>0</v>
      </c>
      <c r="J32" s="24"/>
      <c r="K32" s="24"/>
      <c r="L32" s="24">
        <v>0</v>
      </c>
      <c r="M32" s="24"/>
      <c r="N32" s="24"/>
      <c r="O32" s="24">
        <v>0</v>
      </c>
      <c r="P32" s="24"/>
      <c r="Q32" s="24"/>
      <c r="R32" s="24">
        <v>0</v>
      </c>
      <c r="S32" s="24"/>
      <c r="T32" s="24"/>
      <c r="U32" s="24">
        <v>0</v>
      </c>
      <c r="V32" s="24"/>
      <c r="W32" s="24"/>
      <c r="X32" s="24">
        <v>0</v>
      </c>
      <c r="Y32" s="24"/>
      <c r="Z32" s="24"/>
      <c r="AA32" s="24">
        <v>0</v>
      </c>
      <c r="AB32" s="24"/>
      <c r="AC32" s="24"/>
      <c r="AD32" s="24">
        <v>0</v>
      </c>
      <c r="AE32" s="24"/>
      <c r="AF32" s="24"/>
      <c r="AG32" s="24">
        <v>0</v>
      </c>
      <c r="AH32" s="24"/>
      <c r="AI32" s="24"/>
      <c r="AJ32" s="24">
        <v>0</v>
      </c>
      <c r="AK32" s="482"/>
    </row>
    <row r="33" spans="1:37" ht="12.75" customHeight="1" x14ac:dyDescent="0.25">
      <c r="A33" s="481" t="s">
        <v>79</v>
      </c>
      <c r="B33" s="840" t="s">
        <v>78</v>
      </c>
      <c r="C33" s="829"/>
      <c r="D33" s="562">
        <f>+H33+K33+AF33+AI33+N33+W33+Q33+Z33+AC33+T33</f>
        <v>4557</v>
      </c>
      <c r="E33" s="50">
        <f>+I33+L33+AG33+AJ33+O33+X33+R33+AA33+AD33+U33</f>
        <v>4557</v>
      </c>
      <c r="F33" s="478">
        <f>+J33+M33+AH33+AK33+P33+Y33+S33+AB33+AE33+V33</f>
        <v>100</v>
      </c>
      <c r="G33" s="1077">
        <f t="shared" si="1"/>
        <v>2.1944261575597982E-2</v>
      </c>
      <c r="H33" s="26">
        <v>3150</v>
      </c>
      <c r="I33" s="24">
        <v>3150</v>
      </c>
      <c r="J33" s="24"/>
      <c r="K33" s="24">
        <v>787</v>
      </c>
      <c r="L33" s="24">
        <v>787</v>
      </c>
      <c r="M33" s="24"/>
      <c r="N33" s="24">
        <v>620</v>
      </c>
      <c r="O33" s="24">
        <v>620</v>
      </c>
      <c r="P33" s="24">
        <v>100</v>
      </c>
      <c r="Q33" s="24"/>
      <c r="R33" s="24">
        <v>0</v>
      </c>
      <c r="S33" s="24"/>
      <c r="T33" s="24"/>
      <c r="U33" s="24">
        <v>0</v>
      </c>
      <c r="V33" s="24"/>
      <c r="W33" s="24"/>
      <c r="X33" s="24">
        <v>0</v>
      </c>
      <c r="Y33" s="24"/>
      <c r="Z33" s="24"/>
      <c r="AA33" s="24">
        <v>0</v>
      </c>
      <c r="AB33" s="24"/>
      <c r="AC33" s="24"/>
      <c r="AD33" s="24">
        <v>0</v>
      </c>
      <c r="AE33" s="24"/>
      <c r="AF33" s="24"/>
      <c r="AG33" s="24">
        <v>0</v>
      </c>
      <c r="AH33" s="24"/>
      <c r="AI33" s="24"/>
      <c r="AJ33" s="24">
        <v>0</v>
      </c>
      <c r="AK33" s="482"/>
    </row>
    <row r="34" spans="1:37" s="39" customFormat="1" ht="12.75" customHeight="1" x14ac:dyDescent="0.2">
      <c r="A34" s="477" t="s">
        <v>80</v>
      </c>
      <c r="B34" s="845" t="s">
        <v>152</v>
      </c>
      <c r="C34" s="828"/>
      <c r="D34" s="562">
        <f>+H34+K34+AF34+AI34+N34+W34+Q34+Z34+AC34+T34</f>
        <v>197017</v>
      </c>
      <c r="E34" s="50">
        <f>+I34+L34+AG34+AJ34+O34+X34+R34+AA34+AD34+U34</f>
        <v>199394</v>
      </c>
      <c r="F34" s="478">
        <f>+J34+M34+AH34+AK34+P34+Y34+S34+AB34+AE34+V34</f>
        <v>123197</v>
      </c>
      <c r="G34" s="1077">
        <f t="shared" si="1"/>
        <v>0.61785710703431396</v>
      </c>
      <c r="H34" s="559">
        <f>SUM(H29:H33)</f>
        <v>21040</v>
      </c>
      <c r="I34" s="50">
        <f t="shared" ref="I34:AK34" si="6">SUM(I29:I33)</f>
        <v>21040</v>
      </c>
      <c r="J34" s="50">
        <f t="shared" si="6"/>
        <v>0</v>
      </c>
      <c r="K34" s="50">
        <f t="shared" si="6"/>
        <v>20132</v>
      </c>
      <c r="L34" s="50">
        <f t="shared" si="6"/>
        <v>20132</v>
      </c>
      <c r="M34" s="50">
        <f t="shared" si="6"/>
        <v>0</v>
      </c>
      <c r="N34" s="50">
        <f t="shared" si="6"/>
        <v>1033</v>
      </c>
      <c r="O34" s="50">
        <f t="shared" si="6"/>
        <v>1033</v>
      </c>
      <c r="P34" s="50">
        <f t="shared" si="6"/>
        <v>101</v>
      </c>
      <c r="Q34" s="50">
        <f t="shared" si="6"/>
        <v>0</v>
      </c>
      <c r="R34" s="50">
        <f t="shared" si="6"/>
        <v>1376</v>
      </c>
      <c r="S34" s="50">
        <f t="shared" si="6"/>
        <v>0</v>
      </c>
      <c r="T34" s="50">
        <f t="shared" si="6"/>
        <v>0</v>
      </c>
      <c r="U34" s="50">
        <f t="shared" si="6"/>
        <v>0</v>
      </c>
      <c r="V34" s="50">
        <f t="shared" si="6"/>
        <v>0</v>
      </c>
      <c r="W34" s="50">
        <f t="shared" si="6"/>
        <v>404</v>
      </c>
      <c r="X34" s="50">
        <f t="shared" si="6"/>
        <v>303</v>
      </c>
      <c r="Y34" s="50">
        <f t="shared" si="6"/>
        <v>303</v>
      </c>
      <c r="Z34" s="50">
        <f t="shared" si="6"/>
        <v>0</v>
      </c>
      <c r="AA34" s="50">
        <f t="shared" si="6"/>
        <v>406</v>
      </c>
      <c r="AB34" s="50">
        <f t="shared" si="6"/>
        <v>406</v>
      </c>
      <c r="AC34" s="50">
        <f t="shared" si="6"/>
        <v>0</v>
      </c>
      <c r="AD34" s="50">
        <f t="shared" si="6"/>
        <v>696</v>
      </c>
      <c r="AE34" s="50">
        <f t="shared" si="6"/>
        <v>0</v>
      </c>
      <c r="AF34" s="50">
        <f t="shared" si="6"/>
        <v>121992</v>
      </c>
      <c r="AG34" s="50">
        <f t="shared" si="6"/>
        <v>121992</v>
      </c>
      <c r="AH34" s="50">
        <f t="shared" si="6"/>
        <v>122387</v>
      </c>
      <c r="AI34" s="50">
        <f t="shared" si="6"/>
        <v>32416</v>
      </c>
      <c r="AJ34" s="50">
        <f t="shared" si="6"/>
        <v>32416</v>
      </c>
      <c r="AK34" s="478">
        <f t="shared" si="6"/>
        <v>0</v>
      </c>
    </row>
    <row r="35" spans="1:37" s="39" customFormat="1" ht="12.75" customHeight="1" x14ac:dyDescent="0.2">
      <c r="A35" s="477" t="s">
        <v>81</v>
      </c>
      <c r="B35" s="845" t="s">
        <v>151</v>
      </c>
      <c r="C35" s="828"/>
      <c r="D35" s="562">
        <f>+H35+K35+AF35+AI35+N35+W35+Q35+Z35+AC35+T35</f>
        <v>203229</v>
      </c>
      <c r="E35" s="50">
        <f>+I35+L35+AG35+AJ35+O35+X35+R35+AA35+AD35+U35</f>
        <v>278507</v>
      </c>
      <c r="F35" s="478">
        <f>+J35+M35+AH35+AK35+P35+Y35+S35+AB35+AE35+V35</f>
        <v>125970</v>
      </c>
      <c r="G35" s="1077">
        <f t="shared" si="1"/>
        <v>0.45230460993799076</v>
      </c>
      <c r="H35" s="559">
        <f t="shared" ref="H35:AK35" si="7">+H34+H28+H25+H17+H14</f>
        <v>24888</v>
      </c>
      <c r="I35" s="50">
        <f t="shared" si="7"/>
        <v>24888</v>
      </c>
      <c r="J35" s="50">
        <f t="shared" si="7"/>
        <v>0</v>
      </c>
      <c r="K35" s="50">
        <f t="shared" si="7"/>
        <v>20132</v>
      </c>
      <c r="L35" s="50">
        <f t="shared" si="7"/>
        <v>20132</v>
      </c>
      <c r="M35" s="50">
        <f t="shared" si="7"/>
        <v>0</v>
      </c>
      <c r="N35" s="50">
        <f t="shared" si="7"/>
        <v>1943</v>
      </c>
      <c r="O35" s="50">
        <f t="shared" si="7"/>
        <v>1943</v>
      </c>
      <c r="P35" s="50">
        <f t="shared" si="7"/>
        <v>103</v>
      </c>
      <c r="Q35" s="50">
        <f t="shared" si="7"/>
        <v>0</v>
      </c>
      <c r="R35" s="50">
        <f t="shared" si="7"/>
        <v>6471</v>
      </c>
      <c r="S35" s="50">
        <f t="shared" si="7"/>
        <v>0</v>
      </c>
      <c r="T35" s="50">
        <f t="shared" si="7"/>
        <v>0</v>
      </c>
      <c r="U35" s="50">
        <f t="shared" si="7"/>
        <v>0</v>
      </c>
      <c r="V35" s="50">
        <f t="shared" si="7"/>
        <v>0</v>
      </c>
      <c r="W35" s="50">
        <f t="shared" si="7"/>
        <v>1858</v>
      </c>
      <c r="X35" s="50">
        <f t="shared" si="7"/>
        <v>1578</v>
      </c>
      <c r="Y35" s="50">
        <f t="shared" si="7"/>
        <v>1571</v>
      </c>
      <c r="Z35" s="50">
        <f t="shared" si="7"/>
        <v>0</v>
      </c>
      <c r="AA35" s="50">
        <f t="shared" si="7"/>
        <v>65434</v>
      </c>
      <c r="AB35" s="50">
        <f t="shared" si="7"/>
        <v>1909</v>
      </c>
      <c r="AC35" s="50">
        <f t="shared" si="7"/>
        <v>0</v>
      </c>
      <c r="AD35" s="50">
        <f t="shared" si="7"/>
        <v>3653</v>
      </c>
      <c r="AE35" s="50">
        <f t="shared" si="7"/>
        <v>0</v>
      </c>
      <c r="AF35" s="50">
        <f t="shared" si="7"/>
        <v>121992</v>
      </c>
      <c r="AG35" s="50">
        <f t="shared" si="7"/>
        <v>121992</v>
      </c>
      <c r="AH35" s="50">
        <f t="shared" si="7"/>
        <v>122387</v>
      </c>
      <c r="AI35" s="50">
        <f t="shared" si="7"/>
        <v>32416</v>
      </c>
      <c r="AJ35" s="50">
        <f t="shared" si="7"/>
        <v>32416</v>
      </c>
      <c r="AK35" s="478">
        <f t="shared" si="7"/>
        <v>0</v>
      </c>
    </row>
    <row r="36" spans="1:37" ht="12" customHeight="1" x14ac:dyDescent="0.25">
      <c r="A36" s="479"/>
      <c r="B36" s="853"/>
      <c r="C36" s="1064"/>
      <c r="D36" s="1068"/>
      <c r="E36" s="217"/>
      <c r="F36" s="563"/>
      <c r="G36" s="1078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480"/>
    </row>
    <row r="37" spans="1:37" ht="12.75" hidden="1" customHeight="1" x14ac:dyDescent="0.25">
      <c r="A37" s="99" t="s">
        <v>96</v>
      </c>
      <c r="B37" s="854" t="s">
        <v>95</v>
      </c>
      <c r="C37" s="830"/>
      <c r="D37" s="1068">
        <f>+H37+K37+AF37+AI37+N37+W37+Q37+Z37+AC37+T37</f>
        <v>0</v>
      </c>
      <c r="E37" s="217">
        <f>+I37+L37+AG37+AJ37+O37+X37+R37+AA37+AD37+U37</f>
        <v>0</v>
      </c>
      <c r="F37" s="563">
        <f>+J37+M37+AH37+AK37+P37+Y37+S37+AB37+AE37+V37</f>
        <v>0</v>
      </c>
      <c r="G37" s="1078"/>
      <c r="H37" s="54"/>
      <c r="I37" s="54">
        <v>0</v>
      </c>
      <c r="J37" s="54"/>
      <c r="K37" s="54"/>
      <c r="L37" s="54">
        <v>0</v>
      </c>
      <c r="M37" s="54"/>
      <c r="N37" s="54"/>
      <c r="O37" s="54">
        <v>0</v>
      </c>
      <c r="P37" s="54"/>
      <c r="Q37" s="54"/>
      <c r="R37" s="54">
        <v>0</v>
      </c>
      <c r="S37" s="54"/>
      <c r="T37" s="54"/>
      <c r="U37" s="54">
        <v>0</v>
      </c>
      <c r="V37" s="54"/>
      <c r="W37" s="54"/>
      <c r="X37" s="54">
        <v>0</v>
      </c>
      <c r="Y37" s="54"/>
      <c r="Z37" s="54"/>
      <c r="AA37" s="54">
        <v>0</v>
      </c>
      <c r="AB37" s="54"/>
      <c r="AC37" s="54"/>
      <c r="AD37" s="54">
        <v>0</v>
      </c>
      <c r="AE37" s="54"/>
      <c r="AF37" s="54"/>
      <c r="AG37" s="54">
        <v>0</v>
      </c>
      <c r="AH37" s="54"/>
      <c r="AI37" s="54"/>
      <c r="AJ37" s="54">
        <v>0</v>
      </c>
      <c r="AK37" s="480"/>
    </row>
    <row r="38" spans="1:37" ht="12.75" hidden="1" customHeight="1" x14ac:dyDescent="0.25">
      <c r="A38" s="99" t="s">
        <v>98</v>
      </c>
      <c r="B38" s="854" t="s">
        <v>97</v>
      </c>
      <c r="C38" s="830"/>
      <c r="D38" s="1068">
        <f>+H38+K38+AF38+AI38+N38+W38+Q38+Z38+AC38+T38</f>
        <v>0</v>
      </c>
      <c r="E38" s="217">
        <f>+I38+L38+AG38+AJ38+O38+X38+R38+AA38+AD38+U38</f>
        <v>0</v>
      </c>
      <c r="F38" s="563">
        <f>+J38+M38+AH38+AK38+P38+Y38+S38+AB38+AE38+V38</f>
        <v>0</v>
      </c>
      <c r="G38" s="1078"/>
      <c r="H38" s="54"/>
      <c r="I38" s="54">
        <v>0</v>
      </c>
      <c r="J38" s="54"/>
      <c r="K38" s="54"/>
      <c r="L38" s="54">
        <v>0</v>
      </c>
      <c r="M38" s="54"/>
      <c r="N38" s="54"/>
      <c r="O38" s="54">
        <v>0</v>
      </c>
      <c r="P38" s="54"/>
      <c r="Q38" s="54"/>
      <c r="R38" s="54">
        <v>0</v>
      </c>
      <c r="S38" s="54"/>
      <c r="T38" s="54"/>
      <c r="U38" s="54">
        <v>0</v>
      </c>
      <c r="V38" s="54"/>
      <c r="W38" s="54"/>
      <c r="X38" s="54">
        <v>0</v>
      </c>
      <c r="Y38" s="54"/>
      <c r="Z38" s="54"/>
      <c r="AA38" s="54">
        <v>0</v>
      </c>
      <c r="AB38" s="54"/>
      <c r="AC38" s="54"/>
      <c r="AD38" s="54">
        <v>0</v>
      </c>
      <c r="AE38" s="54"/>
      <c r="AF38" s="54"/>
      <c r="AG38" s="54">
        <v>0</v>
      </c>
      <c r="AH38" s="54"/>
      <c r="AI38" s="54"/>
      <c r="AJ38" s="54">
        <v>0</v>
      </c>
      <c r="AK38" s="480"/>
    </row>
    <row r="39" spans="1:37" ht="23.25" hidden="1" customHeight="1" x14ac:dyDescent="0.25">
      <c r="A39" s="99" t="s">
        <v>101</v>
      </c>
      <c r="B39" s="854" t="s">
        <v>165</v>
      </c>
      <c r="C39" s="830"/>
      <c r="D39" s="1068">
        <f>+H39+K39+AF39+AI39+N39+W39+Q39+Z39+AC39+T39</f>
        <v>0</v>
      </c>
      <c r="E39" s="217">
        <f>+I39+L39+AG39+AJ39+O39+X39+R39+AA39+AD39+U39</f>
        <v>0</v>
      </c>
      <c r="F39" s="563">
        <f>+J39+M39+AH39+AK39+P39+Y39+S39+AB39+AE39+V39</f>
        <v>0</v>
      </c>
      <c r="G39" s="1078"/>
      <c r="H39" s="54"/>
      <c r="I39" s="54">
        <v>0</v>
      </c>
      <c r="J39" s="54"/>
      <c r="K39" s="54"/>
      <c r="L39" s="54">
        <v>0</v>
      </c>
      <c r="M39" s="54"/>
      <c r="N39" s="54"/>
      <c r="O39" s="54">
        <v>0</v>
      </c>
      <c r="P39" s="54"/>
      <c r="Q39" s="54"/>
      <c r="R39" s="54">
        <v>0</v>
      </c>
      <c r="S39" s="54"/>
      <c r="T39" s="54"/>
      <c r="U39" s="54">
        <v>0</v>
      </c>
      <c r="V39" s="54"/>
      <c r="W39" s="54"/>
      <c r="X39" s="54">
        <v>0</v>
      </c>
      <c r="Y39" s="54"/>
      <c r="Z39" s="54"/>
      <c r="AA39" s="54">
        <v>0</v>
      </c>
      <c r="AB39" s="54"/>
      <c r="AC39" s="54"/>
      <c r="AD39" s="54">
        <v>0</v>
      </c>
      <c r="AE39" s="54"/>
      <c r="AF39" s="54"/>
      <c r="AG39" s="54">
        <v>0</v>
      </c>
      <c r="AH39" s="54"/>
      <c r="AI39" s="54"/>
      <c r="AJ39" s="54">
        <v>0</v>
      </c>
      <c r="AK39" s="480"/>
    </row>
    <row r="40" spans="1:37" ht="25.5" hidden="1" customHeight="1" x14ac:dyDescent="0.25">
      <c r="A40" s="99" t="s">
        <v>103</v>
      </c>
      <c r="B40" s="854" t="s">
        <v>102</v>
      </c>
      <c r="C40" s="830"/>
      <c r="D40" s="1068">
        <f>+H40+K40+AF40+AI40+N40+W40+Q40+Z40+AC40+T40</f>
        <v>0</v>
      </c>
      <c r="E40" s="217">
        <f>+I40+L40+AG40+AJ40+O40+X40+R40+AA40+AD40+U40</f>
        <v>0</v>
      </c>
      <c r="F40" s="563">
        <f>+J40+M40+AH40+AK40+P40+Y40+S40+AB40+AE40+V40</f>
        <v>0</v>
      </c>
      <c r="G40" s="1078"/>
      <c r="H40" s="54"/>
      <c r="I40" s="54">
        <v>0</v>
      </c>
      <c r="J40" s="54"/>
      <c r="K40" s="54"/>
      <c r="L40" s="54">
        <v>0</v>
      </c>
      <c r="M40" s="54"/>
      <c r="N40" s="54"/>
      <c r="O40" s="54">
        <v>0</v>
      </c>
      <c r="P40" s="54"/>
      <c r="Q40" s="54"/>
      <c r="R40" s="54">
        <v>0</v>
      </c>
      <c r="S40" s="54"/>
      <c r="T40" s="54"/>
      <c r="U40" s="54">
        <v>0</v>
      </c>
      <c r="V40" s="54"/>
      <c r="W40" s="54"/>
      <c r="X40" s="54">
        <v>0</v>
      </c>
      <c r="Y40" s="54"/>
      <c r="Z40" s="54"/>
      <c r="AA40" s="54">
        <v>0</v>
      </c>
      <c r="AB40" s="54"/>
      <c r="AC40" s="54"/>
      <c r="AD40" s="54">
        <v>0</v>
      </c>
      <c r="AE40" s="54"/>
      <c r="AF40" s="54"/>
      <c r="AG40" s="54">
        <v>0</v>
      </c>
      <c r="AH40" s="54"/>
      <c r="AI40" s="54"/>
      <c r="AJ40" s="54">
        <v>0</v>
      </c>
      <c r="AK40" s="480"/>
    </row>
    <row r="41" spans="1:37" ht="27" hidden="1" customHeight="1" x14ac:dyDescent="0.25">
      <c r="A41" s="99" t="s">
        <v>107</v>
      </c>
      <c r="B41" s="854" t="s">
        <v>164</v>
      </c>
      <c r="C41" s="830"/>
      <c r="D41" s="1068">
        <f>+H41+K41+AF41+AI41+N41+W41+Q41+Z41+AC41+T41</f>
        <v>0</v>
      </c>
      <c r="E41" s="217">
        <f>+I41+L41+AG41+AJ41+O41+X41+R41+AA41+AD41+U41</f>
        <v>0</v>
      </c>
      <c r="F41" s="563">
        <f>+J41+M41+AH41+AK41+P41+Y41+S41+AB41+AE41+V41</f>
        <v>0</v>
      </c>
      <c r="G41" s="1078"/>
      <c r="H41" s="54"/>
      <c r="I41" s="54">
        <v>0</v>
      </c>
      <c r="J41" s="54"/>
      <c r="K41" s="54"/>
      <c r="L41" s="54">
        <v>0</v>
      </c>
      <c r="M41" s="54"/>
      <c r="N41" s="54"/>
      <c r="O41" s="54">
        <v>0</v>
      </c>
      <c r="P41" s="54"/>
      <c r="Q41" s="54"/>
      <c r="R41" s="54">
        <v>0</v>
      </c>
      <c r="S41" s="54"/>
      <c r="T41" s="54"/>
      <c r="U41" s="54">
        <v>0</v>
      </c>
      <c r="V41" s="54"/>
      <c r="W41" s="54"/>
      <c r="X41" s="54">
        <v>0</v>
      </c>
      <c r="Y41" s="54"/>
      <c r="Z41" s="54"/>
      <c r="AA41" s="54">
        <v>0</v>
      </c>
      <c r="AB41" s="54"/>
      <c r="AC41" s="54"/>
      <c r="AD41" s="54">
        <v>0</v>
      </c>
      <c r="AE41" s="54"/>
      <c r="AF41" s="54"/>
      <c r="AG41" s="54">
        <v>0</v>
      </c>
      <c r="AH41" s="54"/>
      <c r="AI41" s="54"/>
      <c r="AJ41" s="54">
        <v>0</v>
      </c>
      <c r="AK41" s="480"/>
    </row>
    <row r="42" spans="1:37" ht="12.75" hidden="1" customHeight="1" x14ac:dyDescent="0.25">
      <c r="A42" s="99" t="s">
        <v>603</v>
      </c>
      <c r="B42" s="852" t="s">
        <v>106</v>
      </c>
      <c r="C42" s="1063"/>
      <c r="D42" s="1068">
        <f>+H42+K42+AF42+AI42+N42+W42+Q42+Z42+AC42+T42</f>
        <v>0</v>
      </c>
      <c r="E42" s="217">
        <f>+I42+L42+AG42+AJ42+O42+X42+R42+AA42+AD42+U42</f>
        <v>0</v>
      </c>
      <c r="F42" s="563">
        <f>+J42+M42+AH42+AK42+P42+Y42+S42+AB42+AE42+V42</f>
        <v>0</v>
      </c>
      <c r="G42" s="1078"/>
      <c r="H42" s="54"/>
      <c r="I42" s="54">
        <v>0</v>
      </c>
      <c r="J42" s="54"/>
      <c r="K42" s="54"/>
      <c r="L42" s="54">
        <v>0</v>
      </c>
      <c r="M42" s="54"/>
      <c r="N42" s="54"/>
      <c r="O42" s="54">
        <v>0</v>
      </c>
      <c r="P42" s="54"/>
      <c r="Q42" s="54"/>
      <c r="R42" s="54">
        <v>0</v>
      </c>
      <c r="S42" s="54"/>
      <c r="T42" s="54"/>
      <c r="U42" s="54">
        <v>0</v>
      </c>
      <c r="V42" s="54"/>
      <c r="W42" s="54"/>
      <c r="X42" s="54">
        <v>0</v>
      </c>
      <c r="Y42" s="54"/>
      <c r="Z42" s="54"/>
      <c r="AA42" s="54">
        <v>0</v>
      </c>
      <c r="AB42" s="54"/>
      <c r="AC42" s="54"/>
      <c r="AD42" s="54">
        <v>0</v>
      </c>
      <c r="AE42" s="54"/>
      <c r="AF42" s="54"/>
      <c r="AG42" s="54">
        <v>0</v>
      </c>
      <c r="AH42" s="54"/>
      <c r="AI42" s="54"/>
      <c r="AJ42" s="54">
        <v>0</v>
      </c>
      <c r="AK42" s="480"/>
    </row>
    <row r="43" spans="1:37" s="39" customFormat="1" ht="12.75" customHeight="1" x14ac:dyDescent="0.2">
      <c r="A43" s="477" t="s">
        <v>108</v>
      </c>
      <c r="B43" s="845" t="s">
        <v>163</v>
      </c>
      <c r="C43" s="828"/>
      <c r="D43" s="562">
        <f>+H43+K43+AF43+AI43+N43+W43+Q43+Z43+AC43+T43</f>
        <v>0</v>
      </c>
      <c r="E43" s="50">
        <f>+I43+L43+AG43+AJ43+O43+X43+R43+AA43+AD43+U43</f>
        <v>0</v>
      </c>
      <c r="F43" s="478">
        <f>+J43+M43+AH43+AK43+P43+Y43+S43+AB43+AE43+V43</f>
        <v>0</v>
      </c>
      <c r="G43" s="1077"/>
      <c r="H43" s="559"/>
      <c r="I43" s="50">
        <v>0</v>
      </c>
      <c r="J43" s="50"/>
      <c r="K43" s="50"/>
      <c r="L43" s="50">
        <v>0</v>
      </c>
      <c r="M43" s="50"/>
      <c r="N43" s="50"/>
      <c r="O43" s="50">
        <v>0</v>
      </c>
      <c r="P43" s="50"/>
      <c r="Q43" s="50"/>
      <c r="R43" s="50">
        <v>0</v>
      </c>
      <c r="S43" s="50"/>
      <c r="T43" s="50"/>
      <c r="U43" s="50">
        <v>0</v>
      </c>
      <c r="V43" s="50"/>
      <c r="W43" s="50"/>
      <c r="X43" s="50">
        <v>0</v>
      </c>
      <c r="Y43" s="50"/>
      <c r="Z43" s="50"/>
      <c r="AA43" s="50">
        <v>0</v>
      </c>
      <c r="AB43" s="50"/>
      <c r="AC43" s="50"/>
      <c r="AD43" s="50">
        <v>0</v>
      </c>
      <c r="AE43" s="50"/>
      <c r="AF43" s="50"/>
      <c r="AG43" s="50">
        <v>0</v>
      </c>
      <c r="AH43" s="50"/>
      <c r="AI43" s="50"/>
      <c r="AJ43" s="50">
        <v>0</v>
      </c>
      <c r="AK43" s="478"/>
    </row>
    <row r="44" spans="1:37" ht="12" customHeight="1" x14ac:dyDescent="0.25">
      <c r="A44" s="479"/>
      <c r="B44" s="700"/>
      <c r="C44" s="297"/>
      <c r="D44" s="1068"/>
      <c r="E44" s="217"/>
      <c r="F44" s="563"/>
      <c r="G44" s="1078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480"/>
    </row>
    <row r="45" spans="1:37" ht="12.75" customHeight="1" x14ac:dyDescent="0.25">
      <c r="A45" s="481" t="s">
        <v>110</v>
      </c>
      <c r="B45" s="840" t="s">
        <v>109</v>
      </c>
      <c r="C45" s="829"/>
      <c r="D45" s="562">
        <f>+H45+K45+AF45+AI45+N45+W45+Q45+Z45+AC45+T45</f>
        <v>0</v>
      </c>
      <c r="E45" s="50">
        <f>+I45+L45+AG45+AJ45+O45+X45+R45+AA45+AD45+U45</f>
        <v>6933</v>
      </c>
      <c r="F45" s="478">
        <f>+J45+M45+AH45+AK45+P45+Y45+S45+AB45+AE45+V45</f>
        <v>2975</v>
      </c>
      <c r="G45" s="1077">
        <f t="shared" si="1"/>
        <v>0.42910716861387566</v>
      </c>
      <c r="H45" s="26"/>
      <c r="I45" s="24">
        <v>2658</v>
      </c>
      <c r="J45" s="24">
        <v>1063</v>
      </c>
      <c r="K45" s="24"/>
      <c r="L45" s="24">
        <v>0</v>
      </c>
      <c r="M45" s="24"/>
      <c r="N45" s="24"/>
      <c r="O45" s="24">
        <v>0</v>
      </c>
      <c r="P45" s="24"/>
      <c r="Q45" s="24"/>
      <c r="R45" s="24">
        <v>4275</v>
      </c>
      <c r="S45" s="24">
        <v>1912</v>
      </c>
      <c r="T45" s="24"/>
      <c r="U45" s="24">
        <v>0</v>
      </c>
      <c r="V45" s="24"/>
      <c r="W45" s="24"/>
      <c r="X45" s="24">
        <v>0</v>
      </c>
      <c r="Y45" s="24"/>
      <c r="Z45" s="24"/>
      <c r="AA45" s="24">
        <v>0</v>
      </c>
      <c r="AB45" s="24"/>
      <c r="AC45" s="24"/>
      <c r="AD45" s="24">
        <v>0</v>
      </c>
      <c r="AE45" s="24"/>
      <c r="AF45" s="24"/>
      <c r="AG45" s="24">
        <v>0</v>
      </c>
      <c r="AH45" s="24"/>
      <c r="AI45" s="24"/>
      <c r="AJ45" s="24">
        <v>0</v>
      </c>
      <c r="AK45" s="482"/>
    </row>
    <row r="46" spans="1:37" ht="12.75" customHeight="1" x14ac:dyDescent="0.25">
      <c r="A46" s="481" t="s">
        <v>111</v>
      </c>
      <c r="B46" s="840" t="s">
        <v>162</v>
      </c>
      <c r="C46" s="829"/>
      <c r="D46" s="562">
        <f>+H46+K46+AF46+AI46+N46+W46+Q46+Z46+AC46+T46</f>
        <v>891688</v>
      </c>
      <c r="E46" s="50">
        <f>+I46+L46+AG46+AJ46+O46+X46+R46+AA46+AD46+U46</f>
        <v>888819</v>
      </c>
      <c r="F46" s="478">
        <f>+J46+M46+AH46+AK46+P46+Y46+S46+AB46+AE46+V46</f>
        <v>295073</v>
      </c>
      <c r="G46" s="1077">
        <f t="shared" si="1"/>
        <v>0.33198322718123713</v>
      </c>
      <c r="H46" s="26">
        <v>155042</v>
      </c>
      <c r="I46" s="24">
        <v>152384</v>
      </c>
      <c r="J46" s="24">
        <v>650</v>
      </c>
      <c r="K46" s="24">
        <f>70861+2177+787+30000</f>
        <v>103825</v>
      </c>
      <c r="L46" s="24">
        <v>103614</v>
      </c>
      <c r="M46" s="24">
        <v>4540</v>
      </c>
      <c r="N46" s="24">
        <f>59255-490</f>
        <v>58765</v>
      </c>
      <c r="O46" s="24">
        <v>58765</v>
      </c>
      <c r="P46" s="24">
        <v>1810</v>
      </c>
      <c r="Q46" s="24"/>
      <c r="R46" s="24">
        <v>0</v>
      </c>
      <c r="S46" s="24"/>
      <c r="T46" s="24"/>
      <c r="U46" s="24">
        <v>0</v>
      </c>
      <c r="V46" s="24"/>
      <c r="W46" s="24"/>
      <c r="X46" s="24">
        <v>0</v>
      </c>
      <c r="Y46" s="24"/>
      <c r="Z46" s="24"/>
      <c r="AA46" s="24">
        <v>0</v>
      </c>
      <c r="AB46" s="24"/>
      <c r="AC46" s="24"/>
      <c r="AD46" s="24">
        <v>0</v>
      </c>
      <c r="AE46" s="24"/>
      <c r="AF46" s="24">
        <v>451823</v>
      </c>
      <c r="AG46" s="24">
        <v>451823</v>
      </c>
      <c r="AH46" s="24">
        <v>288073</v>
      </c>
      <c r="AI46" s="24">
        <f>120060+2173</f>
        <v>122233</v>
      </c>
      <c r="AJ46" s="24">
        <v>122233</v>
      </c>
      <c r="AK46" s="482"/>
    </row>
    <row r="47" spans="1:37" ht="12.75" customHeight="1" x14ac:dyDescent="0.25">
      <c r="A47" s="481" t="s">
        <v>114</v>
      </c>
      <c r="B47" s="840" t="s">
        <v>113</v>
      </c>
      <c r="C47" s="829"/>
      <c r="D47" s="562">
        <f>+H47+K47+AF47+AI47+N47+W47+Q47+Z47+AC47+T47</f>
        <v>0</v>
      </c>
      <c r="E47" s="50">
        <f>+I47+L47+AG47+AJ47+O47+X47+R47+AA47+AD47+U47</f>
        <v>0</v>
      </c>
      <c r="F47" s="478">
        <f>+J47+M47+AH47+AK47+P47+Y47+S47+AB47+AE47+V47</f>
        <v>0</v>
      </c>
      <c r="G47" s="1077"/>
      <c r="H47" s="26"/>
      <c r="I47" s="24">
        <v>0</v>
      </c>
      <c r="J47" s="24"/>
      <c r="K47" s="24"/>
      <c r="L47" s="24">
        <v>0</v>
      </c>
      <c r="M47" s="24"/>
      <c r="N47" s="24"/>
      <c r="O47" s="24">
        <v>0</v>
      </c>
      <c r="P47" s="24"/>
      <c r="Q47" s="24"/>
      <c r="R47" s="24">
        <v>0</v>
      </c>
      <c r="S47" s="24"/>
      <c r="T47" s="24"/>
      <c r="U47" s="24">
        <v>0</v>
      </c>
      <c r="V47" s="24"/>
      <c r="W47" s="24"/>
      <c r="X47" s="24">
        <v>0</v>
      </c>
      <c r="Y47" s="24"/>
      <c r="Z47" s="24"/>
      <c r="AA47" s="24">
        <v>0</v>
      </c>
      <c r="AB47" s="24"/>
      <c r="AC47" s="24"/>
      <c r="AD47" s="24">
        <v>0</v>
      </c>
      <c r="AE47" s="24"/>
      <c r="AF47" s="24"/>
      <c r="AG47" s="24">
        <v>0</v>
      </c>
      <c r="AH47" s="24"/>
      <c r="AI47" s="24"/>
      <c r="AJ47" s="24">
        <v>0</v>
      </c>
      <c r="AK47" s="482"/>
    </row>
    <row r="48" spans="1:37" ht="12.75" customHeight="1" x14ac:dyDescent="0.25">
      <c r="A48" s="481" t="s">
        <v>116</v>
      </c>
      <c r="B48" s="840" t="s">
        <v>115</v>
      </c>
      <c r="C48" s="829"/>
      <c r="D48" s="562">
        <f>+H48+K48+AF48+AI48+N48+W48+Q48+Z48+AC48+T48</f>
        <v>796</v>
      </c>
      <c r="E48" s="50">
        <f>+I48+L48+AG48+AJ48+O48+X48+R48+AA48+AD48+U48</f>
        <v>5018</v>
      </c>
      <c r="F48" s="478">
        <f>+J48+M48+AH48+AK48+P48+Y48+S48+AB48+AE48+V48</f>
        <v>0</v>
      </c>
      <c r="G48" s="1077">
        <f t="shared" si="1"/>
        <v>0</v>
      </c>
      <c r="H48" s="26"/>
      <c r="I48" s="24">
        <v>0</v>
      </c>
      <c r="J48" s="24"/>
      <c r="K48" s="24">
        <v>796</v>
      </c>
      <c r="L48" s="24">
        <v>796</v>
      </c>
      <c r="M48" s="24"/>
      <c r="N48" s="24"/>
      <c r="O48" s="24">
        <v>0</v>
      </c>
      <c r="P48" s="24"/>
      <c r="Q48" s="24"/>
      <c r="R48" s="24">
        <v>2362</v>
      </c>
      <c r="S48" s="24"/>
      <c r="T48" s="24"/>
      <c r="U48" s="24">
        <v>0</v>
      </c>
      <c r="V48" s="24"/>
      <c r="W48" s="24"/>
      <c r="X48" s="24">
        <v>0</v>
      </c>
      <c r="Y48" s="24"/>
      <c r="Z48" s="24"/>
      <c r="AA48" s="24">
        <v>0</v>
      </c>
      <c r="AB48" s="24"/>
      <c r="AC48" s="24"/>
      <c r="AD48" s="24">
        <v>1860</v>
      </c>
      <c r="AE48" s="24"/>
      <c r="AF48" s="24"/>
      <c r="AG48" s="24">
        <v>0</v>
      </c>
      <c r="AH48" s="24"/>
      <c r="AI48" s="24"/>
      <c r="AJ48" s="24">
        <v>0</v>
      </c>
      <c r="AK48" s="482"/>
    </row>
    <row r="49" spans="1:39" ht="12.75" customHeight="1" x14ac:dyDescent="0.25">
      <c r="A49" s="481" t="s">
        <v>118</v>
      </c>
      <c r="B49" s="840" t="s">
        <v>117</v>
      </c>
      <c r="C49" s="829"/>
      <c r="D49" s="562">
        <f>+H49+K49+AF49+AI49+N49+W49+Q49+Z49+AC49+T49</f>
        <v>0</v>
      </c>
      <c r="E49" s="50">
        <f>+I49+L49+AG49+AJ49+O49+X49+R49+AA49+AD49+U49</f>
        <v>0</v>
      </c>
      <c r="F49" s="478">
        <f>+J49+M49+AH49+AK49+P49+Y49+S49+AB49+AE49+V49</f>
        <v>0</v>
      </c>
      <c r="G49" s="1077"/>
      <c r="H49" s="26"/>
      <c r="I49" s="24">
        <v>0</v>
      </c>
      <c r="J49" s="24"/>
      <c r="K49" s="24"/>
      <c r="L49" s="24">
        <v>0</v>
      </c>
      <c r="M49" s="24"/>
      <c r="N49" s="24"/>
      <c r="O49" s="24">
        <v>0</v>
      </c>
      <c r="P49" s="24"/>
      <c r="Q49" s="24"/>
      <c r="R49" s="24">
        <v>0</v>
      </c>
      <c r="S49" s="24"/>
      <c r="T49" s="24"/>
      <c r="U49" s="24">
        <v>0</v>
      </c>
      <c r="V49" s="24"/>
      <c r="W49" s="24"/>
      <c r="X49" s="24">
        <v>0</v>
      </c>
      <c r="Y49" s="24"/>
      <c r="Z49" s="24"/>
      <c r="AA49" s="24">
        <v>0</v>
      </c>
      <c r="AB49" s="24"/>
      <c r="AC49" s="24"/>
      <c r="AD49" s="24">
        <v>0</v>
      </c>
      <c r="AE49" s="24"/>
      <c r="AF49" s="24"/>
      <c r="AG49" s="24">
        <v>0</v>
      </c>
      <c r="AH49" s="24"/>
      <c r="AI49" s="24"/>
      <c r="AJ49" s="24">
        <v>0</v>
      </c>
      <c r="AK49" s="482"/>
    </row>
    <row r="50" spans="1:39" ht="12.75" customHeight="1" x14ac:dyDescent="0.25">
      <c r="A50" s="481" t="s">
        <v>120</v>
      </c>
      <c r="B50" s="840" t="s">
        <v>119</v>
      </c>
      <c r="C50" s="829"/>
      <c r="D50" s="562">
        <f>+H50+K50+AF50+AI50+N50+W50+Q50+Z50+AC50+T50</f>
        <v>0</v>
      </c>
      <c r="E50" s="50">
        <f>+I50+L50+AG50+AJ50+O50+X50+R50+AA50+AD50+U50</f>
        <v>0</v>
      </c>
      <c r="F50" s="478">
        <f>+J50+M50+AH50+AK50+P50+Y50+S50+AB50+AE50+V50</f>
        <v>0</v>
      </c>
      <c r="G50" s="1077"/>
      <c r="H50" s="26"/>
      <c r="I50" s="24">
        <v>0</v>
      </c>
      <c r="J50" s="24"/>
      <c r="K50" s="24"/>
      <c r="L50" s="24">
        <v>0</v>
      </c>
      <c r="M50" s="24"/>
      <c r="N50" s="24"/>
      <c r="O50" s="24">
        <v>0</v>
      </c>
      <c r="P50" s="24"/>
      <c r="Q50" s="24"/>
      <c r="R50" s="24">
        <v>0</v>
      </c>
      <c r="S50" s="24"/>
      <c r="T50" s="24"/>
      <c r="U50" s="24">
        <v>0</v>
      </c>
      <c r="V50" s="24"/>
      <c r="W50" s="24"/>
      <c r="X50" s="24">
        <v>0</v>
      </c>
      <c r="Y50" s="24"/>
      <c r="Z50" s="24"/>
      <c r="AA50" s="24">
        <v>0</v>
      </c>
      <c r="AB50" s="24"/>
      <c r="AC50" s="24"/>
      <c r="AD50" s="24">
        <v>0</v>
      </c>
      <c r="AE50" s="24"/>
      <c r="AF50" s="24"/>
      <c r="AG50" s="24">
        <v>0</v>
      </c>
      <c r="AH50" s="24"/>
      <c r="AI50" s="24"/>
      <c r="AJ50" s="24">
        <v>0</v>
      </c>
      <c r="AK50" s="482"/>
    </row>
    <row r="51" spans="1:39" ht="12.75" customHeight="1" x14ac:dyDescent="0.25">
      <c r="A51" s="481" t="s">
        <v>122</v>
      </c>
      <c r="B51" s="840" t="s">
        <v>121</v>
      </c>
      <c r="C51" s="829"/>
      <c r="D51" s="562">
        <f>+H51+K51+AF51+AI51+N51+W51+Q51+Z51+AC51+T51</f>
        <v>43328</v>
      </c>
      <c r="E51" s="50">
        <f>+I51+L51+AG51+AJ51+O51+X51+R51+AA51+AD51+U51</f>
        <v>45833</v>
      </c>
      <c r="F51" s="478">
        <f>+J51+M51+AH51+AK51+P51+Y51+S51+AB51+AE51+V51</f>
        <v>2518</v>
      </c>
      <c r="G51" s="1077">
        <f t="shared" si="1"/>
        <v>5.4938581371500886E-2</v>
      </c>
      <c r="H51" s="26">
        <v>25860</v>
      </c>
      <c r="I51" s="24">
        <v>25860</v>
      </c>
      <c r="J51" s="24">
        <v>287</v>
      </c>
      <c r="K51" s="24">
        <v>1015</v>
      </c>
      <c r="L51" s="24">
        <v>1226</v>
      </c>
      <c r="M51" s="24">
        <v>1226</v>
      </c>
      <c r="N51" s="24">
        <f>15999-133</f>
        <v>15866</v>
      </c>
      <c r="O51" s="24">
        <v>15866</v>
      </c>
      <c r="P51" s="24">
        <v>489</v>
      </c>
      <c r="Q51" s="24"/>
      <c r="R51" s="24">
        <v>1792</v>
      </c>
      <c r="S51" s="24">
        <v>516</v>
      </c>
      <c r="T51" s="24"/>
      <c r="U51" s="24">
        <v>0</v>
      </c>
      <c r="V51" s="24"/>
      <c r="W51" s="24"/>
      <c r="X51" s="24">
        <v>0</v>
      </c>
      <c r="Y51" s="24"/>
      <c r="Z51" s="24"/>
      <c r="AA51" s="24">
        <v>0</v>
      </c>
      <c r="AB51" s="24"/>
      <c r="AC51" s="24"/>
      <c r="AD51" s="24">
        <v>502</v>
      </c>
      <c r="AE51" s="24"/>
      <c r="AF51" s="24"/>
      <c r="AG51" s="24">
        <v>0</v>
      </c>
      <c r="AH51" s="24"/>
      <c r="AI51" s="24">
        <v>587</v>
      </c>
      <c r="AJ51" s="24">
        <v>587</v>
      </c>
      <c r="AK51" s="482"/>
    </row>
    <row r="52" spans="1:39" s="39" customFormat="1" ht="12.75" customHeight="1" x14ac:dyDescent="0.2">
      <c r="A52" s="477" t="s">
        <v>123</v>
      </c>
      <c r="B52" s="845" t="s">
        <v>161</v>
      </c>
      <c r="C52" s="828"/>
      <c r="D52" s="562">
        <f>+H52+K52+AF52+AI52+N52+W52+Q52+Z52+AC52+T52</f>
        <v>935812</v>
      </c>
      <c r="E52" s="50">
        <f>+I52+L52+AG52+AJ52+O52+X52+R52+AA52+AD52+U52</f>
        <v>946603</v>
      </c>
      <c r="F52" s="478">
        <f>+J52+M52+AH52+AK52+P52+Y52+S52+AB52+AE52+V52</f>
        <v>300566</v>
      </c>
      <c r="G52" s="1077">
        <f t="shared" si="1"/>
        <v>0.31752065015640135</v>
      </c>
      <c r="H52" s="559">
        <f t="shared" ref="H52:AK52" si="8">+H51+H50+H49+H48+H47+H46+H45</f>
        <v>180902</v>
      </c>
      <c r="I52" s="50">
        <f t="shared" si="8"/>
        <v>180902</v>
      </c>
      <c r="J52" s="50">
        <f t="shared" si="8"/>
        <v>2000</v>
      </c>
      <c r="K52" s="50">
        <f t="shared" si="8"/>
        <v>105636</v>
      </c>
      <c r="L52" s="50">
        <f t="shared" si="8"/>
        <v>105636</v>
      </c>
      <c r="M52" s="50">
        <f t="shared" si="8"/>
        <v>5766</v>
      </c>
      <c r="N52" s="50">
        <f t="shared" si="8"/>
        <v>74631</v>
      </c>
      <c r="O52" s="50">
        <f t="shared" si="8"/>
        <v>74631</v>
      </c>
      <c r="P52" s="50">
        <f t="shared" si="8"/>
        <v>2299</v>
      </c>
      <c r="Q52" s="50">
        <f t="shared" si="8"/>
        <v>0</v>
      </c>
      <c r="R52" s="50">
        <f t="shared" si="8"/>
        <v>8429</v>
      </c>
      <c r="S52" s="50">
        <f t="shared" si="8"/>
        <v>2428</v>
      </c>
      <c r="T52" s="50">
        <f t="shared" si="8"/>
        <v>0</v>
      </c>
      <c r="U52" s="50">
        <f t="shared" si="8"/>
        <v>0</v>
      </c>
      <c r="V52" s="50">
        <f t="shared" si="8"/>
        <v>0</v>
      </c>
      <c r="W52" s="50">
        <f t="shared" si="8"/>
        <v>0</v>
      </c>
      <c r="X52" s="50">
        <f t="shared" si="8"/>
        <v>0</v>
      </c>
      <c r="Y52" s="50">
        <f t="shared" si="8"/>
        <v>0</v>
      </c>
      <c r="Z52" s="50">
        <f t="shared" si="8"/>
        <v>0</v>
      </c>
      <c r="AA52" s="50">
        <f t="shared" si="8"/>
        <v>0</v>
      </c>
      <c r="AB52" s="50">
        <f t="shared" si="8"/>
        <v>0</v>
      </c>
      <c r="AC52" s="50">
        <f t="shared" si="8"/>
        <v>0</v>
      </c>
      <c r="AD52" s="50">
        <f t="shared" si="8"/>
        <v>2362</v>
      </c>
      <c r="AE52" s="50">
        <f t="shared" si="8"/>
        <v>0</v>
      </c>
      <c r="AF52" s="50">
        <f t="shared" si="8"/>
        <v>451823</v>
      </c>
      <c r="AG52" s="50">
        <f t="shared" si="8"/>
        <v>451823</v>
      </c>
      <c r="AH52" s="50">
        <f t="shared" si="8"/>
        <v>288073</v>
      </c>
      <c r="AI52" s="50">
        <f t="shared" si="8"/>
        <v>122820</v>
      </c>
      <c r="AJ52" s="50">
        <f t="shared" si="8"/>
        <v>122820</v>
      </c>
      <c r="AK52" s="478">
        <f t="shared" si="8"/>
        <v>0</v>
      </c>
    </row>
    <row r="53" spans="1:39" x14ac:dyDescent="0.25">
      <c r="A53" s="479"/>
      <c r="B53" s="700"/>
      <c r="C53" s="297"/>
      <c r="D53" s="1068"/>
      <c r="E53" s="217"/>
      <c r="F53" s="563"/>
      <c r="G53" s="1078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480"/>
    </row>
    <row r="54" spans="1:39" ht="12.75" customHeight="1" x14ac:dyDescent="0.25">
      <c r="A54" s="481" t="s">
        <v>125</v>
      </c>
      <c r="B54" s="840" t="s">
        <v>124</v>
      </c>
      <c r="C54" s="829"/>
      <c r="D54" s="562">
        <f>+H54+K54+AF54+AI54+N54+W54+Q54+Z54+AC54+T54</f>
        <v>0</v>
      </c>
      <c r="E54" s="50">
        <f>+I54+L54+AG54+AJ54+O54+X54+R54+AA54+AD54+U54</f>
        <v>38815</v>
      </c>
      <c r="F54" s="478">
        <f>+J54+M54+AH54+AK54+P54+Y54+S54+AB54+AE54+V54</f>
        <v>0</v>
      </c>
      <c r="G54" s="1077">
        <f t="shared" si="1"/>
        <v>0</v>
      </c>
      <c r="H54" s="26"/>
      <c r="I54" s="24">
        <v>0</v>
      </c>
      <c r="J54" s="24"/>
      <c r="K54" s="24"/>
      <c r="L54" s="24">
        <v>0</v>
      </c>
      <c r="M54" s="24"/>
      <c r="N54" s="24"/>
      <c r="O54" s="24">
        <v>0</v>
      </c>
      <c r="P54" s="24"/>
      <c r="Q54" s="24"/>
      <c r="R54" s="24">
        <v>0</v>
      </c>
      <c r="S54" s="24"/>
      <c r="T54" s="24"/>
      <c r="U54" s="24">
        <v>24745</v>
      </c>
      <c r="V54" s="24"/>
      <c r="W54" s="24"/>
      <c r="X54" s="24">
        <v>0</v>
      </c>
      <c r="Y54" s="24"/>
      <c r="Z54" s="24"/>
      <c r="AA54" s="24">
        <v>0</v>
      </c>
      <c r="AB54" s="24"/>
      <c r="AC54" s="24"/>
      <c r="AD54" s="24">
        <v>14070</v>
      </c>
      <c r="AE54" s="24"/>
      <c r="AF54" s="24"/>
      <c r="AG54" s="24">
        <v>0</v>
      </c>
      <c r="AH54" s="24"/>
      <c r="AI54" s="24"/>
      <c r="AJ54" s="24">
        <v>0</v>
      </c>
      <c r="AK54" s="482"/>
    </row>
    <row r="55" spans="1:39" ht="12.75" customHeight="1" x14ac:dyDescent="0.25">
      <c r="A55" s="481" t="s">
        <v>127</v>
      </c>
      <c r="B55" s="840" t="s">
        <v>126</v>
      </c>
      <c r="C55" s="829"/>
      <c r="D55" s="562">
        <f>+H55+K55+AF55+AI55+N55+W55+Q55+Z55+AC55+T55</f>
        <v>0</v>
      </c>
      <c r="E55" s="50">
        <f>+I55+L55+AG55+AJ55+O55+X55+R55+AA55+AD55+U55</f>
        <v>0</v>
      </c>
      <c r="F55" s="478">
        <f>+J55+M55+AH55+AK55+P55+Y55+S55+AB55+AE55+V55</f>
        <v>0</v>
      </c>
      <c r="G55" s="1077"/>
      <c r="H55" s="26"/>
      <c r="I55" s="24">
        <v>0</v>
      </c>
      <c r="J55" s="24"/>
      <c r="K55" s="24"/>
      <c r="L55" s="24">
        <v>0</v>
      </c>
      <c r="M55" s="24"/>
      <c r="N55" s="24"/>
      <c r="O55" s="24">
        <v>0</v>
      </c>
      <c r="P55" s="24"/>
      <c r="Q55" s="24"/>
      <c r="R55" s="24">
        <v>0</v>
      </c>
      <c r="S55" s="24"/>
      <c r="T55" s="24"/>
      <c r="U55" s="24">
        <v>0</v>
      </c>
      <c r="V55" s="24"/>
      <c r="W55" s="24"/>
      <c r="X55" s="24">
        <v>0</v>
      </c>
      <c r="Y55" s="24"/>
      <c r="Z55" s="24"/>
      <c r="AA55" s="24">
        <v>0</v>
      </c>
      <c r="AB55" s="24"/>
      <c r="AC55" s="24"/>
      <c r="AD55" s="24">
        <v>0</v>
      </c>
      <c r="AE55" s="24"/>
      <c r="AF55" s="24"/>
      <c r="AG55" s="24">
        <v>0</v>
      </c>
      <c r="AH55" s="24"/>
      <c r="AI55" s="24"/>
      <c r="AJ55" s="24">
        <v>0</v>
      </c>
      <c r="AK55" s="482"/>
    </row>
    <row r="56" spans="1:39" ht="12.75" customHeight="1" x14ac:dyDescent="0.25">
      <c r="A56" s="481" t="s">
        <v>129</v>
      </c>
      <c r="B56" s="840" t="s">
        <v>128</v>
      </c>
      <c r="C56" s="829"/>
      <c r="D56" s="562">
        <f>+H56+K56+AF56+AI56+N56+W56+Q56+Z56+AC56+T56</f>
        <v>0</v>
      </c>
      <c r="E56" s="50">
        <f>+I56+L56+AG56+AJ56+O56+X56+R56+AA56+AD56+U56</f>
        <v>0</v>
      </c>
      <c r="F56" s="478">
        <f>+J56+M56+AH56+AK56+P56+Y56+S56+AB56+AE56+V56</f>
        <v>0</v>
      </c>
      <c r="G56" s="1077"/>
      <c r="H56" s="26"/>
      <c r="I56" s="24">
        <v>0</v>
      </c>
      <c r="J56" s="24"/>
      <c r="K56" s="24"/>
      <c r="L56" s="24">
        <v>0</v>
      </c>
      <c r="M56" s="24"/>
      <c r="N56" s="24"/>
      <c r="O56" s="24">
        <v>0</v>
      </c>
      <c r="P56" s="24"/>
      <c r="Q56" s="24"/>
      <c r="R56" s="24">
        <v>0</v>
      </c>
      <c r="S56" s="24"/>
      <c r="T56" s="24"/>
      <c r="U56" s="24">
        <v>0</v>
      </c>
      <c r="V56" s="24"/>
      <c r="W56" s="24"/>
      <c r="X56" s="24">
        <v>0</v>
      </c>
      <c r="Y56" s="24"/>
      <c r="Z56" s="24"/>
      <c r="AA56" s="24">
        <v>0</v>
      </c>
      <c r="AB56" s="24"/>
      <c r="AC56" s="24"/>
      <c r="AD56" s="24">
        <v>0</v>
      </c>
      <c r="AE56" s="24"/>
      <c r="AF56" s="24"/>
      <c r="AG56" s="24">
        <v>0</v>
      </c>
      <c r="AH56" s="24"/>
      <c r="AI56" s="24"/>
      <c r="AJ56" s="24">
        <v>0</v>
      </c>
      <c r="AK56" s="482"/>
    </row>
    <row r="57" spans="1:39" ht="12.75" customHeight="1" x14ac:dyDescent="0.25">
      <c r="A57" s="481" t="s">
        <v>131</v>
      </c>
      <c r="B57" s="840" t="s">
        <v>130</v>
      </c>
      <c r="C57" s="829"/>
      <c r="D57" s="562">
        <f>+H57+K57+AF57+AI57+N57+W57+Q57+Z57+AC57+T57</f>
        <v>0</v>
      </c>
      <c r="E57" s="50">
        <f>+I57+L57+AG57+AJ57+O57+X57+R57+AA57+AD57+U57</f>
        <v>3799</v>
      </c>
      <c r="F57" s="478">
        <f>+J57+M57+AH57+AK57+P57+Y57+S57+AB57+AE57+V57</f>
        <v>0</v>
      </c>
      <c r="G57" s="1077">
        <f t="shared" si="1"/>
        <v>0</v>
      </c>
      <c r="H57" s="26"/>
      <c r="I57" s="24">
        <v>0</v>
      </c>
      <c r="J57" s="24"/>
      <c r="K57" s="24"/>
      <c r="L57" s="24">
        <v>0</v>
      </c>
      <c r="M57" s="24"/>
      <c r="N57" s="24"/>
      <c r="O57" s="24">
        <v>0</v>
      </c>
      <c r="P57" s="24"/>
      <c r="Q57" s="24"/>
      <c r="R57" s="24">
        <v>0</v>
      </c>
      <c r="S57" s="24"/>
      <c r="T57" s="24"/>
      <c r="U57" s="24">
        <v>0</v>
      </c>
      <c r="V57" s="24"/>
      <c r="W57" s="24"/>
      <c r="X57" s="24">
        <v>0</v>
      </c>
      <c r="Y57" s="24"/>
      <c r="Z57" s="24"/>
      <c r="AA57" s="24">
        <v>0</v>
      </c>
      <c r="AB57" s="24"/>
      <c r="AC57" s="24"/>
      <c r="AD57" s="24">
        <v>3799</v>
      </c>
      <c r="AE57" s="24"/>
      <c r="AF57" s="24"/>
      <c r="AG57" s="24">
        <v>0</v>
      </c>
      <c r="AH57" s="24"/>
      <c r="AI57" s="24"/>
      <c r="AJ57" s="24">
        <v>0</v>
      </c>
      <c r="AK57" s="482"/>
    </row>
    <row r="58" spans="1:39" s="39" customFormat="1" ht="12.75" customHeight="1" x14ac:dyDescent="0.2">
      <c r="A58" s="477" t="s">
        <v>132</v>
      </c>
      <c r="B58" s="845" t="s">
        <v>160</v>
      </c>
      <c r="C58" s="828"/>
      <c r="D58" s="562">
        <f>+H58+K58+AF58+AI58+N58+W58+Q58+Z58+AC58+T58</f>
        <v>0</v>
      </c>
      <c r="E58" s="50">
        <f>+I58+L58+AG58+AJ58+O58+X58+R58+AA58+AD58+U58</f>
        <v>42614</v>
      </c>
      <c r="F58" s="478">
        <f>+J58+M58+AH58+AK58+P58+Y58+S58+AB58+AE58+V58</f>
        <v>0</v>
      </c>
      <c r="G58" s="1077">
        <f t="shared" si="1"/>
        <v>0</v>
      </c>
      <c r="H58" s="559"/>
      <c r="I58" s="50">
        <v>0</v>
      </c>
      <c r="J58" s="50"/>
      <c r="K58" s="50"/>
      <c r="L58" s="50">
        <v>0</v>
      </c>
      <c r="M58" s="50"/>
      <c r="N58" s="50"/>
      <c r="O58" s="50">
        <v>0</v>
      </c>
      <c r="P58" s="50"/>
      <c r="Q58" s="50"/>
      <c r="R58" s="50">
        <v>0</v>
      </c>
      <c r="S58" s="50"/>
      <c r="T58" s="50"/>
      <c r="U58" s="50">
        <v>24745</v>
      </c>
      <c r="V58" s="50"/>
      <c r="W58" s="50"/>
      <c r="X58" s="50">
        <v>0</v>
      </c>
      <c r="Y58" s="50"/>
      <c r="Z58" s="50"/>
      <c r="AA58" s="50">
        <v>0</v>
      </c>
      <c r="AB58" s="50"/>
      <c r="AC58" s="50"/>
      <c r="AD58" s="50">
        <v>17869</v>
      </c>
      <c r="AE58" s="50"/>
      <c r="AF58" s="50"/>
      <c r="AG58" s="50">
        <v>0</v>
      </c>
      <c r="AH58" s="50"/>
      <c r="AI58" s="50"/>
      <c r="AJ58" s="50">
        <v>0</v>
      </c>
      <c r="AK58" s="478"/>
    </row>
    <row r="59" spans="1:39" x14ac:dyDescent="0.25">
      <c r="A59" s="479"/>
      <c r="B59" s="700"/>
      <c r="C59" s="297"/>
      <c r="D59" s="1068"/>
      <c r="E59" s="217"/>
      <c r="F59" s="563"/>
      <c r="G59" s="1078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480"/>
      <c r="AM59" s="152"/>
    </row>
    <row r="60" spans="1:39" hidden="1" x14ac:dyDescent="0.25">
      <c r="A60" s="99" t="s">
        <v>371</v>
      </c>
      <c r="B60" s="852" t="s">
        <v>372</v>
      </c>
      <c r="C60" s="1063"/>
      <c r="D60" s="1068">
        <f>+H60+K60+AF60+AI60+N60+W60+Q60+Z60+AC60+T60</f>
        <v>0</v>
      </c>
      <c r="E60" s="217">
        <f>+I60+L60+AG60+AJ60+O60+X60+R60+AA60+AD60+U60</f>
        <v>0</v>
      </c>
      <c r="F60" s="563">
        <f>+J60+M60+AH60+AK60+P60+Y60+S60+AB60+AE60+V60</f>
        <v>0</v>
      </c>
      <c r="G60" s="1078" t="e">
        <f t="shared" si="1"/>
        <v>#DIV/0!</v>
      </c>
      <c r="H60" s="54"/>
      <c r="I60" s="54">
        <v>0</v>
      </c>
      <c r="J60" s="54"/>
      <c r="K60" s="54"/>
      <c r="L60" s="54">
        <v>0</v>
      </c>
      <c r="M60" s="54"/>
      <c r="N60" s="54"/>
      <c r="O60" s="54">
        <v>0</v>
      </c>
      <c r="P60" s="54"/>
      <c r="Q60" s="54"/>
      <c r="R60" s="54">
        <v>0</v>
      </c>
      <c r="S60" s="54"/>
      <c r="T60" s="54"/>
      <c r="U60" s="54">
        <v>0</v>
      </c>
      <c r="V60" s="54"/>
      <c r="W60" s="54"/>
      <c r="X60" s="54">
        <v>0</v>
      </c>
      <c r="Y60" s="54"/>
      <c r="Z60" s="54"/>
      <c r="AA60" s="54">
        <v>0</v>
      </c>
      <c r="AB60" s="54"/>
      <c r="AC60" s="54"/>
      <c r="AD60" s="54">
        <v>0</v>
      </c>
      <c r="AE60" s="54"/>
      <c r="AF60" s="54"/>
      <c r="AG60" s="54">
        <v>0</v>
      </c>
      <c r="AH60" s="54"/>
      <c r="AI60" s="54"/>
      <c r="AJ60" s="54">
        <v>0</v>
      </c>
      <c r="AK60" s="480"/>
    </row>
    <row r="61" spans="1:39" hidden="1" x14ac:dyDescent="0.25">
      <c r="A61" s="99" t="s">
        <v>384</v>
      </c>
      <c r="B61" s="852" t="s">
        <v>385</v>
      </c>
      <c r="C61" s="1063"/>
      <c r="D61" s="1068">
        <f>+H61+K61+AF61+AI61+N61+W61+Q61+Z61+AC61+T61</f>
        <v>0</v>
      </c>
      <c r="E61" s="217">
        <f>+I61+L61+AG61+AJ61+O61+X61+R61+AA61+AD61+U61</f>
        <v>0</v>
      </c>
      <c r="F61" s="563">
        <f>+J61+M61+AH61+AK61+P61+Y61+S61+AB61+AE61+V61</f>
        <v>0</v>
      </c>
      <c r="G61" s="1078" t="e">
        <f t="shared" si="1"/>
        <v>#DIV/0!</v>
      </c>
      <c r="H61" s="54"/>
      <c r="I61" s="54">
        <v>0</v>
      </c>
      <c r="J61" s="54"/>
      <c r="K61" s="54"/>
      <c r="L61" s="54">
        <v>0</v>
      </c>
      <c r="M61" s="54"/>
      <c r="N61" s="54"/>
      <c r="O61" s="54">
        <v>0</v>
      </c>
      <c r="P61" s="54"/>
      <c r="Q61" s="54"/>
      <c r="R61" s="54">
        <v>0</v>
      </c>
      <c r="S61" s="54"/>
      <c r="T61" s="54"/>
      <c r="U61" s="54">
        <v>0</v>
      </c>
      <c r="V61" s="54"/>
      <c r="W61" s="54"/>
      <c r="X61" s="54">
        <v>0</v>
      </c>
      <c r="Y61" s="54"/>
      <c r="Z61" s="54"/>
      <c r="AA61" s="54">
        <v>0</v>
      </c>
      <c r="AB61" s="54"/>
      <c r="AC61" s="54"/>
      <c r="AD61" s="54">
        <v>0</v>
      </c>
      <c r="AE61" s="54"/>
      <c r="AF61" s="54"/>
      <c r="AG61" s="54">
        <v>0</v>
      </c>
      <c r="AH61" s="54"/>
      <c r="AI61" s="54"/>
      <c r="AJ61" s="54">
        <v>0</v>
      </c>
      <c r="AK61" s="480"/>
    </row>
    <row r="62" spans="1:39" ht="12.75" hidden="1" customHeight="1" x14ac:dyDescent="0.25">
      <c r="A62" s="99" t="s">
        <v>133</v>
      </c>
      <c r="B62" s="852" t="s">
        <v>386</v>
      </c>
      <c r="C62" s="1063"/>
      <c r="D62" s="1068">
        <f>+H62+K62+AF62+AI62+N62+W62+Q62+Z62+AC62+T62</f>
        <v>0</v>
      </c>
      <c r="E62" s="217">
        <f>+I62+L62+AG62+AJ62+O62+X62+R62+AA62+AD62+U62</f>
        <v>0</v>
      </c>
      <c r="F62" s="563">
        <f>+J62+M62+AH62+AK62+P62+Y62+S62+AB62+AE62+V62</f>
        <v>0</v>
      </c>
      <c r="G62" s="1078" t="e">
        <f t="shared" si="1"/>
        <v>#DIV/0!</v>
      </c>
      <c r="H62" s="54"/>
      <c r="I62" s="54">
        <v>0</v>
      </c>
      <c r="J62" s="54"/>
      <c r="K62" s="54"/>
      <c r="L62" s="54">
        <v>0</v>
      </c>
      <c r="M62" s="54"/>
      <c r="N62" s="54"/>
      <c r="O62" s="54">
        <v>0</v>
      </c>
      <c r="P62" s="54"/>
      <c r="Q62" s="54"/>
      <c r="R62" s="54">
        <v>0</v>
      </c>
      <c r="S62" s="54"/>
      <c r="T62" s="54"/>
      <c r="U62" s="54">
        <v>0</v>
      </c>
      <c r="V62" s="54"/>
      <c r="W62" s="54"/>
      <c r="X62" s="54">
        <v>0</v>
      </c>
      <c r="Y62" s="54"/>
      <c r="Z62" s="54"/>
      <c r="AA62" s="54">
        <v>0</v>
      </c>
      <c r="AB62" s="54"/>
      <c r="AC62" s="54"/>
      <c r="AD62" s="54">
        <v>0</v>
      </c>
      <c r="AE62" s="54"/>
      <c r="AF62" s="54"/>
      <c r="AG62" s="54">
        <v>0</v>
      </c>
      <c r="AH62" s="54"/>
      <c r="AI62" s="54"/>
      <c r="AJ62" s="54">
        <v>0</v>
      </c>
      <c r="AK62" s="480"/>
    </row>
    <row r="63" spans="1:39" s="39" customFormat="1" ht="12.75" customHeight="1" x14ac:dyDescent="0.2">
      <c r="A63" s="477" t="s">
        <v>134</v>
      </c>
      <c r="B63" s="845" t="s">
        <v>158</v>
      </c>
      <c r="C63" s="828"/>
      <c r="D63" s="562">
        <f>+H63+K63+AF63+AI63+N63+W63+Q63+Z63+AC63+T63</f>
        <v>0</v>
      </c>
      <c r="E63" s="50">
        <f>+I63+L63+AG63+AJ63+O63+X63+R63+AA63+AD63+U63</f>
        <v>0</v>
      </c>
      <c r="F63" s="478">
        <f>+J63+M63+AH63+AK63+P63+Y63+S63+AB63+AE63+V63</f>
        <v>0</v>
      </c>
      <c r="G63" s="1077"/>
      <c r="H63" s="559">
        <f t="shared" ref="H63:AK63" si="9">SUM(H60:H62)</f>
        <v>0</v>
      </c>
      <c r="I63" s="50">
        <v>0</v>
      </c>
      <c r="J63" s="50">
        <f t="shared" si="9"/>
        <v>0</v>
      </c>
      <c r="K63" s="50">
        <f t="shared" si="9"/>
        <v>0</v>
      </c>
      <c r="L63" s="50">
        <v>0</v>
      </c>
      <c r="M63" s="50">
        <f t="shared" si="9"/>
        <v>0</v>
      </c>
      <c r="N63" s="50">
        <f t="shared" si="9"/>
        <v>0</v>
      </c>
      <c r="O63" s="50">
        <v>0</v>
      </c>
      <c r="P63" s="50">
        <f t="shared" si="9"/>
        <v>0</v>
      </c>
      <c r="Q63" s="50"/>
      <c r="R63" s="50">
        <v>0</v>
      </c>
      <c r="S63" s="50"/>
      <c r="T63" s="50"/>
      <c r="U63" s="50">
        <v>0</v>
      </c>
      <c r="V63" s="50"/>
      <c r="W63" s="50"/>
      <c r="X63" s="50">
        <v>0</v>
      </c>
      <c r="Y63" s="50"/>
      <c r="Z63" s="50"/>
      <c r="AA63" s="50">
        <v>0</v>
      </c>
      <c r="AB63" s="50"/>
      <c r="AC63" s="50"/>
      <c r="AD63" s="50">
        <v>0</v>
      </c>
      <c r="AE63" s="50"/>
      <c r="AF63" s="50">
        <f t="shared" si="9"/>
        <v>0</v>
      </c>
      <c r="AG63" s="50">
        <v>0</v>
      </c>
      <c r="AH63" s="50">
        <f t="shared" si="9"/>
        <v>0</v>
      </c>
      <c r="AI63" s="50">
        <f t="shared" si="9"/>
        <v>0</v>
      </c>
      <c r="AJ63" s="50">
        <v>0</v>
      </c>
      <c r="AK63" s="478">
        <f t="shared" si="9"/>
        <v>0</v>
      </c>
    </row>
    <row r="64" spans="1:39" ht="15.75" thickBot="1" x14ac:dyDescent="0.3">
      <c r="A64" s="479"/>
      <c r="B64" s="475"/>
      <c r="C64" s="1065"/>
      <c r="D64" s="1068"/>
      <c r="E64" s="217"/>
      <c r="F64" s="563"/>
      <c r="G64" s="1078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480"/>
    </row>
    <row r="65" spans="1:37" s="39" customFormat="1" ht="12.75" customHeight="1" thickBot="1" x14ac:dyDescent="0.25">
      <c r="A65" s="44" t="s">
        <v>135</v>
      </c>
      <c r="B65" s="847" t="s">
        <v>157</v>
      </c>
      <c r="C65" s="1025"/>
      <c r="D65" s="565">
        <f>+H65+K65+AF65+AI65+N65+W65+Q65+Z65+AC65+T65</f>
        <v>1140144</v>
      </c>
      <c r="E65" s="55">
        <f>+I65+L65+AG65+AJ65+O65+X65+R65+AA65+AD65+U65</f>
        <v>1281177</v>
      </c>
      <c r="F65" s="557">
        <f>+J65+M65+AH65+AK65+P65+Y65+S65+AB65+AE65+V65</f>
        <v>427919</v>
      </c>
      <c r="G65" s="1082">
        <f t="shared" si="1"/>
        <v>0.33400459109084851</v>
      </c>
      <c r="H65" s="560">
        <f t="shared" ref="H65:AK65" si="10">+H63+H58+H52+H43+H35+H9+H7</f>
        <v>205790</v>
      </c>
      <c r="I65" s="55">
        <f t="shared" si="10"/>
        <v>205790</v>
      </c>
      <c r="J65" s="55">
        <f t="shared" si="10"/>
        <v>2000</v>
      </c>
      <c r="K65" s="55">
        <f t="shared" si="10"/>
        <v>125768</v>
      </c>
      <c r="L65" s="55">
        <f t="shared" si="10"/>
        <v>125768</v>
      </c>
      <c r="M65" s="55">
        <f t="shared" si="10"/>
        <v>5766</v>
      </c>
      <c r="N65" s="55">
        <f t="shared" si="10"/>
        <v>76574</v>
      </c>
      <c r="O65" s="55">
        <f t="shared" si="10"/>
        <v>76574</v>
      </c>
      <c r="P65" s="55">
        <f t="shared" si="10"/>
        <v>2402</v>
      </c>
      <c r="Q65" s="55">
        <f t="shared" si="10"/>
        <v>0</v>
      </c>
      <c r="R65" s="55">
        <f t="shared" si="10"/>
        <v>22296</v>
      </c>
      <c r="S65" s="55">
        <f t="shared" si="10"/>
        <v>2428</v>
      </c>
      <c r="T65" s="55">
        <f t="shared" si="10"/>
        <v>0</v>
      </c>
      <c r="U65" s="55">
        <f t="shared" si="10"/>
        <v>24745</v>
      </c>
      <c r="V65" s="55">
        <f t="shared" si="10"/>
        <v>0</v>
      </c>
      <c r="W65" s="55">
        <f t="shared" si="10"/>
        <v>2961</v>
      </c>
      <c r="X65" s="55">
        <f t="shared" si="10"/>
        <v>3840</v>
      </c>
      <c r="Y65" s="55">
        <f t="shared" si="10"/>
        <v>2954</v>
      </c>
      <c r="Z65" s="55">
        <f t="shared" si="10"/>
        <v>0</v>
      </c>
      <c r="AA65" s="55">
        <f t="shared" si="10"/>
        <v>65434</v>
      </c>
      <c r="AB65" s="55">
        <f t="shared" si="10"/>
        <v>1909</v>
      </c>
      <c r="AC65" s="55">
        <f t="shared" si="10"/>
        <v>0</v>
      </c>
      <c r="AD65" s="55">
        <f t="shared" si="10"/>
        <v>27679</v>
      </c>
      <c r="AE65" s="55">
        <f t="shared" si="10"/>
        <v>0</v>
      </c>
      <c r="AF65" s="55">
        <f t="shared" si="10"/>
        <v>573815</v>
      </c>
      <c r="AG65" s="55">
        <f t="shared" si="10"/>
        <v>573815</v>
      </c>
      <c r="AH65" s="55">
        <f t="shared" si="10"/>
        <v>410460</v>
      </c>
      <c r="AI65" s="55">
        <f t="shared" si="10"/>
        <v>155236</v>
      </c>
      <c r="AJ65" s="55">
        <f t="shared" si="10"/>
        <v>155236</v>
      </c>
      <c r="AK65" s="557">
        <f t="shared" si="10"/>
        <v>0</v>
      </c>
    </row>
  </sheetData>
  <mergeCells count="80">
    <mergeCell ref="B54:C54"/>
    <mergeCell ref="B41:C41"/>
    <mergeCell ref="B42:C42"/>
    <mergeCell ref="B43:C43"/>
    <mergeCell ref="B45:C45"/>
    <mergeCell ref="B46:C46"/>
    <mergeCell ref="B47:C47"/>
    <mergeCell ref="B65:C65"/>
    <mergeCell ref="B55:C55"/>
    <mergeCell ref="B56:C56"/>
    <mergeCell ref="B57:C57"/>
    <mergeCell ref="B58:C58"/>
    <mergeCell ref="B62:C62"/>
    <mergeCell ref="B63:C63"/>
    <mergeCell ref="B61:C61"/>
    <mergeCell ref="B60:C60"/>
    <mergeCell ref="B29:C29"/>
    <mergeCell ref="B32:C32"/>
    <mergeCell ref="B33:C33"/>
    <mergeCell ref="B34:C34"/>
    <mergeCell ref="B30:C30"/>
    <mergeCell ref="B31:C31"/>
    <mergeCell ref="B36:C36"/>
    <mergeCell ref="B51:C51"/>
    <mergeCell ref="B52:C52"/>
    <mergeCell ref="B40:C40"/>
    <mergeCell ref="B48:C48"/>
    <mergeCell ref="B49:C49"/>
    <mergeCell ref="B50:C50"/>
    <mergeCell ref="B37:C37"/>
    <mergeCell ref="B38:C38"/>
    <mergeCell ref="B39:C39"/>
    <mergeCell ref="B35:C35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6:C26"/>
    <mergeCell ref="B27:C27"/>
    <mergeCell ref="B24:C24"/>
    <mergeCell ref="B28:C28"/>
    <mergeCell ref="B13:C13"/>
    <mergeCell ref="B5:C5"/>
    <mergeCell ref="B6:C6"/>
    <mergeCell ref="B7:C7"/>
    <mergeCell ref="B9:C9"/>
    <mergeCell ref="B11:C11"/>
    <mergeCell ref="B12:C12"/>
    <mergeCell ref="AF2:AH2"/>
    <mergeCell ref="AI2:AK2"/>
    <mergeCell ref="H3:J3"/>
    <mergeCell ref="K3:M3"/>
    <mergeCell ref="AF3:AH3"/>
    <mergeCell ref="AI3:AK3"/>
    <mergeCell ref="N2:P2"/>
    <mergeCell ref="N3:P3"/>
    <mergeCell ref="W2:Y2"/>
    <mergeCell ref="W3:Y3"/>
    <mergeCell ref="Q2:S2"/>
    <mergeCell ref="T2:V2"/>
    <mergeCell ref="Q3:S3"/>
    <mergeCell ref="T3:V3"/>
    <mergeCell ref="Z2:AB2"/>
    <mergeCell ref="AC2:AE2"/>
    <mergeCell ref="Z3:AB3"/>
    <mergeCell ref="AC3:AE3"/>
    <mergeCell ref="D2:F2"/>
    <mergeCell ref="A2:A4"/>
    <mergeCell ref="B2:C4"/>
    <mergeCell ref="H2:J2"/>
    <mergeCell ref="K2:M2"/>
    <mergeCell ref="D3:F3"/>
    <mergeCell ref="G2:G4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53" orientation="landscape" cellComments="asDisplayed" r:id="rId1"/>
  <headerFooter>
    <oddHeader>&amp;C&amp;"Times New Roman,Félkövér"&amp;12Martonvásár Város Önkormányzatának kiadásai 2017.
Városfejlesztési feladatok EU forrásból&amp;R&amp;"Times New Roman,Félkövér"&amp;12 5/c.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zoomScaleNormal="100" workbookViewId="0">
      <selection activeCell="J51" sqref="J51"/>
    </sheetView>
  </sheetViews>
  <sheetFormatPr defaultColWidth="9.140625" defaultRowHeight="12.75" x14ac:dyDescent="0.2"/>
  <cols>
    <col min="1" max="1" width="7.28515625" style="21" customWidth="1"/>
    <col min="2" max="2" width="7.140625" style="22" customWidth="1"/>
    <col min="3" max="3" width="32" style="22" customWidth="1"/>
    <col min="4" max="8" width="7.7109375" style="18" customWidth="1"/>
    <col min="9" max="9" width="6.7109375" style="18" customWidth="1"/>
    <col min="10" max="10" width="7.42578125" style="18" customWidth="1"/>
    <col min="11" max="11" width="7.28515625" style="18" customWidth="1"/>
    <col min="12" max="12" width="7.7109375" style="18" customWidth="1"/>
    <col min="13" max="13" width="7" style="18" customWidth="1"/>
    <col min="14" max="14" width="7.7109375" style="18" customWidth="1"/>
    <col min="15" max="15" width="7.42578125" style="18" customWidth="1"/>
    <col min="16" max="16" width="7.7109375" style="18" customWidth="1"/>
    <col min="17" max="17" width="7.7109375" style="18" hidden="1" customWidth="1"/>
    <col min="18" max="18" width="6.7109375" style="18" hidden="1" customWidth="1"/>
    <col min="19" max="20" width="7.7109375" style="18" hidden="1" customWidth="1"/>
    <col min="21" max="21" width="6.85546875" style="18" hidden="1" customWidth="1"/>
    <col min="22" max="22" width="7.140625" style="18" hidden="1" customWidth="1"/>
    <col min="23" max="16384" width="9.140625" style="18"/>
  </cols>
  <sheetData>
    <row r="1" spans="1:22" s="1" customFormat="1" ht="15" x14ac:dyDescent="0.25">
      <c r="A1" s="21"/>
      <c r="B1" s="22"/>
      <c r="C1" s="22"/>
      <c r="T1" s="850" t="s">
        <v>383</v>
      </c>
      <c r="U1" s="850"/>
      <c r="V1" s="850"/>
    </row>
    <row r="2" spans="1:22" s="28" customFormat="1" ht="33.75" customHeight="1" x14ac:dyDescent="0.25">
      <c r="A2" s="844" t="s">
        <v>0</v>
      </c>
      <c r="B2" s="844" t="s">
        <v>182</v>
      </c>
      <c r="C2" s="844"/>
      <c r="D2" s="857" t="s">
        <v>180</v>
      </c>
      <c r="E2" s="857"/>
      <c r="F2" s="857"/>
      <c r="G2" s="873" t="s">
        <v>531</v>
      </c>
      <c r="H2" s="857" t="s">
        <v>186</v>
      </c>
      <c r="I2" s="857"/>
      <c r="J2" s="857"/>
      <c r="K2" s="857" t="s">
        <v>187</v>
      </c>
      <c r="L2" s="857"/>
      <c r="M2" s="857"/>
      <c r="N2" s="876" t="s">
        <v>188</v>
      </c>
      <c r="O2" s="876"/>
      <c r="P2" s="876"/>
      <c r="Q2" s="876" t="s">
        <v>191</v>
      </c>
      <c r="R2" s="876"/>
      <c r="S2" s="876"/>
      <c r="T2" s="876" t="s">
        <v>192</v>
      </c>
      <c r="U2" s="876"/>
      <c r="V2" s="876"/>
    </row>
    <row r="3" spans="1:22" s="28" customFormat="1" x14ac:dyDescent="0.25">
      <c r="A3" s="844"/>
      <c r="B3" s="844"/>
      <c r="C3" s="844"/>
      <c r="D3" s="117"/>
      <c r="E3" s="117"/>
      <c r="F3" s="117"/>
      <c r="G3" s="874"/>
      <c r="H3" s="857" t="s">
        <v>189</v>
      </c>
      <c r="I3" s="857"/>
      <c r="J3" s="857"/>
      <c r="K3" s="857" t="s">
        <v>189</v>
      </c>
      <c r="L3" s="857"/>
      <c r="M3" s="857"/>
      <c r="N3" s="857" t="s">
        <v>190</v>
      </c>
      <c r="O3" s="857"/>
      <c r="P3" s="857"/>
      <c r="Q3" s="857" t="s">
        <v>190</v>
      </c>
      <c r="R3" s="857"/>
      <c r="S3" s="857"/>
      <c r="T3" s="857" t="s">
        <v>190</v>
      </c>
      <c r="U3" s="857"/>
      <c r="V3" s="857"/>
    </row>
    <row r="4" spans="1:22" s="17" customFormat="1" ht="25.5" x14ac:dyDescent="0.25">
      <c r="A4" s="844"/>
      <c r="B4" s="844"/>
      <c r="C4" s="844"/>
      <c r="D4" s="3" t="s">
        <v>177</v>
      </c>
      <c r="E4" s="3" t="s">
        <v>178</v>
      </c>
      <c r="F4" s="3" t="s">
        <v>179</v>
      </c>
      <c r="G4" s="875"/>
      <c r="H4" s="3" t="s">
        <v>177</v>
      </c>
      <c r="I4" s="3" t="s">
        <v>178</v>
      </c>
      <c r="J4" s="3" t="s">
        <v>179</v>
      </c>
      <c r="K4" s="3" t="s">
        <v>177</v>
      </c>
      <c r="L4" s="3" t="s">
        <v>178</v>
      </c>
      <c r="M4" s="3" t="s">
        <v>179</v>
      </c>
      <c r="N4" s="3" t="s">
        <v>177</v>
      </c>
      <c r="O4" s="3" t="s">
        <v>178</v>
      </c>
      <c r="P4" s="3" t="s">
        <v>179</v>
      </c>
      <c r="Q4" s="3" t="s">
        <v>177</v>
      </c>
      <c r="R4" s="3" t="s">
        <v>178</v>
      </c>
      <c r="S4" s="3" t="s">
        <v>179</v>
      </c>
      <c r="T4" s="3" t="s">
        <v>177</v>
      </c>
      <c r="U4" s="3" t="s">
        <v>178</v>
      </c>
      <c r="V4" s="3" t="s">
        <v>179</v>
      </c>
    </row>
    <row r="5" spans="1:22" s="39" customFormat="1" ht="12" customHeight="1" x14ac:dyDescent="0.2">
      <c r="A5" s="5" t="s">
        <v>27</v>
      </c>
      <c r="B5" s="845" t="s">
        <v>174</v>
      </c>
      <c r="C5" s="845"/>
      <c r="D5" s="50">
        <f>+H5+K5+N5+Q5+T5</f>
        <v>11428</v>
      </c>
      <c r="E5" s="50">
        <f t="shared" ref="E5:F5" si="0">+I5+L5+O5+R5+U5</f>
        <v>9206</v>
      </c>
      <c r="F5" s="50">
        <f t="shared" si="0"/>
        <v>3998</v>
      </c>
      <c r="G5" s="438">
        <f>+F5/E5</f>
        <v>0.43428199000651752</v>
      </c>
      <c r="H5" s="50">
        <v>7956</v>
      </c>
      <c r="I5" s="50">
        <v>7956</v>
      </c>
      <c r="J5" s="50">
        <v>3998</v>
      </c>
      <c r="K5" s="50">
        <v>3472</v>
      </c>
      <c r="L5" s="50">
        <v>1250</v>
      </c>
      <c r="M5" s="50"/>
      <c r="N5" s="50"/>
      <c r="O5" s="50">
        <v>0</v>
      </c>
      <c r="P5" s="50"/>
      <c r="Q5" s="50"/>
      <c r="R5" s="50"/>
      <c r="S5" s="50"/>
      <c r="T5" s="50"/>
      <c r="U5" s="50"/>
      <c r="V5" s="50"/>
    </row>
    <row r="6" spans="1:22" s="39" customFormat="1" ht="12" customHeight="1" x14ac:dyDescent="0.2">
      <c r="A6" s="5" t="s">
        <v>33</v>
      </c>
      <c r="B6" s="845" t="s">
        <v>173</v>
      </c>
      <c r="C6" s="845"/>
      <c r="D6" s="50">
        <f t="shared" ref="D6:D58" si="1">+H6+K6+N6+Q6+T6</f>
        <v>853</v>
      </c>
      <c r="E6" s="50">
        <f t="shared" ref="E6:E58" si="2">+I6+L6+O6+R6+U6</f>
        <v>3090</v>
      </c>
      <c r="F6" s="50">
        <f t="shared" ref="F6:F58" si="3">+J6+M6+P6+S6+V6</f>
        <v>1936</v>
      </c>
      <c r="G6" s="438">
        <f t="shared" ref="G6:G58" si="4">+F6/E6</f>
        <v>0.62653721682847896</v>
      </c>
      <c r="H6" s="50">
        <v>0</v>
      </c>
      <c r="I6" s="50">
        <v>0</v>
      </c>
      <c r="J6" s="50"/>
      <c r="K6" s="50"/>
      <c r="L6" s="50">
        <v>2237</v>
      </c>
      <c r="M6" s="50">
        <v>1453</v>
      </c>
      <c r="N6" s="50">
        <v>853</v>
      </c>
      <c r="O6" s="50">
        <v>853</v>
      </c>
      <c r="P6" s="50">
        <v>483</v>
      </c>
      <c r="Q6" s="50"/>
      <c r="R6" s="50"/>
      <c r="S6" s="50"/>
      <c r="T6" s="50"/>
      <c r="U6" s="50"/>
      <c r="V6" s="50"/>
    </row>
    <row r="7" spans="1:22" s="39" customFormat="1" ht="12" customHeight="1" x14ac:dyDescent="0.2">
      <c r="A7" s="6" t="s">
        <v>34</v>
      </c>
      <c r="B7" s="842" t="s">
        <v>172</v>
      </c>
      <c r="C7" s="842"/>
      <c r="D7" s="49">
        <f t="shared" si="1"/>
        <v>12281</v>
      </c>
      <c r="E7" s="49">
        <f t="shared" si="2"/>
        <v>12296</v>
      </c>
      <c r="F7" s="49">
        <f t="shared" si="3"/>
        <v>5934</v>
      </c>
      <c r="G7" s="438">
        <f t="shared" si="4"/>
        <v>0.48259596616785949</v>
      </c>
      <c r="H7" s="49">
        <f>+H5+H6</f>
        <v>7956</v>
      </c>
      <c r="I7" s="49">
        <v>7956</v>
      </c>
      <c r="J7" s="49">
        <f t="shared" ref="J7" si="5">+J5+J6</f>
        <v>3998</v>
      </c>
      <c r="K7" s="49">
        <v>3472</v>
      </c>
      <c r="L7" s="49">
        <v>3487</v>
      </c>
      <c r="M7" s="49">
        <f>+M6</f>
        <v>1453</v>
      </c>
      <c r="N7" s="49">
        <f>SUM(N6)</f>
        <v>853</v>
      </c>
      <c r="O7" s="49">
        <v>853</v>
      </c>
      <c r="P7" s="49">
        <f>+P6</f>
        <v>483</v>
      </c>
      <c r="Q7" s="49"/>
      <c r="R7" s="49"/>
      <c r="S7" s="49"/>
      <c r="T7" s="49"/>
      <c r="U7" s="49"/>
      <c r="V7" s="49"/>
    </row>
    <row r="8" spans="1:22" ht="12" customHeight="1" x14ac:dyDescent="0.2">
      <c r="A8" s="7"/>
      <c r="B8" s="8"/>
      <c r="C8" s="8"/>
      <c r="D8" s="496"/>
      <c r="E8" s="25"/>
      <c r="F8" s="25"/>
      <c r="G8" s="497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6"/>
      <c r="T8" s="25"/>
      <c r="U8" s="25"/>
      <c r="V8" s="26"/>
    </row>
    <row r="9" spans="1:22" s="39" customFormat="1" ht="12" customHeight="1" x14ac:dyDescent="0.2">
      <c r="A9" s="9" t="s">
        <v>35</v>
      </c>
      <c r="B9" s="842" t="s">
        <v>171</v>
      </c>
      <c r="C9" s="842"/>
      <c r="D9" s="23">
        <f t="shared" si="1"/>
        <v>2453</v>
      </c>
      <c r="E9" s="23">
        <f t="shared" si="2"/>
        <v>2438</v>
      </c>
      <c r="F9" s="23">
        <f t="shared" si="3"/>
        <v>1153</v>
      </c>
      <c r="G9" s="438">
        <f t="shared" si="4"/>
        <v>0.47292863002461033</v>
      </c>
      <c r="H9" s="48">
        <v>1590</v>
      </c>
      <c r="I9" s="48">
        <v>1590</v>
      </c>
      <c r="J9" s="48">
        <v>808</v>
      </c>
      <c r="K9" s="48">
        <v>695</v>
      </c>
      <c r="L9" s="48">
        <v>680</v>
      </c>
      <c r="M9" s="48">
        <v>259</v>
      </c>
      <c r="N9" s="48">
        <v>168</v>
      </c>
      <c r="O9" s="48">
        <v>168</v>
      </c>
      <c r="P9" s="48">
        <v>86</v>
      </c>
      <c r="Q9" s="48"/>
      <c r="R9" s="48"/>
      <c r="S9" s="48"/>
      <c r="T9" s="48"/>
      <c r="U9" s="48"/>
      <c r="V9" s="48"/>
    </row>
    <row r="10" spans="1:22" s="36" customFormat="1" ht="11.25" customHeight="1" x14ac:dyDescent="0.2">
      <c r="A10" s="219"/>
      <c r="B10" s="220"/>
      <c r="C10" s="221"/>
      <c r="D10" s="496"/>
      <c r="E10" s="498"/>
      <c r="F10" s="498"/>
      <c r="G10" s="497"/>
      <c r="H10" s="498"/>
      <c r="I10" s="498"/>
      <c r="J10" s="49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</row>
    <row r="11" spans="1:22" ht="12" customHeight="1" x14ac:dyDescent="0.2">
      <c r="A11" s="4" t="s">
        <v>42</v>
      </c>
      <c r="B11" s="840" t="s">
        <v>41</v>
      </c>
      <c r="C11" s="840"/>
      <c r="D11" s="24">
        <f t="shared" si="1"/>
        <v>170</v>
      </c>
      <c r="E11" s="19">
        <f t="shared" si="2"/>
        <v>170</v>
      </c>
      <c r="F11" s="24">
        <f t="shared" si="3"/>
        <v>30</v>
      </c>
      <c r="G11" s="438">
        <f t="shared" si="4"/>
        <v>0.17647058823529413</v>
      </c>
      <c r="H11" s="24">
        <v>170</v>
      </c>
      <c r="I11" s="24">
        <v>170</v>
      </c>
      <c r="J11" s="24">
        <v>30</v>
      </c>
      <c r="K11" s="24"/>
      <c r="L11" s="24">
        <v>0</v>
      </c>
      <c r="M11" s="24"/>
      <c r="N11" s="24"/>
      <c r="O11" s="24">
        <v>0</v>
      </c>
      <c r="P11" s="24"/>
      <c r="Q11" s="24"/>
      <c r="R11" s="24"/>
      <c r="S11" s="24"/>
      <c r="T11" s="24"/>
      <c r="U11" s="24"/>
      <c r="V11" s="24"/>
    </row>
    <row r="12" spans="1:22" ht="12" customHeight="1" x14ac:dyDescent="0.2">
      <c r="A12" s="4" t="s">
        <v>44</v>
      </c>
      <c r="B12" s="840" t="s">
        <v>43</v>
      </c>
      <c r="C12" s="840"/>
      <c r="D12" s="24">
        <f t="shared" si="1"/>
        <v>150</v>
      </c>
      <c r="E12" s="24">
        <f t="shared" si="2"/>
        <v>150</v>
      </c>
      <c r="F12" s="24">
        <f t="shared" si="3"/>
        <v>75</v>
      </c>
      <c r="G12" s="438">
        <f t="shared" si="4"/>
        <v>0.5</v>
      </c>
      <c r="H12" s="24">
        <v>110</v>
      </c>
      <c r="I12" s="24">
        <v>110</v>
      </c>
      <c r="J12" s="24">
        <v>58</v>
      </c>
      <c r="K12" s="24"/>
      <c r="L12" s="24">
        <v>0</v>
      </c>
      <c r="M12" s="24"/>
      <c r="N12" s="24">
        <v>40</v>
      </c>
      <c r="O12" s="24">
        <v>40</v>
      </c>
      <c r="P12" s="24">
        <v>17</v>
      </c>
      <c r="Q12" s="24"/>
      <c r="R12" s="24"/>
      <c r="S12" s="24"/>
      <c r="T12" s="24"/>
      <c r="U12" s="24"/>
      <c r="V12" s="24"/>
    </row>
    <row r="13" spans="1:22" ht="12" customHeight="1" x14ac:dyDescent="0.2">
      <c r="A13" s="4" t="s">
        <v>46</v>
      </c>
      <c r="B13" s="840" t="s">
        <v>45</v>
      </c>
      <c r="C13" s="840"/>
      <c r="D13" s="24">
        <f t="shared" si="1"/>
        <v>0</v>
      </c>
      <c r="E13" s="24">
        <f t="shared" si="2"/>
        <v>0</v>
      </c>
      <c r="F13" s="24">
        <f t="shared" si="3"/>
        <v>0</v>
      </c>
      <c r="G13" s="438"/>
      <c r="H13" s="24"/>
      <c r="I13" s="24">
        <v>0</v>
      </c>
      <c r="J13" s="24"/>
      <c r="K13" s="24"/>
      <c r="L13" s="24">
        <v>0</v>
      </c>
      <c r="M13" s="24"/>
      <c r="N13" s="24"/>
      <c r="O13" s="24">
        <v>0</v>
      </c>
      <c r="P13" s="24"/>
      <c r="Q13" s="24"/>
      <c r="R13" s="24"/>
      <c r="S13" s="24"/>
      <c r="T13" s="24"/>
      <c r="U13" s="24"/>
      <c r="V13" s="24"/>
    </row>
    <row r="14" spans="1:22" s="39" customFormat="1" ht="12" customHeight="1" x14ac:dyDescent="0.2">
      <c r="A14" s="5" t="s">
        <v>47</v>
      </c>
      <c r="B14" s="845" t="s">
        <v>170</v>
      </c>
      <c r="C14" s="845"/>
      <c r="D14" s="48">
        <f t="shared" si="1"/>
        <v>320</v>
      </c>
      <c r="E14" s="50">
        <f t="shared" si="2"/>
        <v>320</v>
      </c>
      <c r="F14" s="50">
        <f t="shared" si="3"/>
        <v>105</v>
      </c>
      <c r="G14" s="438">
        <f t="shared" si="4"/>
        <v>0.328125</v>
      </c>
      <c r="H14" s="50">
        <f>SUM(H11:H13)</f>
        <v>280</v>
      </c>
      <c r="I14" s="50">
        <v>280</v>
      </c>
      <c r="J14" s="50">
        <f t="shared" ref="J14:V14" si="6">SUM(J11:J13)</f>
        <v>88</v>
      </c>
      <c r="K14" s="50">
        <f t="shared" si="6"/>
        <v>0</v>
      </c>
      <c r="L14" s="50">
        <v>0</v>
      </c>
      <c r="M14" s="50">
        <f t="shared" si="6"/>
        <v>0</v>
      </c>
      <c r="N14" s="50">
        <f t="shared" si="6"/>
        <v>40</v>
      </c>
      <c r="O14" s="50">
        <v>40</v>
      </c>
      <c r="P14" s="50">
        <f t="shared" si="6"/>
        <v>17</v>
      </c>
      <c r="Q14" s="50">
        <f t="shared" si="6"/>
        <v>0</v>
      </c>
      <c r="R14" s="50">
        <f t="shared" si="6"/>
        <v>0</v>
      </c>
      <c r="S14" s="50">
        <f t="shared" si="6"/>
        <v>0</v>
      </c>
      <c r="T14" s="50">
        <f t="shared" si="6"/>
        <v>0</v>
      </c>
      <c r="U14" s="50">
        <f t="shared" si="6"/>
        <v>0</v>
      </c>
      <c r="V14" s="50">
        <f t="shared" si="6"/>
        <v>0</v>
      </c>
    </row>
    <row r="15" spans="1:22" ht="12" customHeight="1" x14ac:dyDescent="0.2">
      <c r="A15" s="4" t="s">
        <v>49</v>
      </c>
      <c r="B15" s="840" t="s">
        <v>48</v>
      </c>
      <c r="C15" s="840"/>
      <c r="D15" s="27">
        <f t="shared" si="1"/>
        <v>75</v>
      </c>
      <c r="E15" s="24">
        <f t="shared" si="2"/>
        <v>75</v>
      </c>
      <c r="F15" s="24">
        <f t="shared" si="3"/>
        <v>32</v>
      </c>
      <c r="G15" s="438">
        <f t="shared" si="4"/>
        <v>0.42666666666666669</v>
      </c>
      <c r="H15" s="24"/>
      <c r="I15" s="24">
        <v>0</v>
      </c>
      <c r="J15" s="24"/>
      <c r="K15" s="24"/>
      <c r="L15" s="24">
        <v>0</v>
      </c>
      <c r="M15" s="24"/>
      <c r="N15" s="24">
        <v>75</v>
      </c>
      <c r="O15" s="24">
        <v>75</v>
      </c>
      <c r="P15" s="24">
        <v>32</v>
      </c>
      <c r="Q15" s="24"/>
      <c r="R15" s="24"/>
      <c r="S15" s="24"/>
      <c r="T15" s="24"/>
      <c r="U15" s="24"/>
      <c r="V15" s="24"/>
    </row>
    <row r="16" spans="1:22" ht="12" customHeight="1" x14ac:dyDescent="0.2">
      <c r="A16" s="4" t="s">
        <v>51</v>
      </c>
      <c r="B16" s="840" t="s">
        <v>50</v>
      </c>
      <c r="C16" s="840"/>
      <c r="D16" s="27">
        <f t="shared" si="1"/>
        <v>145</v>
      </c>
      <c r="E16" s="24">
        <f t="shared" si="2"/>
        <v>145</v>
      </c>
      <c r="F16" s="24">
        <f t="shared" si="3"/>
        <v>57</v>
      </c>
      <c r="G16" s="438">
        <f t="shared" si="4"/>
        <v>0.39310344827586208</v>
      </c>
      <c r="H16" s="24">
        <v>100</v>
      </c>
      <c r="I16" s="24">
        <v>100</v>
      </c>
      <c r="J16" s="24">
        <v>37</v>
      </c>
      <c r="K16" s="24"/>
      <c r="L16" s="24">
        <v>0</v>
      </c>
      <c r="M16" s="24"/>
      <c r="N16" s="24">
        <v>45</v>
      </c>
      <c r="O16" s="24">
        <v>45</v>
      </c>
      <c r="P16" s="24">
        <v>20</v>
      </c>
      <c r="Q16" s="24"/>
      <c r="R16" s="24"/>
      <c r="S16" s="24"/>
      <c r="T16" s="24"/>
      <c r="U16" s="24"/>
      <c r="V16" s="24"/>
    </row>
    <row r="17" spans="1:22" s="39" customFormat="1" ht="12" customHeight="1" x14ac:dyDescent="0.2">
      <c r="A17" s="5" t="s">
        <v>52</v>
      </c>
      <c r="B17" s="845" t="s">
        <v>169</v>
      </c>
      <c r="C17" s="845"/>
      <c r="D17" s="48">
        <f t="shared" si="1"/>
        <v>220</v>
      </c>
      <c r="E17" s="50">
        <f t="shared" si="2"/>
        <v>220</v>
      </c>
      <c r="F17" s="50">
        <f t="shared" si="3"/>
        <v>89</v>
      </c>
      <c r="G17" s="438">
        <f t="shared" si="4"/>
        <v>0.40454545454545454</v>
      </c>
      <c r="H17" s="50">
        <f>+H15+H16</f>
        <v>100</v>
      </c>
      <c r="I17" s="50">
        <v>100</v>
      </c>
      <c r="J17" s="50">
        <f t="shared" ref="J17:V17" si="7">+J15+J16</f>
        <v>37</v>
      </c>
      <c r="K17" s="50">
        <f t="shared" si="7"/>
        <v>0</v>
      </c>
      <c r="L17" s="50">
        <v>0</v>
      </c>
      <c r="M17" s="50">
        <f t="shared" si="7"/>
        <v>0</v>
      </c>
      <c r="N17" s="50">
        <f t="shared" si="7"/>
        <v>120</v>
      </c>
      <c r="O17" s="50">
        <v>120</v>
      </c>
      <c r="P17" s="50">
        <f t="shared" si="7"/>
        <v>52</v>
      </c>
      <c r="Q17" s="50">
        <f t="shared" si="7"/>
        <v>0</v>
      </c>
      <c r="R17" s="50">
        <f t="shared" si="7"/>
        <v>0</v>
      </c>
      <c r="S17" s="50">
        <f t="shared" si="7"/>
        <v>0</v>
      </c>
      <c r="T17" s="50">
        <f t="shared" si="7"/>
        <v>0</v>
      </c>
      <c r="U17" s="50">
        <f t="shared" si="7"/>
        <v>0</v>
      </c>
      <c r="V17" s="50">
        <f t="shared" si="7"/>
        <v>0</v>
      </c>
    </row>
    <row r="18" spans="1:22" ht="12" customHeight="1" x14ac:dyDescent="0.2">
      <c r="A18" s="4" t="s">
        <v>54</v>
      </c>
      <c r="B18" s="840" t="s">
        <v>53</v>
      </c>
      <c r="C18" s="840"/>
      <c r="D18" s="27">
        <f t="shared" si="1"/>
        <v>0</v>
      </c>
      <c r="E18" s="24">
        <f t="shared" si="2"/>
        <v>0</v>
      </c>
      <c r="F18" s="24">
        <f t="shared" si="3"/>
        <v>0</v>
      </c>
      <c r="G18" s="438"/>
      <c r="H18" s="24"/>
      <c r="I18" s="24">
        <v>0</v>
      </c>
      <c r="J18" s="24"/>
      <c r="K18" s="24"/>
      <c r="L18" s="24">
        <v>0</v>
      </c>
      <c r="M18" s="24"/>
      <c r="N18" s="24"/>
      <c r="O18" s="24">
        <v>0</v>
      </c>
      <c r="P18" s="24"/>
      <c r="Q18" s="24"/>
      <c r="R18" s="24"/>
      <c r="S18" s="24"/>
      <c r="T18" s="24"/>
      <c r="U18" s="24"/>
      <c r="V18" s="24"/>
    </row>
    <row r="19" spans="1:22" ht="12" customHeight="1" x14ac:dyDescent="0.2">
      <c r="A19" s="4" t="s">
        <v>56</v>
      </c>
      <c r="B19" s="840" t="s">
        <v>55</v>
      </c>
      <c r="C19" s="840"/>
      <c r="D19" s="27">
        <f t="shared" si="1"/>
        <v>0</v>
      </c>
      <c r="E19" s="24">
        <f t="shared" si="2"/>
        <v>0</v>
      </c>
      <c r="F19" s="24">
        <f t="shared" si="3"/>
        <v>0</v>
      </c>
      <c r="G19" s="438"/>
      <c r="H19" s="24"/>
      <c r="I19" s="24">
        <v>0</v>
      </c>
      <c r="J19" s="24"/>
      <c r="K19" s="24"/>
      <c r="L19" s="24">
        <v>0</v>
      </c>
      <c r="M19" s="24"/>
      <c r="N19" s="24"/>
      <c r="O19" s="24">
        <v>0</v>
      </c>
      <c r="P19" s="24"/>
      <c r="Q19" s="24"/>
      <c r="R19" s="24"/>
      <c r="S19" s="24"/>
      <c r="T19" s="24"/>
      <c r="U19" s="24"/>
      <c r="V19" s="24"/>
    </row>
    <row r="20" spans="1:22" ht="12" customHeight="1" x14ac:dyDescent="0.2">
      <c r="A20" s="4" t="s">
        <v>57</v>
      </c>
      <c r="B20" s="840" t="s">
        <v>167</v>
      </c>
      <c r="C20" s="840"/>
      <c r="D20" s="27">
        <f t="shared" si="1"/>
        <v>0</v>
      </c>
      <c r="E20" s="24">
        <f t="shared" si="2"/>
        <v>0</v>
      </c>
      <c r="F20" s="24">
        <f t="shared" si="3"/>
        <v>0</v>
      </c>
      <c r="G20" s="438"/>
      <c r="H20" s="24"/>
      <c r="I20" s="24">
        <v>0</v>
      </c>
      <c r="J20" s="24"/>
      <c r="K20" s="24"/>
      <c r="L20" s="24">
        <v>0</v>
      </c>
      <c r="M20" s="24"/>
      <c r="N20" s="24"/>
      <c r="O20" s="24">
        <v>0</v>
      </c>
      <c r="P20" s="24"/>
      <c r="Q20" s="24"/>
      <c r="R20" s="24"/>
      <c r="S20" s="24"/>
      <c r="T20" s="24"/>
      <c r="U20" s="24"/>
      <c r="V20" s="24"/>
    </row>
    <row r="21" spans="1:22" ht="12" customHeight="1" x14ac:dyDescent="0.2">
      <c r="A21" s="4" t="s">
        <v>59</v>
      </c>
      <c r="B21" s="840" t="s">
        <v>58</v>
      </c>
      <c r="C21" s="840"/>
      <c r="D21" s="27">
        <f t="shared" si="1"/>
        <v>0</v>
      </c>
      <c r="E21" s="24">
        <f t="shared" si="2"/>
        <v>0</v>
      </c>
      <c r="F21" s="24">
        <f t="shared" si="3"/>
        <v>0</v>
      </c>
      <c r="G21" s="438"/>
      <c r="H21" s="24"/>
      <c r="I21" s="24">
        <v>0</v>
      </c>
      <c r="J21" s="24"/>
      <c r="K21" s="24"/>
      <c r="L21" s="24">
        <v>0</v>
      </c>
      <c r="M21" s="24"/>
      <c r="N21" s="24"/>
      <c r="O21" s="24">
        <v>0</v>
      </c>
      <c r="P21" s="24"/>
      <c r="Q21" s="24"/>
      <c r="R21" s="24"/>
      <c r="S21" s="24"/>
      <c r="T21" s="24"/>
      <c r="U21" s="24"/>
      <c r="V21" s="24"/>
    </row>
    <row r="22" spans="1:22" ht="12" customHeight="1" x14ac:dyDescent="0.2">
      <c r="A22" s="4" t="s">
        <v>60</v>
      </c>
      <c r="B22" s="840" t="s">
        <v>166</v>
      </c>
      <c r="C22" s="840"/>
      <c r="D22" s="27">
        <f t="shared" si="1"/>
        <v>0</v>
      </c>
      <c r="E22" s="27">
        <f t="shared" si="2"/>
        <v>0</v>
      </c>
      <c r="F22" s="27">
        <f t="shared" si="3"/>
        <v>0</v>
      </c>
      <c r="G22" s="438"/>
      <c r="H22" s="24"/>
      <c r="I22" s="24">
        <v>0</v>
      </c>
      <c r="J22" s="24"/>
      <c r="K22" s="24"/>
      <c r="L22" s="24">
        <v>0</v>
      </c>
      <c r="M22" s="24"/>
      <c r="N22" s="24"/>
      <c r="O22" s="24">
        <v>0</v>
      </c>
      <c r="P22" s="24"/>
      <c r="Q22" s="24"/>
      <c r="R22" s="24"/>
      <c r="S22" s="24"/>
      <c r="T22" s="24"/>
      <c r="U22" s="24"/>
      <c r="V22" s="24"/>
    </row>
    <row r="23" spans="1:22" ht="12" customHeight="1" x14ac:dyDescent="0.2">
      <c r="A23" s="4" t="s">
        <v>63</v>
      </c>
      <c r="B23" s="840" t="s">
        <v>62</v>
      </c>
      <c r="C23" s="840"/>
      <c r="D23" s="27">
        <f t="shared" si="1"/>
        <v>0</v>
      </c>
      <c r="E23" s="24">
        <f t="shared" si="2"/>
        <v>45</v>
      </c>
      <c r="F23" s="24">
        <f t="shared" si="3"/>
        <v>45</v>
      </c>
      <c r="G23" s="438">
        <f t="shared" si="4"/>
        <v>1</v>
      </c>
      <c r="H23" s="24"/>
      <c r="I23" s="24">
        <v>45</v>
      </c>
      <c r="J23" s="24">
        <v>45</v>
      </c>
      <c r="K23" s="24"/>
      <c r="L23" s="24">
        <v>0</v>
      </c>
      <c r="M23" s="24"/>
      <c r="N23" s="24"/>
      <c r="O23" s="24">
        <v>0</v>
      </c>
      <c r="P23" s="24"/>
      <c r="Q23" s="24"/>
      <c r="R23" s="24"/>
      <c r="S23" s="24"/>
      <c r="T23" s="24"/>
      <c r="U23" s="24"/>
      <c r="V23" s="24"/>
    </row>
    <row r="24" spans="1:22" ht="12" customHeight="1" x14ac:dyDescent="0.2">
      <c r="A24" s="4" t="s">
        <v>65</v>
      </c>
      <c r="B24" s="840" t="s">
        <v>64</v>
      </c>
      <c r="C24" s="840"/>
      <c r="D24" s="27">
        <f t="shared" si="1"/>
        <v>997</v>
      </c>
      <c r="E24" s="24">
        <f t="shared" si="2"/>
        <v>997</v>
      </c>
      <c r="F24" s="24">
        <f t="shared" si="3"/>
        <v>409</v>
      </c>
      <c r="G24" s="438">
        <f t="shared" si="4"/>
        <v>0.4102306920762287</v>
      </c>
      <c r="H24" s="24">
        <v>200</v>
      </c>
      <c r="I24" s="24">
        <v>200</v>
      </c>
      <c r="J24" s="24"/>
      <c r="K24" s="24">
        <v>497</v>
      </c>
      <c r="L24" s="24">
        <v>497</v>
      </c>
      <c r="M24" s="24">
        <v>262</v>
      </c>
      <c r="N24" s="24">
        <v>300</v>
      </c>
      <c r="O24" s="24">
        <v>300</v>
      </c>
      <c r="P24" s="24">
        <v>147</v>
      </c>
      <c r="Q24" s="24"/>
      <c r="R24" s="24"/>
      <c r="S24" s="24"/>
      <c r="T24" s="24"/>
      <c r="U24" s="24"/>
      <c r="V24" s="24"/>
    </row>
    <row r="25" spans="1:22" s="39" customFormat="1" ht="12" customHeight="1" x14ac:dyDescent="0.2">
      <c r="A25" s="5" t="s">
        <v>66</v>
      </c>
      <c r="B25" s="845" t="s">
        <v>156</v>
      </c>
      <c r="C25" s="845"/>
      <c r="D25" s="48">
        <f t="shared" si="1"/>
        <v>997</v>
      </c>
      <c r="E25" s="50">
        <f t="shared" si="2"/>
        <v>1042</v>
      </c>
      <c r="F25" s="50">
        <f t="shared" si="3"/>
        <v>454</v>
      </c>
      <c r="G25" s="438">
        <f t="shared" si="4"/>
        <v>0.43570057581573896</v>
      </c>
      <c r="H25" s="50">
        <f t="shared" ref="H25:V25" si="8">+H24+H23+H22+H21+H20+H19+H18</f>
        <v>200</v>
      </c>
      <c r="I25" s="50">
        <v>245</v>
      </c>
      <c r="J25" s="50">
        <f t="shared" si="8"/>
        <v>45</v>
      </c>
      <c r="K25" s="50">
        <f t="shared" si="8"/>
        <v>497</v>
      </c>
      <c r="L25" s="50">
        <v>497</v>
      </c>
      <c r="M25" s="50">
        <f t="shared" si="8"/>
        <v>262</v>
      </c>
      <c r="N25" s="50">
        <f t="shared" si="8"/>
        <v>300</v>
      </c>
      <c r="O25" s="50">
        <v>300</v>
      </c>
      <c r="P25" s="50">
        <f t="shared" si="8"/>
        <v>147</v>
      </c>
      <c r="Q25" s="50">
        <f t="shared" si="8"/>
        <v>0</v>
      </c>
      <c r="R25" s="50">
        <f t="shared" si="8"/>
        <v>0</v>
      </c>
      <c r="S25" s="50">
        <f t="shared" si="8"/>
        <v>0</v>
      </c>
      <c r="T25" s="50">
        <f t="shared" si="8"/>
        <v>0</v>
      </c>
      <c r="U25" s="50">
        <f t="shared" si="8"/>
        <v>0</v>
      </c>
      <c r="V25" s="50">
        <f t="shared" si="8"/>
        <v>0</v>
      </c>
    </row>
    <row r="26" spans="1:22" ht="12" customHeight="1" x14ac:dyDescent="0.2">
      <c r="A26" s="4" t="s">
        <v>68</v>
      </c>
      <c r="B26" s="840" t="s">
        <v>67</v>
      </c>
      <c r="C26" s="840"/>
      <c r="D26" s="27">
        <f t="shared" si="1"/>
        <v>160</v>
      </c>
      <c r="E26" s="24">
        <f t="shared" si="2"/>
        <v>160</v>
      </c>
      <c r="F26" s="24">
        <f t="shared" si="3"/>
        <v>88</v>
      </c>
      <c r="G26" s="438">
        <f t="shared" si="4"/>
        <v>0.55000000000000004</v>
      </c>
      <c r="H26" s="24">
        <v>160</v>
      </c>
      <c r="I26" s="24">
        <v>160</v>
      </c>
      <c r="J26" s="24">
        <v>88</v>
      </c>
      <c r="K26" s="24"/>
      <c r="L26" s="24">
        <v>0</v>
      </c>
      <c r="M26" s="24"/>
      <c r="N26" s="24"/>
      <c r="O26" s="24">
        <v>0</v>
      </c>
      <c r="P26" s="24"/>
      <c r="Q26" s="24"/>
      <c r="R26" s="24"/>
      <c r="S26" s="24"/>
      <c r="T26" s="24"/>
      <c r="U26" s="24"/>
      <c r="V26" s="24"/>
    </row>
    <row r="27" spans="1:22" ht="12" customHeight="1" x14ac:dyDescent="0.2">
      <c r="A27" s="4" t="s">
        <v>70</v>
      </c>
      <c r="B27" s="840" t="s">
        <v>69</v>
      </c>
      <c r="C27" s="840"/>
      <c r="D27" s="27">
        <f t="shared" si="1"/>
        <v>0</v>
      </c>
      <c r="E27" s="24">
        <f t="shared" si="2"/>
        <v>0</v>
      </c>
      <c r="F27" s="24">
        <f t="shared" si="3"/>
        <v>0</v>
      </c>
      <c r="G27" s="438"/>
      <c r="H27" s="24"/>
      <c r="I27" s="24">
        <v>0</v>
      </c>
      <c r="J27" s="24"/>
      <c r="K27" s="24"/>
      <c r="L27" s="24">
        <v>0</v>
      </c>
      <c r="M27" s="24"/>
      <c r="N27" s="24"/>
      <c r="O27" s="24">
        <v>0</v>
      </c>
      <c r="P27" s="24"/>
      <c r="Q27" s="24"/>
      <c r="R27" s="24"/>
      <c r="S27" s="24"/>
      <c r="T27" s="24"/>
      <c r="U27" s="24"/>
      <c r="V27" s="24"/>
    </row>
    <row r="28" spans="1:22" s="39" customFormat="1" ht="12" customHeight="1" x14ac:dyDescent="0.2">
      <c r="A28" s="5" t="s">
        <v>71</v>
      </c>
      <c r="B28" s="845" t="s">
        <v>155</v>
      </c>
      <c r="C28" s="845"/>
      <c r="D28" s="48">
        <f t="shared" si="1"/>
        <v>160</v>
      </c>
      <c r="E28" s="50">
        <f t="shared" si="2"/>
        <v>160</v>
      </c>
      <c r="F28" s="50">
        <f t="shared" si="3"/>
        <v>88</v>
      </c>
      <c r="G28" s="438">
        <f t="shared" si="4"/>
        <v>0.55000000000000004</v>
      </c>
      <c r="H28" s="50">
        <f>+H26+H27</f>
        <v>160</v>
      </c>
      <c r="I28" s="50">
        <v>160</v>
      </c>
      <c r="J28" s="50">
        <f t="shared" ref="J28:V28" si="9">+J26+J27</f>
        <v>88</v>
      </c>
      <c r="K28" s="50">
        <f t="shared" si="9"/>
        <v>0</v>
      </c>
      <c r="L28" s="50">
        <v>0</v>
      </c>
      <c r="M28" s="50">
        <f t="shared" si="9"/>
        <v>0</v>
      </c>
      <c r="N28" s="50">
        <f t="shared" si="9"/>
        <v>0</v>
      </c>
      <c r="O28" s="50">
        <v>0</v>
      </c>
      <c r="P28" s="50">
        <f t="shared" si="9"/>
        <v>0</v>
      </c>
      <c r="Q28" s="50">
        <f t="shared" si="9"/>
        <v>0</v>
      </c>
      <c r="R28" s="50">
        <f t="shared" si="9"/>
        <v>0</v>
      </c>
      <c r="S28" s="50">
        <f t="shared" si="9"/>
        <v>0</v>
      </c>
      <c r="T28" s="50">
        <f t="shared" si="9"/>
        <v>0</v>
      </c>
      <c r="U28" s="50">
        <f t="shared" si="9"/>
        <v>0</v>
      </c>
      <c r="V28" s="50">
        <f t="shared" si="9"/>
        <v>0</v>
      </c>
    </row>
    <row r="29" spans="1:22" ht="12" customHeight="1" x14ac:dyDescent="0.2">
      <c r="A29" s="4" t="s">
        <v>73</v>
      </c>
      <c r="B29" s="840" t="s">
        <v>72</v>
      </c>
      <c r="C29" s="840"/>
      <c r="D29" s="27">
        <f t="shared" si="1"/>
        <v>158</v>
      </c>
      <c r="E29" s="24">
        <f t="shared" si="2"/>
        <v>158</v>
      </c>
      <c r="F29" s="24">
        <f t="shared" si="3"/>
        <v>42</v>
      </c>
      <c r="G29" s="438">
        <f t="shared" si="4"/>
        <v>0.26582278481012656</v>
      </c>
      <c r="H29" s="24">
        <v>108</v>
      </c>
      <c r="I29" s="24">
        <v>108</v>
      </c>
      <c r="J29" s="24">
        <v>30</v>
      </c>
      <c r="K29" s="24"/>
      <c r="L29" s="24">
        <v>0</v>
      </c>
      <c r="M29" s="24"/>
      <c r="N29" s="24">
        <v>50</v>
      </c>
      <c r="O29" s="24">
        <v>50</v>
      </c>
      <c r="P29" s="24">
        <v>12</v>
      </c>
      <c r="Q29" s="24"/>
      <c r="R29" s="24"/>
      <c r="S29" s="24"/>
      <c r="T29" s="24"/>
      <c r="U29" s="24"/>
      <c r="V29" s="24"/>
    </row>
    <row r="30" spans="1:22" ht="12" customHeight="1" x14ac:dyDescent="0.2">
      <c r="A30" s="4" t="s">
        <v>75</v>
      </c>
      <c r="B30" s="840" t="s">
        <v>74</v>
      </c>
      <c r="C30" s="840"/>
      <c r="D30" s="27">
        <f t="shared" si="1"/>
        <v>0</v>
      </c>
      <c r="E30" s="24">
        <f t="shared" si="2"/>
        <v>0</v>
      </c>
      <c r="F30" s="24">
        <f t="shared" si="3"/>
        <v>0</v>
      </c>
      <c r="G30" s="438"/>
      <c r="H30" s="24"/>
      <c r="I30" s="24">
        <v>0</v>
      </c>
      <c r="J30" s="24"/>
      <c r="K30" s="24"/>
      <c r="L30" s="24">
        <v>0</v>
      </c>
      <c r="M30" s="24"/>
      <c r="N30" s="24"/>
      <c r="O30" s="24">
        <v>0</v>
      </c>
      <c r="P30" s="24"/>
      <c r="Q30" s="24"/>
      <c r="R30" s="24"/>
      <c r="S30" s="24"/>
      <c r="T30" s="24"/>
      <c r="U30" s="24"/>
      <c r="V30" s="24"/>
    </row>
    <row r="31" spans="1:22" ht="12" customHeight="1" x14ac:dyDescent="0.2">
      <c r="A31" s="4" t="s">
        <v>76</v>
      </c>
      <c r="B31" s="840" t="s">
        <v>154</v>
      </c>
      <c r="C31" s="840"/>
      <c r="D31" s="27">
        <f t="shared" si="1"/>
        <v>0</v>
      </c>
      <c r="E31" s="24">
        <f t="shared" si="2"/>
        <v>0</v>
      </c>
      <c r="F31" s="24">
        <f t="shared" si="3"/>
        <v>0</v>
      </c>
      <c r="G31" s="438"/>
      <c r="H31" s="24"/>
      <c r="I31" s="24">
        <v>0</v>
      </c>
      <c r="J31" s="24"/>
      <c r="K31" s="24"/>
      <c r="L31" s="24">
        <v>0</v>
      </c>
      <c r="M31" s="24"/>
      <c r="N31" s="24"/>
      <c r="O31" s="24">
        <v>0</v>
      </c>
      <c r="P31" s="24"/>
      <c r="Q31" s="24"/>
      <c r="R31" s="24"/>
      <c r="S31" s="24"/>
      <c r="T31" s="24"/>
      <c r="U31" s="24"/>
      <c r="V31" s="24"/>
    </row>
    <row r="32" spans="1:22" ht="12" customHeight="1" x14ac:dyDescent="0.2">
      <c r="A32" s="4" t="s">
        <v>77</v>
      </c>
      <c r="B32" s="840" t="s">
        <v>153</v>
      </c>
      <c r="C32" s="840"/>
      <c r="D32" s="27">
        <f t="shared" si="1"/>
        <v>0</v>
      </c>
      <c r="E32" s="24">
        <f t="shared" si="2"/>
        <v>0</v>
      </c>
      <c r="F32" s="24">
        <f t="shared" si="3"/>
        <v>0</v>
      </c>
      <c r="G32" s="438"/>
      <c r="H32" s="24"/>
      <c r="I32" s="24">
        <v>0</v>
      </c>
      <c r="J32" s="24"/>
      <c r="K32" s="24"/>
      <c r="L32" s="24">
        <v>0</v>
      </c>
      <c r="M32" s="24"/>
      <c r="N32" s="24"/>
      <c r="O32" s="24">
        <v>0</v>
      </c>
      <c r="P32" s="24"/>
      <c r="Q32" s="24"/>
      <c r="R32" s="24"/>
      <c r="S32" s="24"/>
      <c r="T32" s="24"/>
      <c r="U32" s="24"/>
      <c r="V32" s="24"/>
    </row>
    <row r="33" spans="1:22" ht="12" customHeight="1" x14ac:dyDescent="0.2">
      <c r="A33" s="4" t="s">
        <v>79</v>
      </c>
      <c r="B33" s="840" t="s">
        <v>78</v>
      </c>
      <c r="C33" s="840"/>
      <c r="D33" s="27">
        <f t="shared" si="1"/>
        <v>0</v>
      </c>
      <c r="E33" s="24">
        <f t="shared" si="2"/>
        <v>0</v>
      </c>
      <c r="F33" s="24">
        <f t="shared" si="3"/>
        <v>0</v>
      </c>
      <c r="G33" s="438"/>
      <c r="H33" s="24"/>
      <c r="I33" s="24">
        <v>0</v>
      </c>
      <c r="J33" s="24"/>
      <c r="K33" s="24"/>
      <c r="L33" s="24">
        <v>0</v>
      </c>
      <c r="M33" s="24"/>
      <c r="N33" s="24"/>
      <c r="O33" s="24">
        <v>0</v>
      </c>
      <c r="P33" s="24"/>
      <c r="Q33" s="24"/>
      <c r="R33" s="24"/>
      <c r="S33" s="24"/>
      <c r="T33" s="24"/>
      <c r="U33" s="24"/>
      <c r="V33" s="24"/>
    </row>
    <row r="34" spans="1:22" s="39" customFormat="1" ht="12" customHeight="1" x14ac:dyDescent="0.2">
      <c r="A34" s="5" t="s">
        <v>80</v>
      </c>
      <c r="B34" s="845" t="s">
        <v>152</v>
      </c>
      <c r="C34" s="845"/>
      <c r="D34" s="48">
        <f t="shared" si="1"/>
        <v>158</v>
      </c>
      <c r="E34" s="50">
        <f t="shared" si="2"/>
        <v>158</v>
      </c>
      <c r="F34" s="50">
        <f t="shared" si="3"/>
        <v>42</v>
      </c>
      <c r="G34" s="438">
        <f t="shared" si="4"/>
        <v>0.26582278481012656</v>
      </c>
      <c r="H34" s="50">
        <f>SUM(H29:H33)</f>
        <v>108</v>
      </c>
      <c r="I34" s="50">
        <v>108</v>
      </c>
      <c r="J34" s="50">
        <f t="shared" ref="J34:V34" si="10">SUM(J29:J33)</f>
        <v>30</v>
      </c>
      <c r="K34" s="50">
        <f t="shared" si="10"/>
        <v>0</v>
      </c>
      <c r="L34" s="50">
        <v>0</v>
      </c>
      <c r="M34" s="50">
        <f t="shared" si="10"/>
        <v>0</v>
      </c>
      <c r="N34" s="50">
        <f t="shared" si="10"/>
        <v>50</v>
      </c>
      <c r="O34" s="50">
        <v>50</v>
      </c>
      <c r="P34" s="50">
        <f t="shared" si="10"/>
        <v>12</v>
      </c>
      <c r="Q34" s="50">
        <f t="shared" si="10"/>
        <v>0</v>
      </c>
      <c r="R34" s="50">
        <f t="shared" si="10"/>
        <v>0</v>
      </c>
      <c r="S34" s="50">
        <f t="shared" si="10"/>
        <v>0</v>
      </c>
      <c r="T34" s="50">
        <f t="shared" si="10"/>
        <v>0</v>
      </c>
      <c r="U34" s="50">
        <f t="shared" si="10"/>
        <v>0</v>
      </c>
      <c r="V34" s="50">
        <f t="shared" si="10"/>
        <v>0</v>
      </c>
    </row>
    <row r="35" spans="1:22" s="39" customFormat="1" ht="12" customHeight="1" x14ac:dyDescent="0.2">
      <c r="A35" s="6" t="s">
        <v>81</v>
      </c>
      <c r="B35" s="842" t="s">
        <v>151</v>
      </c>
      <c r="C35" s="842"/>
      <c r="D35" s="49">
        <f t="shared" si="1"/>
        <v>1855</v>
      </c>
      <c r="E35" s="49">
        <f t="shared" si="2"/>
        <v>1900</v>
      </c>
      <c r="F35" s="49">
        <f t="shared" si="3"/>
        <v>778</v>
      </c>
      <c r="G35" s="438">
        <f t="shared" si="4"/>
        <v>0.40947368421052632</v>
      </c>
      <c r="H35" s="49">
        <f t="shared" ref="H35:V35" si="11">+H34+H28+H25+H17+H14</f>
        <v>848</v>
      </c>
      <c r="I35" s="49">
        <v>893</v>
      </c>
      <c r="J35" s="49">
        <f t="shared" si="11"/>
        <v>288</v>
      </c>
      <c r="K35" s="49">
        <f t="shared" si="11"/>
        <v>497</v>
      </c>
      <c r="L35" s="49">
        <v>497</v>
      </c>
      <c r="M35" s="49">
        <f t="shared" si="11"/>
        <v>262</v>
      </c>
      <c r="N35" s="49">
        <f t="shared" si="11"/>
        <v>510</v>
      </c>
      <c r="O35" s="49">
        <v>510</v>
      </c>
      <c r="P35" s="49">
        <f t="shared" si="11"/>
        <v>228</v>
      </c>
      <c r="Q35" s="49">
        <f t="shared" si="11"/>
        <v>0</v>
      </c>
      <c r="R35" s="49">
        <f t="shared" si="11"/>
        <v>0</v>
      </c>
      <c r="S35" s="49">
        <f t="shared" si="11"/>
        <v>0</v>
      </c>
      <c r="T35" s="49">
        <f t="shared" si="11"/>
        <v>0</v>
      </c>
      <c r="U35" s="49">
        <f t="shared" si="11"/>
        <v>0</v>
      </c>
      <c r="V35" s="49">
        <f t="shared" si="11"/>
        <v>0</v>
      </c>
    </row>
    <row r="36" spans="1:22" ht="9.75" customHeight="1" x14ac:dyDescent="0.2">
      <c r="A36" s="7"/>
      <c r="B36" s="8"/>
      <c r="C36" s="8"/>
      <c r="D36" s="25"/>
      <c r="E36" s="25"/>
      <c r="F36" s="25"/>
      <c r="G36" s="497"/>
      <c r="H36" s="25"/>
      <c r="I36" s="25"/>
      <c r="J36" s="26"/>
      <c r="K36" s="25"/>
      <c r="L36" s="25"/>
      <c r="M36" s="26"/>
      <c r="N36" s="25"/>
      <c r="O36" s="25"/>
      <c r="P36" s="26"/>
      <c r="Q36" s="25"/>
      <c r="R36" s="25"/>
      <c r="S36" s="26"/>
      <c r="T36" s="25"/>
      <c r="U36" s="25"/>
      <c r="V36" s="26"/>
    </row>
    <row r="37" spans="1:22" ht="12" customHeight="1" x14ac:dyDescent="0.2">
      <c r="A37" s="12" t="s">
        <v>110</v>
      </c>
      <c r="B37" s="843" t="s">
        <v>109</v>
      </c>
      <c r="C37" s="843"/>
      <c r="D37" s="27">
        <f t="shared" si="1"/>
        <v>0</v>
      </c>
      <c r="E37" s="27">
        <f t="shared" si="2"/>
        <v>0</v>
      </c>
      <c r="F37" s="27">
        <f t="shared" si="3"/>
        <v>0</v>
      </c>
      <c r="G37" s="438"/>
      <c r="H37" s="27"/>
      <c r="I37" s="27">
        <v>0</v>
      </c>
      <c r="J37" s="27"/>
      <c r="K37" s="27"/>
      <c r="L37" s="27">
        <v>0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ht="12" customHeight="1" x14ac:dyDescent="0.2">
      <c r="A38" s="4" t="s">
        <v>111</v>
      </c>
      <c r="B38" s="840" t="s">
        <v>162</v>
      </c>
      <c r="C38" s="840"/>
      <c r="D38" s="27">
        <f t="shared" si="1"/>
        <v>0</v>
      </c>
      <c r="E38" s="24">
        <f t="shared" si="2"/>
        <v>0</v>
      </c>
      <c r="F38" s="24">
        <f t="shared" si="3"/>
        <v>0</v>
      </c>
      <c r="G38" s="438"/>
      <c r="H38" s="24"/>
      <c r="I38" s="24">
        <v>0</v>
      </c>
      <c r="J38" s="24"/>
      <c r="K38" s="24"/>
      <c r="L38" s="24">
        <v>0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s="36" customFormat="1" ht="12" customHeight="1" x14ac:dyDescent="0.2">
      <c r="A39" s="33" t="s">
        <v>111</v>
      </c>
      <c r="B39" s="35"/>
      <c r="C39" s="38" t="s">
        <v>112</v>
      </c>
      <c r="D39" s="27">
        <f t="shared" si="1"/>
        <v>0</v>
      </c>
      <c r="E39" s="46">
        <f t="shared" si="2"/>
        <v>0</v>
      </c>
      <c r="F39" s="46">
        <f t="shared" si="3"/>
        <v>0</v>
      </c>
      <c r="G39" s="438"/>
      <c r="H39" s="46"/>
      <c r="I39" s="46">
        <v>0</v>
      </c>
      <c r="J39" s="46"/>
      <c r="K39" s="46"/>
      <c r="L39" s="46">
        <v>0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</row>
    <row r="40" spans="1:22" ht="12" customHeight="1" x14ac:dyDescent="0.2">
      <c r="A40" s="4" t="s">
        <v>114</v>
      </c>
      <c r="B40" s="840" t="s">
        <v>113</v>
      </c>
      <c r="C40" s="840"/>
      <c r="D40" s="27">
        <f t="shared" si="1"/>
        <v>0</v>
      </c>
      <c r="E40" s="24">
        <f t="shared" si="2"/>
        <v>0</v>
      </c>
      <c r="F40" s="24">
        <f t="shared" si="3"/>
        <v>0</v>
      </c>
      <c r="G40" s="438"/>
      <c r="H40" s="24"/>
      <c r="I40" s="24">
        <v>0</v>
      </c>
      <c r="J40" s="24"/>
      <c r="K40" s="24"/>
      <c r="L40" s="24">
        <v>0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2" customHeight="1" x14ac:dyDescent="0.2">
      <c r="A41" s="4" t="s">
        <v>116</v>
      </c>
      <c r="B41" s="840" t="s">
        <v>115</v>
      </c>
      <c r="C41" s="840"/>
      <c r="D41" s="27">
        <f t="shared" si="1"/>
        <v>126</v>
      </c>
      <c r="E41" s="24">
        <f t="shared" si="2"/>
        <v>126</v>
      </c>
      <c r="F41" s="24">
        <f t="shared" si="3"/>
        <v>0</v>
      </c>
      <c r="G41" s="438">
        <f t="shared" si="4"/>
        <v>0</v>
      </c>
      <c r="H41" s="24">
        <v>126</v>
      </c>
      <c r="I41" s="24">
        <v>126</v>
      </c>
      <c r="J41" s="24"/>
      <c r="K41" s="24"/>
      <c r="L41" s="24">
        <v>0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ht="12" customHeight="1" x14ac:dyDescent="0.2">
      <c r="A42" s="4" t="s">
        <v>118</v>
      </c>
      <c r="B42" s="840" t="s">
        <v>117</v>
      </c>
      <c r="C42" s="840"/>
      <c r="D42" s="27">
        <f t="shared" si="1"/>
        <v>34</v>
      </c>
      <c r="E42" s="24">
        <f t="shared" si="2"/>
        <v>34</v>
      </c>
      <c r="F42" s="24">
        <f t="shared" si="3"/>
        <v>0</v>
      </c>
      <c r="G42" s="438">
        <f t="shared" si="4"/>
        <v>0</v>
      </c>
      <c r="H42" s="24">
        <v>34</v>
      </c>
      <c r="I42" s="24">
        <v>34</v>
      </c>
      <c r="J42" s="24"/>
      <c r="K42" s="24"/>
      <c r="L42" s="24">
        <v>0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2" ht="12" customHeight="1" x14ac:dyDescent="0.2">
      <c r="A43" s="4" t="s">
        <v>120</v>
      </c>
      <c r="B43" s="840" t="s">
        <v>119</v>
      </c>
      <c r="C43" s="840"/>
      <c r="D43" s="27">
        <f t="shared" si="1"/>
        <v>0</v>
      </c>
      <c r="E43" s="24">
        <f t="shared" si="2"/>
        <v>0</v>
      </c>
      <c r="F43" s="24">
        <f t="shared" si="3"/>
        <v>0</v>
      </c>
      <c r="G43" s="438"/>
      <c r="H43" s="24"/>
      <c r="I43" s="24">
        <v>0</v>
      </c>
      <c r="J43" s="24"/>
      <c r="K43" s="24"/>
      <c r="L43" s="24">
        <v>0</v>
      </c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ht="12" customHeight="1" x14ac:dyDescent="0.2">
      <c r="A44" s="4" t="s">
        <v>122</v>
      </c>
      <c r="B44" s="840" t="s">
        <v>121</v>
      </c>
      <c r="C44" s="840"/>
      <c r="D44" s="27">
        <f t="shared" si="1"/>
        <v>0</v>
      </c>
      <c r="E44" s="24">
        <f t="shared" si="2"/>
        <v>0</v>
      </c>
      <c r="F44" s="24">
        <f t="shared" si="3"/>
        <v>0</v>
      </c>
      <c r="G44" s="438"/>
      <c r="H44" s="24"/>
      <c r="I44" s="24">
        <v>0</v>
      </c>
      <c r="J44" s="24"/>
      <c r="K44" s="24"/>
      <c r="L44" s="24"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s="39" customFormat="1" ht="12" customHeight="1" x14ac:dyDescent="0.2">
      <c r="A45" s="6" t="s">
        <v>123</v>
      </c>
      <c r="B45" s="842" t="s">
        <v>161</v>
      </c>
      <c r="C45" s="842"/>
      <c r="D45" s="49">
        <f t="shared" si="1"/>
        <v>160</v>
      </c>
      <c r="E45" s="49">
        <f t="shared" si="2"/>
        <v>160</v>
      </c>
      <c r="F45" s="49">
        <f t="shared" si="3"/>
        <v>0</v>
      </c>
      <c r="G45" s="438">
        <f t="shared" si="4"/>
        <v>0</v>
      </c>
      <c r="H45" s="49">
        <f>+H44+H43+H42+H41+H40+H38+H37</f>
        <v>160</v>
      </c>
      <c r="I45" s="49">
        <v>160</v>
      </c>
      <c r="J45" s="49">
        <f t="shared" ref="J45:V45" si="12">+J44+J43+J42+J41+J40+J38+J37</f>
        <v>0</v>
      </c>
      <c r="K45" s="49">
        <f t="shared" si="12"/>
        <v>0</v>
      </c>
      <c r="L45" s="49">
        <v>0</v>
      </c>
      <c r="M45" s="49">
        <f t="shared" si="12"/>
        <v>0</v>
      </c>
      <c r="N45" s="49">
        <f t="shared" si="12"/>
        <v>0</v>
      </c>
      <c r="O45" s="49">
        <v>0</v>
      </c>
      <c r="P45" s="49">
        <f t="shared" si="12"/>
        <v>0</v>
      </c>
      <c r="Q45" s="49">
        <f t="shared" si="12"/>
        <v>0</v>
      </c>
      <c r="R45" s="49">
        <f t="shared" si="12"/>
        <v>0</v>
      </c>
      <c r="S45" s="49">
        <f t="shared" si="12"/>
        <v>0</v>
      </c>
      <c r="T45" s="49">
        <f t="shared" si="12"/>
        <v>0</v>
      </c>
      <c r="U45" s="49">
        <f t="shared" si="12"/>
        <v>0</v>
      </c>
      <c r="V45" s="49">
        <f t="shared" si="12"/>
        <v>0</v>
      </c>
    </row>
    <row r="46" spans="1:22" ht="9" customHeight="1" x14ac:dyDescent="0.2">
      <c r="A46" s="7"/>
      <c r="B46" s="8"/>
      <c r="C46" s="8"/>
      <c r="D46" s="25"/>
      <c r="E46" s="25"/>
      <c r="F46" s="25"/>
      <c r="G46" s="497"/>
      <c r="H46" s="25"/>
      <c r="I46" s="25"/>
      <c r="J46" s="25"/>
      <c r="K46" s="25"/>
      <c r="L46" s="25"/>
      <c r="M46" s="26"/>
      <c r="N46" s="25"/>
      <c r="O46" s="25"/>
      <c r="P46" s="26"/>
      <c r="Q46" s="25"/>
      <c r="R46" s="25"/>
      <c r="S46" s="26"/>
      <c r="T46" s="25"/>
      <c r="U46" s="25"/>
      <c r="V46" s="26"/>
    </row>
    <row r="47" spans="1:22" ht="12" hidden="1" customHeight="1" x14ac:dyDescent="0.2">
      <c r="A47" s="4" t="s">
        <v>125</v>
      </c>
      <c r="B47" s="840" t="s">
        <v>124</v>
      </c>
      <c r="C47" s="840"/>
      <c r="D47" s="24">
        <f t="shared" si="1"/>
        <v>0</v>
      </c>
      <c r="E47" s="24">
        <f t="shared" si="2"/>
        <v>0</v>
      </c>
      <c r="F47" s="24">
        <f t="shared" si="3"/>
        <v>0</v>
      </c>
      <c r="G47" s="438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ht="12" hidden="1" customHeight="1" x14ac:dyDescent="0.2">
      <c r="A48" s="4" t="s">
        <v>127</v>
      </c>
      <c r="B48" s="840" t="s">
        <v>126</v>
      </c>
      <c r="C48" s="840"/>
      <c r="D48" s="24">
        <f t="shared" si="1"/>
        <v>0</v>
      </c>
      <c r="E48" s="24">
        <f t="shared" si="2"/>
        <v>0</v>
      </c>
      <c r="F48" s="24">
        <f t="shared" si="3"/>
        <v>0</v>
      </c>
      <c r="G48" s="438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ht="12" hidden="1" customHeight="1" x14ac:dyDescent="0.2">
      <c r="A49" s="4" t="s">
        <v>129</v>
      </c>
      <c r="B49" s="840" t="s">
        <v>128</v>
      </c>
      <c r="C49" s="840"/>
      <c r="D49" s="24">
        <f t="shared" si="1"/>
        <v>0</v>
      </c>
      <c r="E49" s="24">
        <f t="shared" si="2"/>
        <v>0</v>
      </c>
      <c r="F49" s="24">
        <f t="shared" si="3"/>
        <v>0</v>
      </c>
      <c r="G49" s="438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ht="15" hidden="1" customHeight="1" x14ac:dyDescent="0.2">
      <c r="A50" s="4" t="s">
        <v>131</v>
      </c>
      <c r="B50" s="840" t="s">
        <v>130</v>
      </c>
      <c r="C50" s="840"/>
      <c r="D50" s="24">
        <f t="shared" si="1"/>
        <v>0</v>
      </c>
      <c r="E50" s="24">
        <f t="shared" si="2"/>
        <v>0</v>
      </c>
      <c r="F50" s="24">
        <f t="shared" si="3"/>
        <v>0</v>
      </c>
      <c r="G50" s="438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9" customFormat="1" ht="12" customHeight="1" x14ac:dyDescent="0.2">
      <c r="A51" s="6" t="s">
        <v>132</v>
      </c>
      <c r="B51" s="842" t="s">
        <v>160</v>
      </c>
      <c r="C51" s="842"/>
      <c r="D51" s="49">
        <f t="shared" si="1"/>
        <v>0</v>
      </c>
      <c r="E51" s="49">
        <f t="shared" si="2"/>
        <v>0</v>
      </c>
      <c r="F51" s="49">
        <f t="shared" si="3"/>
        <v>0</v>
      </c>
      <c r="G51" s="43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2" ht="7.5" customHeight="1" x14ac:dyDescent="0.2">
      <c r="A52" s="7"/>
      <c r="B52" s="8"/>
      <c r="C52" s="8"/>
      <c r="D52" s="25"/>
      <c r="E52" s="25"/>
      <c r="F52" s="25"/>
      <c r="G52" s="497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ht="12" hidden="1" customHeight="1" x14ac:dyDescent="0.2">
      <c r="A53" s="102" t="s">
        <v>371</v>
      </c>
      <c r="B53" s="843" t="s">
        <v>372</v>
      </c>
      <c r="C53" s="843"/>
      <c r="D53" s="103">
        <f t="shared" si="1"/>
        <v>0</v>
      </c>
      <c r="E53" s="103">
        <f t="shared" si="2"/>
        <v>0</v>
      </c>
      <c r="F53" s="104">
        <f t="shared" si="3"/>
        <v>0</v>
      </c>
      <c r="G53" s="438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</row>
    <row r="54" spans="1:22" ht="12" hidden="1" customHeight="1" x14ac:dyDescent="0.2">
      <c r="A54" s="102" t="s">
        <v>384</v>
      </c>
      <c r="B54" s="848" t="s">
        <v>385</v>
      </c>
      <c r="C54" s="849"/>
      <c r="D54" s="103">
        <f t="shared" si="1"/>
        <v>0</v>
      </c>
      <c r="E54" s="103">
        <f t="shared" si="2"/>
        <v>0</v>
      </c>
      <c r="F54" s="104">
        <f t="shared" si="3"/>
        <v>0</v>
      </c>
      <c r="G54" s="438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</row>
    <row r="55" spans="1:22" ht="12" hidden="1" customHeight="1" x14ac:dyDescent="0.2">
      <c r="A55" s="12" t="s">
        <v>604</v>
      </c>
      <c r="B55" s="843" t="s">
        <v>159</v>
      </c>
      <c r="C55" s="843"/>
      <c r="D55" s="27">
        <f t="shared" si="1"/>
        <v>0</v>
      </c>
      <c r="E55" s="27">
        <f t="shared" si="2"/>
        <v>0</v>
      </c>
      <c r="F55" s="27">
        <f t="shared" si="3"/>
        <v>0</v>
      </c>
      <c r="G55" s="438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s="39" customFormat="1" ht="12" customHeight="1" x14ac:dyDescent="0.2">
      <c r="A56" s="14" t="s">
        <v>134</v>
      </c>
      <c r="B56" s="846" t="s">
        <v>158</v>
      </c>
      <c r="C56" s="846"/>
      <c r="D56" s="47">
        <f t="shared" si="1"/>
        <v>0</v>
      </c>
      <c r="E56" s="47">
        <f t="shared" si="2"/>
        <v>0</v>
      </c>
      <c r="F56" s="47">
        <f t="shared" si="3"/>
        <v>0</v>
      </c>
      <c r="G56" s="438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 ht="12" customHeight="1" x14ac:dyDescent="0.2">
      <c r="A57" s="7"/>
      <c r="B57" s="15"/>
      <c r="C57" s="15"/>
      <c r="D57" s="25"/>
      <c r="E57" s="25"/>
      <c r="F57" s="25"/>
      <c r="G57" s="497"/>
      <c r="H57" s="25"/>
      <c r="I57" s="25"/>
      <c r="J57" s="25"/>
      <c r="K57" s="25"/>
      <c r="L57" s="25"/>
      <c r="M57" s="26"/>
      <c r="N57" s="25"/>
      <c r="O57" s="25"/>
      <c r="P57" s="26"/>
      <c r="Q57" s="25"/>
      <c r="R57" s="25"/>
      <c r="S57" s="26"/>
      <c r="T57" s="25"/>
      <c r="U57" s="25"/>
      <c r="V57" s="26"/>
    </row>
    <row r="58" spans="1:22" s="39" customFormat="1" ht="12" customHeight="1" x14ac:dyDescent="0.2">
      <c r="A58" s="16" t="s">
        <v>135</v>
      </c>
      <c r="B58" s="872" t="s">
        <v>157</v>
      </c>
      <c r="C58" s="872"/>
      <c r="D58" s="48">
        <f t="shared" si="1"/>
        <v>16749</v>
      </c>
      <c r="E58" s="48">
        <f t="shared" si="2"/>
        <v>16794</v>
      </c>
      <c r="F58" s="48">
        <f t="shared" si="3"/>
        <v>7865</v>
      </c>
      <c r="G58" s="438">
        <f t="shared" si="4"/>
        <v>0.46832201976896509</v>
      </c>
      <c r="H58" s="48">
        <f t="shared" ref="H58:V58" si="13">+H56+H51+H45+H35+H9+H7</f>
        <v>10554</v>
      </c>
      <c r="I58" s="48">
        <v>10599</v>
      </c>
      <c r="J58" s="48">
        <f t="shared" si="13"/>
        <v>5094</v>
      </c>
      <c r="K58" s="48">
        <f t="shared" si="13"/>
        <v>4664</v>
      </c>
      <c r="L58" s="48">
        <v>4664</v>
      </c>
      <c r="M58" s="48">
        <f t="shared" si="13"/>
        <v>1974</v>
      </c>
      <c r="N58" s="48">
        <f t="shared" si="13"/>
        <v>1531</v>
      </c>
      <c r="O58" s="48">
        <v>1531</v>
      </c>
      <c r="P58" s="48">
        <f t="shared" si="13"/>
        <v>797</v>
      </c>
      <c r="Q58" s="48">
        <f t="shared" si="13"/>
        <v>0</v>
      </c>
      <c r="R58" s="48">
        <f t="shared" si="13"/>
        <v>0</v>
      </c>
      <c r="S58" s="48">
        <f t="shared" si="13"/>
        <v>0</v>
      </c>
      <c r="T58" s="48">
        <f t="shared" si="13"/>
        <v>0</v>
      </c>
      <c r="U58" s="48">
        <f t="shared" si="13"/>
        <v>0</v>
      </c>
      <c r="V58" s="48">
        <f t="shared" si="13"/>
        <v>0</v>
      </c>
    </row>
  </sheetData>
  <mergeCells count="62">
    <mergeCell ref="B54:C54"/>
    <mergeCell ref="B20:C20"/>
    <mergeCell ref="B21:C21"/>
    <mergeCell ref="T2:V2"/>
    <mergeCell ref="D2:F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  <mergeCell ref="A2:A4"/>
    <mergeCell ref="B2:C4"/>
    <mergeCell ref="H2:J2"/>
    <mergeCell ref="K2:M2"/>
    <mergeCell ref="T3:V3"/>
    <mergeCell ref="Q3:S3"/>
    <mergeCell ref="N3:P3"/>
    <mergeCell ref="N2:P2"/>
    <mergeCell ref="Q2:S2"/>
    <mergeCell ref="T1:V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G2:G4"/>
    <mergeCell ref="B31:C31"/>
    <mergeCell ref="B41:C41"/>
    <mergeCell ref="B45:C45"/>
    <mergeCell ref="B47:C47"/>
    <mergeCell ref="B34:C34"/>
    <mergeCell ref="B35:C35"/>
    <mergeCell ref="B55:C55"/>
    <mergeCell ref="B58:C58"/>
    <mergeCell ref="H3:J3"/>
    <mergeCell ref="K3:M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5" orientation="landscape" r:id="rId1"/>
  <headerFooter>
    <oddHeader>&amp;C&amp;"Times New Roman,Félkövér"&amp;12Martonvásár Város Önkormányzatának kiadásai 2017.
Védőnői, iskola egészségügyi feladatok ellátása&amp;R&amp;"Times New Roman,Félkövér"&amp;12 5/d.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Normal="100" workbookViewId="0">
      <selection activeCell="L22" sqref="L22"/>
    </sheetView>
  </sheetViews>
  <sheetFormatPr defaultColWidth="9.140625" defaultRowHeight="12.75" x14ac:dyDescent="0.2"/>
  <cols>
    <col min="1" max="1" width="7.5703125" style="286" customWidth="1"/>
    <col min="2" max="2" width="25.42578125" style="285" customWidth="1"/>
    <col min="3" max="3" width="8.5703125" style="285" customWidth="1"/>
    <col min="4" max="4" width="6.5703125" style="285" customWidth="1"/>
    <col min="5" max="5" width="6.7109375" style="285" customWidth="1"/>
    <col min="6" max="16384" width="9.140625" style="285"/>
  </cols>
  <sheetData>
    <row r="1" spans="1:14" ht="12" customHeight="1" x14ac:dyDescent="0.2"/>
    <row r="2" spans="1:14" s="289" customFormat="1" ht="28.5" customHeight="1" x14ac:dyDescent="0.2">
      <c r="A2" s="883" t="s">
        <v>280</v>
      </c>
      <c r="B2" s="884"/>
      <c r="C2" s="879"/>
      <c r="D2" s="879"/>
      <c r="E2" s="880"/>
      <c r="F2" s="1085" t="s">
        <v>531</v>
      </c>
      <c r="G2" s="285"/>
      <c r="H2" s="285"/>
      <c r="I2" s="285"/>
      <c r="J2" s="285"/>
      <c r="K2" s="285"/>
      <c r="L2" s="285"/>
      <c r="M2" s="285"/>
      <c r="N2" s="285"/>
    </row>
    <row r="3" spans="1:14" s="289" customFormat="1" ht="25.5" x14ac:dyDescent="0.2">
      <c r="A3" s="882" t="s">
        <v>472</v>
      </c>
      <c r="B3" s="871"/>
      <c r="C3" s="280" t="s">
        <v>177</v>
      </c>
      <c r="D3" s="283" t="s">
        <v>178</v>
      </c>
      <c r="E3" s="283" t="s">
        <v>179</v>
      </c>
      <c r="F3" s="1086"/>
      <c r="G3" s="285"/>
      <c r="H3" s="285"/>
      <c r="I3" s="285"/>
      <c r="J3" s="285"/>
      <c r="K3" s="285"/>
      <c r="L3" s="285"/>
      <c r="M3" s="285"/>
      <c r="N3" s="285"/>
    </row>
    <row r="4" spans="1:14" s="289" customFormat="1" ht="15" customHeight="1" x14ac:dyDescent="0.2">
      <c r="A4" s="495" t="s">
        <v>474</v>
      </c>
      <c r="B4" s="288" t="s">
        <v>614</v>
      </c>
      <c r="C4" s="300">
        <v>500</v>
      </c>
      <c r="D4" s="300">
        <v>500</v>
      </c>
      <c r="E4" s="59">
        <v>299</v>
      </c>
      <c r="F4" s="1083">
        <f>+E4/D4</f>
        <v>0.59799999999999998</v>
      </c>
      <c r="G4" s="285"/>
      <c r="H4" s="285"/>
      <c r="I4" s="285"/>
      <c r="J4" s="285"/>
      <c r="K4" s="285"/>
      <c r="L4" s="285"/>
      <c r="M4" s="285"/>
      <c r="N4" s="285"/>
    </row>
    <row r="5" spans="1:14" s="289" customFormat="1" ht="14.25" customHeight="1" x14ac:dyDescent="0.25">
      <c r="A5" s="494" t="s">
        <v>474</v>
      </c>
      <c r="B5" s="288" t="s">
        <v>559</v>
      </c>
      <c r="C5" s="300">
        <v>600</v>
      </c>
      <c r="D5" s="300">
        <v>600</v>
      </c>
      <c r="E5" s="300"/>
      <c r="F5" s="1083">
        <f t="shared" ref="F5:F7" si="0">+E5/D5</f>
        <v>0</v>
      </c>
    </row>
    <row r="6" spans="1:14" ht="38.25" x14ac:dyDescent="0.2">
      <c r="A6" s="494" t="s">
        <v>474</v>
      </c>
      <c r="B6" s="288" t="s">
        <v>558</v>
      </c>
      <c r="C6" s="618">
        <f>21283+950</f>
        <v>22233</v>
      </c>
      <c r="D6" s="300">
        <v>22233</v>
      </c>
      <c r="E6" s="300">
        <f>10020-299</f>
        <v>9721</v>
      </c>
      <c r="F6" s="1083">
        <f t="shared" si="0"/>
        <v>0.4372329420231188</v>
      </c>
      <c r="G6" s="289"/>
      <c r="H6" s="468"/>
      <c r="I6" s="289"/>
      <c r="J6" s="289"/>
      <c r="K6" s="289"/>
      <c r="L6" s="289"/>
      <c r="M6" s="289"/>
      <c r="N6" s="289"/>
    </row>
    <row r="7" spans="1:14" ht="19.5" customHeight="1" x14ac:dyDescent="0.2">
      <c r="A7" s="877" t="s">
        <v>180</v>
      </c>
      <c r="B7" s="878"/>
      <c r="C7" s="302">
        <f>SUM(C4:C6)</f>
        <v>23333</v>
      </c>
      <c r="D7" s="302">
        <v>23333</v>
      </c>
      <c r="E7" s="302">
        <f t="shared" ref="E7" si="1">SUM(E4:E6)</f>
        <v>10020</v>
      </c>
      <c r="F7" s="1084">
        <f t="shared" si="0"/>
        <v>0.42943470621008872</v>
      </c>
    </row>
    <row r="8" spans="1:14" ht="19.5" customHeight="1" x14ac:dyDescent="0.2">
      <c r="A8" s="445"/>
      <c r="B8" s="445"/>
      <c r="C8" s="446"/>
      <c r="D8" s="446"/>
      <c r="E8" s="446"/>
      <c r="F8" s="289"/>
    </row>
    <row r="9" spans="1:14" ht="12.75" customHeight="1" x14ac:dyDescent="0.2">
      <c r="A9" s="881" t="s">
        <v>280</v>
      </c>
      <c r="B9" s="881"/>
      <c r="C9" s="879"/>
      <c r="D9" s="879"/>
      <c r="E9" s="880"/>
      <c r="F9" s="1085" t="s">
        <v>531</v>
      </c>
    </row>
    <row r="10" spans="1:14" ht="25.5" x14ac:dyDescent="0.2">
      <c r="A10" s="857" t="s">
        <v>472</v>
      </c>
      <c r="B10" s="857"/>
      <c r="C10" s="280" t="s">
        <v>177</v>
      </c>
      <c r="D10" s="444" t="s">
        <v>178</v>
      </c>
      <c r="E10" s="444" t="s">
        <v>179</v>
      </c>
      <c r="F10" s="1086"/>
    </row>
    <row r="11" spans="1:14" ht="25.5" x14ac:dyDescent="0.2">
      <c r="A11" s="287" t="s">
        <v>591</v>
      </c>
      <c r="B11" s="288" t="s">
        <v>588</v>
      </c>
      <c r="C11" s="300">
        <v>2274</v>
      </c>
      <c r="D11" s="658">
        <f>+'5.f. mell. Átadott pénzeszk.'!D10</f>
        <v>2274</v>
      </c>
      <c r="E11" s="658">
        <f>+'5.f. mell. Átadott pénzeszk.'!E10</f>
        <v>1175</v>
      </c>
      <c r="F11" s="1083">
        <f>+E11/D11</f>
        <v>0.51671064204045736</v>
      </c>
    </row>
    <row r="12" spans="1:14" ht="25.5" x14ac:dyDescent="0.2">
      <c r="A12" s="287" t="s">
        <v>596</v>
      </c>
      <c r="B12" s="288" t="s">
        <v>584</v>
      </c>
      <c r="C12" s="300">
        <v>986</v>
      </c>
      <c r="D12" s="658">
        <f>+'5.f. mell. Átadott pénzeszk.'!D11</f>
        <v>986</v>
      </c>
      <c r="E12" s="658">
        <f>+'5.f. mell. Átadott pénzeszk.'!E11</f>
        <v>509</v>
      </c>
      <c r="F12" s="1083">
        <f t="shared" ref="F12:F18" si="2">+E12/D12</f>
        <v>0.51622718052738337</v>
      </c>
    </row>
    <row r="13" spans="1:14" ht="25.5" x14ac:dyDescent="0.2">
      <c r="A13" s="287" t="s">
        <v>597</v>
      </c>
      <c r="B13" s="288" t="s">
        <v>585</v>
      </c>
      <c r="C13" s="300">
        <v>3388</v>
      </c>
      <c r="D13" s="658">
        <f>+'5.f. mell. Átadott pénzeszk.'!D12</f>
        <v>3388</v>
      </c>
      <c r="E13" s="658">
        <f>+'5.f. mell. Átadott pénzeszk.'!E12</f>
        <v>1751</v>
      </c>
      <c r="F13" s="1083">
        <f t="shared" si="2"/>
        <v>0.51682408500590316</v>
      </c>
    </row>
    <row r="14" spans="1:14" x14ac:dyDescent="0.2">
      <c r="A14" s="287" t="s">
        <v>595</v>
      </c>
      <c r="B14" s="288" t="s">
        <v>589</v>
      </c>
      <c r="C14" s="300">
        <v>933</v>
      </c>
      <c r="D14" s="658">
        <f>+'5.f. mell. Átadott pénzeszk.'!D13</f>
        <v>933</v>
      </c>
      <c r="E14" s="658">
        <f>+'5.f. mell. Átadott pénzeszk.'!E13</f>
        <v>482</v>
      </c>
      <c r="F14" s="1083">
        <f t="shared" si="2"/>
        <v>0.51661307609860663</v>
      </c>
    </row>
    <row r="15" spans="1:14" ht="25.5" x14ac:dyDescent="0.2">
      <c r="A15" s="287" t="s">
        <v>594</v>
      </c>
      <c r="B15" s="288" t="s">
        <v>590</v>
      </c>
      <c r="C15" s="300">
        <v>1714</v>
      </c>
      <c r="D15" s="658">
        <f>+'5.f. mell. Átadott pénzeszk.'!D14</f>
        <v>1714</v>
      </c>
      <c r="E15" s="658">
        <f>+'5.f. mell. Átadott pénzeszk.'!E14</f>
        <v>886</v>
      </c>
      <c r="F15" s="1083">
        <f t="shared" si="2"/>
        <v>0.51691948658109688</v>
      </c>
    </row>
    <row r="16" spans="1:14" x14ac:dyDescent="0.2">
      <c r="A16" s="287" t="s">
        <v>732</v>
      </c>
      <c r="B16" s="288" t="s">
        <v>730</v>
      </c>
      <c r="C16" s="300">
        <v>1037</v>
      </c>
      <c r="D16" s="658"/>
      <c r="E16" s="658"/>
      <c r="F16" s="1083"/>
    </row>
    <row r="17" spans="1:6" x14ac:dyDescent="0.2">
      <c r="A17" s="287" t="s">
        <v>598</v>
      </c>
      <c r="B17" s="288" t="s">
        <v>593</v>
      </c>
      <c r="C17" s="300">
        <v>543</v>
      </c>
      <c r="D17" s="658">
        <f>+'5.f. mell. Átadott pénzeszk.'!D15</f>
        <v>543</v>
      </c>
      <c r="E17" s="658">
        <f>+'5.f. mell. Átadott pénzeszk.'!E15</f>
        <v>281</v>
      </c>
      <c r="F17" s="1083">
        <f t="shared" si="2"/>
        <v>0.51749539594843463</v>
      </c>
    </row>
    <row r="18" spans="1:6" x14ac:dyDescent="0.2">
      <c r="A18" s="877" t="s">
        <v>180</v>
      </c>
      <c r="B18" s="878"/>
      <c r="C18" s="302">
        <f>SUM(C11:C17)</f>
        <v>10875</v>
      </c>
      <c r="D18" s="302">
        <f>SUM(D11:D17)</f>
        <v>9838</v>
      </c>
      <c r="E18" s="302">
        <f>SUM(E11:E17)</f>
        <v>5084</v>
      </c>
      <c r="F18" s="1084">
        <f t="shared" si="2"/>
        <v>0.51677170156535879</v>
      </c>
    </row>
    <row r="19" spans="1:6" x14ac:dyDescent="0.2">
      <c r="A19" s="447"/>
      <c r="B19" s="448"/>
      <c r="C19" s="449"/>
      <c r="D19" s="18"/>
      <c r="E19" s="18"/>
    </row>
  </sheetData>
  <mergeCells count="10">
    <mergeCell ref="F2:F3"/>
    <mergeCell ref="F9:F10"/>
    <mergeCell ref="A18:B18"/>
    <mergeCell ref="C2:E2"/>
    <mergeCell ref="C9:E9"/>
    <mergeCell ref="A9:B9"/>
    <mergeCell ref="A10:B10"/>
    <mergeCell ref="A3:B3"/>
    <mergeCell ref="A7:B7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2018.
Szociális feladatok ellátása&amp;R&amp;"Times New Roman,Félkövér"&amp;12 5/e. 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selection activeCell="S31" sqref="S31"/>
    </sheetView>
  </sheetViews>
  <sheetFormatPr defaultColWidth="9.140625" defaultRowHeight="12.75" x14ac:dyDescent="0.2"/>
  <cols>
    <col min="1" max="1" width="7.5703125" style="286" customWidth="1"/>
    <col min="2" max="2" width="29" style="285" customWidth="1"/>
    <col min="3" max="3" width="7.42578125" style="285" customWidth="1"/>
    <col min="4" max="4" width="6.5703125" style="285" customWidth="1"/>
    <col min="5" max="5" width="6.7109375" style="285" customWidth="1"/>
    <col min="6" max="6" width="7.140625" style="285" customWidth="1"/>
    <col min="7" max="7" width="7.42578125" style="285" bestFit="1" customWidth="1"/>
    <col min="8" max="8" width="7.42578125" style="285" customWidth="1"/>
    <col min="9" max="11" width="7.42578125" style="285" hidden="1" customWidth="1"/>
    <col min="12" max="12" width="8.140625" style="285" customWidth="1"/>
    <col min="13" max="13" width="10.5703125" style="285" customWidth="1"/>
    <col min="14" max="14" width="7.85546875" style="285" customWidth="1"/>
    <col min="15" max="15" width="6" style="285" customWidth="1"/>
    <col min="16" max="16384" width="9.140625" style="285"/>
  </cols>
  <sheetData>
    <row r="1" spans="1:15" ht="12.75" customHeight="1" x14ac:dyDescent="0.2">
      <c r="A1" s="893"/>
      <c r="B1" s="894" t="s">
        <v>473</v>
      </c>
      <c r="C1" s="905" t="s">
        <v>101</v>
      </c>
      <c r="D1" s="905"/>
      <c r="E1" s="905"/>
      <c r="F1" s="905" t="s">
        <v>105</v>
      </c>
      <c r="G1" s="905"/>
      <c r="H1" s="905"/>
      <c r="I1" s="905" t="s">
        <v>134</v>
      </c>
      <c r="J1" s="905"/>
      <c r="K1" s="905"/>
      <c r="L1" s="898" t="s">
        <v>180</v>
      </c>
      <c r="M1" s="899"/>
      <c r="N1" s="900"/>
      <c r="O1" s="895" t="s">
        <v>531</v>
      </c>
    </row>
    <row r="2" spans="1:15" ht="29.25" customHeight="1" x14ac:dyDescent="0.2">
      <c r="A2" s="893"/>
      <c r="B2" s="894"/>
      <c r="C2" s="904" t="s">
        <v>553</v>
      </c>
      <c r="D2" s="904"/>
      <c r="E2" s="904"/>
      <c r="F2" s="904" t="s">
        <v>468</v>
      </c>
      <c r="G2" s="904"/>
      <c r="H2" s="904"/>
      <c r="I2" s="904" t="s">
        <v>620</v>
      </c>
      <c r="J2" s="904"/>
      <c r="K2" s="904"/>
      <c r="L2" s="901"/>
      <c r="M2" s="902"/>
      <c r="N2" s="903"/>
      <c r="O2" s="896"/>
    </row>
    <row r="3" spans="1:15" ht="26.25" customHeight="1" x14ac:dyDescent="0.2">
      <c r="A3" s="291" t="s">
        <v>472</v>
      </c>
      <c r="B3" s="292" t="s">
        <v>280</v>
      </c>
      <c r="C3" s="280" t="s">
        <v>177</v>
      </c>
      <c r="D3" s="290" t="s">
        <v>178</v>
      </c>
      <c r="E3" s="290" t="s">
        <v>179</v>
      </c>
      <c r="F3" s="280" t="s">
        <v>177</v>
      </c>
      <c r="G3" s="290" t="s">
        <v>178</v>
      </c>
      <c r="H3" s="290" t="s">
        <v>179</v>
      </c>
      <c r="I3" s="280" t="s">
        <v>177</v>
      </c>
      <c r="J3" s="451" t="s">
        <v>178</v>
      </c>
      <c r="K3" s="451" t="s">
        <v>179</v>
      </c>
      <c r="L3" s="280" t="s">
        <v>177</v>
      </c>
      <c r="M3" s="290" t="s">
        <v>178</v>
      </c>
      <c r="N3" s="290" t="s">
        <v>179</v>
      </c>
      <c r="O3" s="897"/>
    </row>
    <row r="4" spans="1:15" s="289" customFormat="1" ht="15" customHeight="1" x14ac:dyDescent="0.25">
      <c r="A4" s="483" t="s">
        <v>469</v>
      </c>
      <c r="B4" s="470" t="s">
        <v>470</v>
      </c>
      <c r="C4" s="484"/>
      <c r="D4" s="484">
        <v>0</v>
      </c>
      <c r="E4" s="484"/>
      <c r="F4" s="484">
        <v>1500</v>
      </c>
      <c r="G4" s="300">
        <v>2700</v>
      </c>
      <c r="H4" s="300">
        <v>2700</v>
      </c>
      <c r="I4" s="300"/>
      <c r="J4" s="300"/>
      <c r="K4" s="300"/>
      <c r="L4" s="300">
        <f>+C4+F4+I4</f>
        <v>1500</v>
      </c>
      <c r="M4" s="300">
        <f t="shared" ref="M4:N7" si="0">+D4+G4+J4</f>
        <v>2700</v>
      </c>
      <c r="N4" s="300">
        <f t="shared" si="0"/>
        <v>2700</v>
      </c>
      <c r="O4" s="441">
        <f>+N4/M4</f>
        <v>1</v>
      </c>
    </row>
    <row r="5" spans="1:15" s="289" customFormat="1" ht="15" customHeight="1" x14ac:dyDescent="0.25">
      <c r="A5" s="483" t="s">
        <v>469</v>
      </c>
      <c r="B5" s="470" t="s">
        <v>582</v>
      </c>
      <c r="C5" s="484"/>
      <c r="D5" s="484">
        <v>0</v>
      </c>
      <c r="E5" s="484"/>
      <c r="F5" s="484">
        <v>650</v>
      </c>
      <c r="G5" s="300">
        <v>650</v>
      </c>
      <c r="H5" s="300"/>
      <c r="I5" s="300"/>
      <c r="J5" s="300"/>
      <c r="K5" s="300"/>
      <c r="L5" s="300">
        <f>+C5+F5+I5</f>
        <v>650</v>
      </c>
      <c r="M5" s="300">
        <f t="shared" si="0"/>
        <v>650</v>
      </c>
      <c r="N5" s="300">
        <f t="shared" si="0"/>
        <v>0</v>
      </c>
      <c r="O5" s="441">
        <f t="shared" ref="O5:O39" si="1">+N5/M5</f>
        <v>0</v>
      </c>
    </row>
    <row r="6" spans="1:15" s="289" customFormat="1" ht="15" customHeight="1" x14ac:dyDescent="0.25">
      <c r="A6" s="483"/>
      <c r="B6" s="470" t="s">
        <v>634</v>
      </c>
      <c r="C6" s="484"/>
      <c r="D6" s="484">
        <v>0</v>
      </c>
      <c r="E6" s="484"/>
      <c r="F6" s="484">
        <v>150</v>
      </c>
      <c r="G6" s="300">
        <v>150</v>
      </c>
      <c r="H6" s="300"/>
      <c r="I6" s="300"/>
      <c r="J6" s="300"/>
      <c r="K6" s="300"/>
      <c r="L6" s="300">
        <f t="shared" ref="L6:L7" si="2">+C6+F6+I6</f>
        <v>150</v>
      </c>
      <c r="M6" s="300">
        <f t="shared" si="0"/>
        <v>150</v>
      </c>
      <c r="N6" s="300">
        <f t="shared" si="0"/>
        <v>0</v>
      </c>
      <c r="O6" s="441">
        <f t="shared" si="1"/>
        <v>0</v>
      </c>
    </row>
    <row r="7" spans="1:15" s="289" customFormat="1" ht="15" customHeight="1" x14ac:dyDescent="0.25">
      <c r="A7" s="483"/>
      <c r="B7" s="470" t="s">
        <v>635</v>
      </c>
      <c r="C7" s="484"/>
      <c r="D7" s="484">
        <v>0</v>
      </c>
      <c r="E7" s="484"/>
      <c r="F7" s="484">
        <v>150</v>
      </c>
      <c r="G7" s="300">
        <v>150</v>
      </c>
      <c r="H7" s="300"/>
      <c r="I7" s="300"/>
      <c r="J7" s="300"/>
      <c r="K7" s="300"/>
      <c r="L7" s="300">
        <f t="shared" si="2"/>
        <v>150</v>
      </c>
      <c r="M7" s="300">
        <f t="shared" si="0"/>
        <v>150</v>
      </c>
      <c r="N7" s="300">
        <f t="shared" si="0"/>
        <v>0</v>
      </c>
      <c r="O7" s="441">
        <f t="shared" si="1"/>
        <v>0</v>
      </c>
    </row>
    <row r="8" spans="1:15" s="289" customFormat="1" ht="15" customHeight="1" x14ac:dyDescent="0.25">
      <c r="A8" s="483" t="s">
        <v>471</v>
      </c>
      <c r="B8" s="470" t="s">
        <v>459</v>
      </c>
      <c r="C8" s="484"/>
      <c r="D8" s="484">
        <v>0</v>
      </c>
      <c r="E8" s="484"/>
      <c r="F8" s="484">
        <f>6000+1500</f>
        <v>7500</v>
      </c>
      <c r="G8" s="300">
        <v>7500</v>
      </c>
      <c r="H8" s="300">
        <v>6000</v>
      </c>
      <c r="I8" s="300"/>
      <c r="J8" s="300"/>
      <c r="K8" s="300"/>
      <c r="L8" s="300">
        <f t="shared" ref="L8:L22" si="3">+C8+F8+I8</f>
        <v>7500</v>
      </c>
      <c r="M8" s="300">
        <f t="shared" ref="M8:M38" si="4">+D8+G8+J8</f>
        <v>7500</v>
      </c>
      <c r="N8" s="300">
        <f t="shared" ref="N8:N38" si="5">+E8+H8+K8</f>
        <v>6000</v>
      </c>
      <c r="O8" s="441">
        <f t="shared" si="1"/>
        <v>0.8</v>
      </c>
    </row>
    <row r="9" spans="1:15" s="289" customFormat="1" ht="15" customHeight="1" x14ac:dyDescent="0.25">
      <c r="A9" s="887" t="s">
        <v>475</v>
      </c>
      <c r="B9" s="888"/>
      <c r="C9" s="485">
        <f>SUM(C10:C18)</f>
        <v>16467</v>
      </c>
      <c r="D9" s="485">
        <v>15430</v>
      </c>
      <c r="E9" s="485">
        <f>SUM(E10:E18)</f>
        <v>7973</v>
      </c>
      <c r="F9" s="485"/>
      <c r="G9" s="300">
        <v>0</v>
      </c>
      <c r="H9" s="300"/>
      <c r="I9" s="300"/>
      <c r="J9" s="300"/>
      <c r="K9" s="300"/>
      <c r="L9" s="300">
        <f t="shared" si="3"/>
        <v>16467</v>
      </c>
      <c r="M9" s="300">
        <f t="shared" si="4"/>
        <v>15430</v>
      </c>
      <c r="N9" s="300">
        <f t="shared" si="5"/>
        <v>7973</v>
      </c>
      <c r="O9" s="441">
        <f t="shared" si="1"/>
        <v>0.51672067401166555</v>
      </c>
    </row>
    <row r="10" spans="1:15" s="453" customFormat="1" ht="24.75" customHeight="1" x14ac:dyDescent="0.25">
      <c r="A10" s="452" t="s">
        <v>591</v>
      </c>
      <c r="B10" s="343" t="s">
        <v>588</v>
      </c>
      <c r="C10" s="345">
        <v>2274</v>
      </c>
      <c r="D10" s="345">
        <v>2274</v>
      </c>
      <c r="E10" s="345">
        <v>1175</v>
      </c>
      <c r="F10" s="345"/>
      <c r="G10" s="345">
        <v>0</v>
      </c>
      <c r="H10" s="345"/>
      <c r="I10" s="345"/>
      <c r="J10" s="345"/>
      <c r="K10" s="345"/>
      <c r="L10" s="345">
        <f t="shared" si="3"/>
        <v>2274</v>
      </c>
      <c r="M10" s="345">
        <f t="shared" si="4"/>
        <v>2274</v>
      </c>
      <c r="N10" s="345">
        <f t="shared" si="5"/>
        <v>1175</v>
      </c>
      <c r="O10" s="441">
        <f t="shared" si="1"/>
        <v>0.51671064204045736</v>
      </c>
    </row>
    <row r="11" spans="1:15" s="453" customFormat="1" ht="15" customHeight="1" x14ac:dyDescent="0.25">
      <c r="A11" s="452" t="s">
        <v>596</v>
      </c>
      <c r="B11" s="343" t="s">
        <v>584</v>
      </c>
      <c r="C11" s="345">
        <v>986</v>
      </c>
      <c r="D11" s="345">
        <v>986</v>
      </c>
      <c r="E11" s="345">
        <v>509</v>
      </c>
      <c r="F11" s="345"/>
      <c r="G11" s="345">
        <v>0</v>
      </c>
      <c r="H11" s="345"/>
      <c r="I11" s="345"/>
      <c r="J11" s="345"/>
      <c r="K11" s="345"/>
      <c r="L11" s="345">
        <f t="shared" si="3"/>
        <v>986</v>
      </c>
      <c r="M11" s="345">
        <f t="shared" si="4"/>
        <v>986</v>
      </c>
      <c r="N11" s="345">
        <f t="shared" si="5"/>
        <v>509</v>
      </c>
      <c r="O11" s="441">
        <f t="shared" si="1"/>
        <v>0.51622718052738337</v>
      </c>
    </row>
    <row r="12" spans="1:15" s="453" customFormat="1" ht="15" customHeight="1" x14ac:dyDescent="0.25">
      <c r="A12" s="452" t="s">
        <v>597</v>
      </c>
      <c r="B12" s="343" t="s">
        <v>585</v>
      </c>
      <c r="C12" s="345">
        <v>3388</v>
      </c>
      <c r="D12" s="345">
        <v>3388</v>
      </c>
      <c r="E12" s="345">
        <v>1751</v>
      </c>
      <c r="F12" s="345"/>
      <c r="G12" s="345">
        <v>0</v>
      </c>
      <c r="H12" s="345"/>
      <c r="I12" s="345"/>
      <c r="J12" s="345"/>
      <c r="K12" s="345"/>
      <c r="L12" s="345">
        <f t="shared" si="3"/>
        <v>3388</v>
      </c>
      <c r="M12" s="345">
        <f t="shared" si="4"/>
        <v>3388</v>
      </c>
      <c r="N12" s="345">
        <f t="shared" si="5"/>
        <v>1751</v>
      </c>
      <c r="O12" s="441">
        <f t="shared" si="1"/>
        <v>0.51682408500590316</v>
      </c>
    </row>
    <row r="13" spans="1:15" s="453" customFormat="1" ht="15" customHeight="1" x14ac:dyDescent="0.25">
      <c r="A13" s="452" t="s">
        <v>595</v>
      </c>
      <c r="B13" s="343" t="s">
        <v>589</v>
      </c>
      <c r="C13" s="345">
        <v>933</v>
      </c>
      <c r="D13" s="345">
        <v>933</v>
      </c>
      <c r="E13" s="345">
        <v>482</v>
      </c>
      <c r="F13" s="345"/>
      <c r="G13" s="345">
        <v>0</v>
      </c>
      <c r="H13" s="345"/>
      <c r="I13" s="345"/>
      <c r="J13" s="345"/>
      <c r="K13" s="345"/>
      <c r="L13" s="345">
        <f t="shared" si="3"/>
        <v>933</v>
      </c>
      <c r="M13" s="345">
        <f t="shared" si="4"/>
        <v>933</v>
      </c>
      <c r="N13" s="345">
        <f t="shared" si="5"/>
        <v>482</v>
      </c>
      <c r="O13" s="441">
        <f t="shared" si="1"/>
        <v>0.51661307609860663</v>
      </c>
    </row>
    <row r="14" spans="1:15" s="453" customFormat="1" ht="24" customHeight="1" x14ac:dyDescent="0.25">
      <c r="A14" s="452" t="s">
        <v>594</v>
      </c>
      <c r="B14" s="343" t="s">
        <v>590</v>
      </c>
      <c r="C14" s="345">
        <v>1714</v>
      </c>
      <c r="D14" s="345">
        <v>1714</v>
      </c>
      <c r="E14" s="345">
        <v>886</v>
      </c>
      <c r="F14" s="345"/>
      <c r="G14" s="345">
        <v>0</v>
      </c>
      <c r="H14" s="345"/>
      <c r="I14" s="345"/>
      <c r="J14" s="345"/>
      <c r="K14" s="345"/>
      <c r="L14" s="345">
        <f t="shared" si="3"/>
        <v>1714</v>
      </c>
      <c r="M14" s="345">
        <f t="shared" si="4"/>
        <v>1714</v>
      </c>
      <c r="N14" s="345">
        <f t="shared" si="5"/>
        <v>886</v>
      </c>
      <c r="O14" s="441">
        <f t="shared" si="1"/>
        <v>0.51691948658109688</v>
      </c>
    </row>
    <row r="15" spans="1:15" s="453" customFormat="1" ht="15" customHeight="1" x14ac:dyDescent="0.25">
      <c r="A15" s="452" t="s">
        <v>598</v>
      </c>
      <c r="B15" s="343" t="s">
        <v>593</v>
      </c>
      <c r="C15" s="345">
        <v>543</v>
      </c>
      <c r="D15" s="345">
        <v>543</v>
      </c>
      <c r="E15" s="345">
        <v>281</v>
      </c>
      <c r="F15" s="345"/>
      <c r="G15" s="345">
        <v>0</v>
      </c>
      <c r="H15" s="345"/>
      <c r="I15" s="345"/>
      <c r="J15" s="345"/>
      <c r="K15" s="345"/>
      <c r="L15" s="345">
        <f t="shared" si="3"/>
        <v>543</v>
      </c>
      <c r="M15" s="345">
        <f t="shared" si="4"/>
        <v>543</v>
      </c>
      <c r="N15" s="345">
        <f t="shared" si="5"/>
        <v>281</v>
      </c>
      <c r="O15" s="441">
        <f t="shared" si="1"/>
        <v>0.51749539594843463</v>
      </c>
    </row>
    <row r="16" spans="1:15" s="453" customFormat="1" ht="15" customHeight="1" x14ac:dyDescent="0.25">
      <c r="A16" s="452" t="s">
        <v>732</v>
      </c>
      <c r="B16" s="343" t="s">
        <v>730</v>
      </c>
      <c r="C16" s="345">
        <v>1037</v>
      </c>
      <c r="D16" s="345">
        <v>0</v>
      </c>
      <c r="E16" s="345"/>
      <c r="F16" s="345"/>
      <c r="G16" s="345">
        <v>0</v>
      </c>
      <c r="H16" s="345"/>
      <c r="I16" s="345"/>
      <c r="J16" s="345"/>
      <c r="K16" s="345"/>
      <c r="L16" s="345">
        <f t="shared" si="3"/>
        <v>1037</v>
      </c>
      <c r="M16" s="345">
        <f t="shared" si="4"/>
        <v>0</v>
      </c>
      <c r="N16" s="345">
        <f t="shared" si="5"/>
        <v>0</v>
      </c>
      <c r="O16" s="441"/>
    </row>
    <row r="17" spans="1:15" s="453" customFormat="1" ht="15" customHeight="1" x14ac:dyDescent="0.25">
      <c r="A17" s="452" t="s">
        <v>460</v>
      </c>
      <c r="B17" s="343" t="s">
        <v>731</v>
      </c>
      <c r="C17" s="345">
        <v>885</v>
      </c>
      <c r="D17" s="345">
        <v>885</v>
      </c>
      <c r="E17" s="345">
        <v>457</v>
      </c>
      <c r="F17" s="345"/>
      <c r="G17" s="345">
        <v>0</v>
      </c>
      <c r="H17" s="345"/>
      <c r="I17" s="345"/>
      <c r="J17" s="345"/>
      <c r="K17" s="345"/>
      <c r="L17" s="345">
        <f t="shared" si="3"/>
        <v>885</v>
      </c>
      <c r="M17" s="345">
        <f t="shared" si="4"/>
        <v>885</v>
      </c>
      <c r="N17" s="345">
        <f t="shared" si="5"/>
        <v>457</v>
      </c>
      <c r="O17" s="441">
        <f t="shared" si="1"/>
        <v>0.51638418079096049</v>
      </c>
    </row>
    <row r="18" spans="1:15" s="453" customFormat="1" ht="26.25" customHeight="1" x14ac:dyDescent="0.25">
      <c r="A18" s="452" t="s">
        <v>460</v>
      </c>
      <c r="B18" s="343" t="s">
        <v>592</v>
      </c>
      <c r="C18" s="345">
        <f>3473+571+663</f>
        <v>4707</v>
      </c>
      <c r="D18" s="345">
        <v>4707</v>
      </c>
      <c r="E18" s="345">
        <v>2432</v>
      </c>
      <c r="F18" s="345"/>
      <c r="G18" s="345">
        <v>0</v>
      </c>
      <c r="H18" s="345"/>
      <c r="I18" s="345"/>
      <c r="J18" s="345"/>
      <c r="K18" s="345"/>
      <c r="L18" s="345">
        <f t="shared" si="3"/>
        <v>4707</v>
      </c>
      <c r="M18" s="345">
        <f t="shared" si="4"/>
        <v>4707</v>
      </c>
      <c r="N18" s="345">
        <f t="shared" si="5"/>
        <v>2432</v>
      </c>
      <c r="O18" s="441">
        <f t="shared" si="1"/>
        <v>0.51667728914382838</v>
      </c>
    </row>
    <row r="19" spans="1:15" s="289" customFormat="1" ht="15" customHeight="1" x14ac:dyDescent="0.25">
      <c r="A19" s="889" t="s">
        <v>612</v>
      </c>
      <c r="B19" s="890"/>
      <c r="C19" s="300">
        <v>72909</v>
      </c>
      <c r="D19" s="300">
        <v>83334</v>
      </c>
      <c r="E19" s="300">
        <v>48412</v>
      </c>
      <c r="F19" s="300"/>
      <c r="G19" s="300">
        <v>0</v>
      </c>
      <c r="H19" s="300"/>
      <c r="I19" s="300"/>
      <c r="J19" s="300"/>
      <c r="K19" s="300"/>
      <c r="L19" s="300">
        <f t="shared" si="3"/>
        <v>72909</v>
      </c>
      <c r="M19" s="300">
        <f t="shared" si="4"/>
        <v>83334</v>
      </c>
      <c r="N19" s="300">
        <f t="shared" si="5"/>
        <v>48412</v>
      </c>
      <c r="O19" s="441">
        <f t="shared" si="1"/>
        <v>0.58093935248518014</v>
      </c>
    </row>
    <row r="20" spans="1:15" s="289" customFormat="1" ht="15" customHeight="1" x14ac:dyDescent="0.25">
      <c r="A20" s="889" t="s">
        <v>611</v>
      </c>
      <c r="B20" s="890"/>
      <c r="C20" s="300"/>
      <c r="D20" s="300"/>
      <c r="E20" s="300"/>
      <c r="F20" s="300"/>
      <c r="G20" s="300">
        <v>0</v>
      </c>
      <c r="H20" s="300"/>
      <c r="I20" s="300"/>
      <c r="J20" s="300"/>
      <c r="K20" s="300"/>
      <c r="L20" s="300">
        <f t="shared" si="3"/>
        <v>0</v>
      </c>
      <c r="M20" s="300">
        <f t="shared" si="4"/>
        <v>0</v>
      </c>
      <c r="N20" s="300">
        <f t="shared" si="5"/>
        <v>0</v>
      </c>
      <c r="O20" s="441"/>
    </row>
    <row r="21" spans="1:15" s="289" customFormat="1" ht="15" customHeight="1" x14ac:dyDescent="0.25">
      <c r="A21" s="891" t="s">
        <v>581</v>
      </c>
      <c r="B21" s="892"/>
      <c r="C21" s="300"/>
      <c r="D21" s="300"/>
      <c r="E21" s="300"/>
      <c r="F21" s="485"/>
      <c r="G21" s="300">
        <v>0</v>
      </c>
      <c r="H21" s="300"/>
      <c r="I21" s="300"/>
      <c r="J21" s="300"/>
      <c r="K21" s="300"/>
      <c r="L21" s="300">
        <f t="shared" si="3"/>
        <v>0</v>
      </c>
      <c r="M21" s="300">
        <f t="shared" si="4"/>
        <v>0</v>
      </c>
      <c r="N21" s="300">
        <f t="shared" si="5"/>
        <v>0</v>
      </c>
      <c r="O21" s="441"/>
    </row>
    <row r="22" spans="1:15" s="289" customFormat="1" ht="35.25" customHeight="1" x14ac:dyDescent="0.25">
      <c r="A22" s="891" t="s">
        <v>550</v>
      </c>
      <c r="B22" s="892"/>
      <c r="C22" s="300"/>
      <c r="D22" s="300"/>
      <c r="E22" s="300"/>
      <c r="F22" s="300">
        <f>SUM(F23:F37)</f>
        <v>108956</v>
      </c>
      <c r="G22" s="300">
        <v>108956</v>
      </c>
      <c r="H22" s="300">
        <f>SUM(H23:H37)</f>
        <v>73057</v>
      </c>
      <c r="I22" s="300"/>
      <c r="J22" s="300"/>
      <c r="K22" s="300"/>
      <c r="L22" s="300">
        <f t="shared" si="3"/>
        <v>108956</v>
      </c>
      <c r="M22" s="300">
        <f t="shared" si="4"/>
        <v>108956</v>
      </c>
      <c r="N22" s="300">
        <f t="shared" si="5"/>
        <v>73057</v>
      </c>
      <c r="O22" s="441">
        <f t="shared" si="1"/>
        <v>0.67051837438966189</v>
      </c>
    </row>
    <row r="23" spans="1:15" s="453" customFormat="1" ht="25.5" customHeight="1" x14ac:dyDescent="0.25">
      <c r="A23" s="588" t="s">
        <v>710</v>
      </c>
      <c r="B23" s="343" t="s">
        <v>463</v>
      </c>
      <c r="C23" s="344"/>
      <c r="D23" s="345"/>
      <c r="E23" s="345"/>
      <c r="F23" s="345">
        <v>12967</v>
      </c>
      <c r="G23" s="345">
        <v>10800</v>
      </c>
      <c r="H23" s="345">
        <v>4008</v>
      </c>
      <c r="I23" s="345"/>
      <c r="J23" s="345"/>
      <c r="K23" s="345"/>
      <c r="L23" s="345">
        <f t="shared" ref="L23:L38" si="6">+C23+F23+I23</f>
        <v>12967</v>
      </c>
      <c r="M23" s="345">
        <f t="shared" si="4"/>
        <v>10800</v>
      </c>
      <c r="N23" s="345">
        <f t="shared" si="5"/>
        <v>4008</v>
      </c>
      <c r="O23" s="441">
        <f t="shared" si="1"/>
        <v>0.37111111111111111</v>
      </c>
    </row>
    <row r="24" spans="1:15" s="453" customFormat="1" ht="15" customHeight="1" x14ac:dyDescent="0.25">
      <c r="A24" s="588" t="s">
        <v>711</v>
      </c>
      <c r="B24" s="343" t="s">
        <v>461</v>
      </c>
      <c r="C24" s="344"/>
      <c r="D24" s="345"/>
      <c r="E24" s="345"/>
      <c r="F24" s="345">
        <v>6623</v>
      </c>
      <c r="G24" s="345">
        <v>6623</v>
      </c>
      <c r="H24" s="345">
        <v>2816</v>
      </c>
      <c r="I24" s="345"/>
      <c r="J24" s="345"/>
      <c r="K24" s="345"/>
      <c r="L24" s="345">
        <f t="shared" si="6"/>
        <v>6623</v>
      </c>
      <c r="M24" s="345">
        <f t="shared" si="4"/>
        <v>6623</v>
      </c>
      <c r="N24" s="345">
        <f t="shared" si="5"/>
        <v>2816</v>
      </c>
      <c r="O24" s="441">
        <f t="shared" si="1"/>
        <v>0.42518496149781065</v>
      </c>
    </row>
    <row r="25" spans="1:15" s="453" customFormat="1" ht="15" customHeight="1" x14ac:dyDescent="0.25">
      <c r="A25" s="588" t="s">
        <v>712</v>
      </c>
      <c r="B25" s="343" t="s">
        <v>433</v>
      </c>
      <c r="C25" s="344"/>
      <c r="D25" s="345"/>
      <c r="E25" s="345"/>
      <c r="F25" s="345">
        <v>6554</v>
      </c>
      <c r="G25" s="345">
        <v>6554</v>
      </c>
      <c r="H25" s="345">
        <v>3411</v>
      </c>
      <c r="I25" s="345"/>
      <c r="J25" s="345"/>
      <c r="K25" s="345"/>
      <c r="L25" s="345">
        <f t="shared" si="6"/>
        <v>6554</v>
      </c>
      <c r="M25" s="345">
        <f t="shared" si="4"/>
        <v>6554</v>
      </c>
      <c r="N25" s="345">
        <f t="shared" si="5"/>
        <v>3411</v>
      </c>
      <c r="O25" s="441">
        <f t="shared" si="1"/>
        <v>0.52044552944766553</v>
      </c>
    </row>
    <row r="26" spans="1:15" s="453" customFormat="1" ht="15" customHeight="1" x14ac:dyDescent="0.25">
      <c r="A26" s="588" t="s">
        <v>713</v>
      </c>
      <c r="B26" s="343" t="s">
        <v>462</v>
      </c>
      <c r="C26" s="344"/>
      <c r="D26" s="345"/>
      <c r="E26" s="345"/>
      <c r="F26" s="345">
        <v>6561</v>
      </c>
      <c r="G26" s="345">
        <v>6561</v>
      </c>
      <c r="H26" s="345">
        <v>3784</v>
      </c>
      <c r="I26" s="345"/>
      <c r="J26" s="345"/>
      <c r="K26" s="345"/>
      <c r="L26" s="345">
        <f t="shared" si="6"/>
        <v>6561</v>
      </c>
      <c r="M26" s="345">
        <f t="shared" si="4"/>
        <v>6561</v>
      </c>
      <c r="N26" s="345">
        <f t="shared" si="5"/>
        <v>3784</v>
      </c>
      <c r="O26" s="441">
        <f t="shared" si="1"/>
        <v>0.57674135040390184</v>
      </c>
    </row>
    <row r="27" spans="1:15" s="453" customFormat="1" ht="15" customHeight="1" x14ac:dyDescent="0.25">
      <c r="A27" s="588" t="s">
        <v>714</v>
      </c>
      <c r="B27" s="343" t="s">
        <v>464</v>
      </c>
      <c r="C27" s="344"/>
      <c r="D27" s="345"/>
      <c r="E27" s="345"/>
      <c r="F27" s="345">
        <v>14298</v>
      </c>
      <c r="G27" s="345">
        <v>14298</v>
      </c>
      <c r="H27" s="345">
        <v>8755</v>
      </c>
      <c r="I27" s="345"/>
      <c r="J27" s="345"/>
      <c r="K27" s="345"/>
      <c r="L27" s="345">
        <f t="shared" si="6"/>
        <v>14298</v>
      </c>
      <c r="M27" s="345">
        <f t="shared" si="4"/>
        <v>14298</v>
      </c>
      <c r="N27" s="345">
        <f t="shared" si="5"/>
        <v>8755</v>
      </c>
      <c r="O27" s="441">
        <f t="shared" si="1"/>
        <v>0.61232340187438805</v>
      </c>
    </row>
    <row r="28" spans="1:15" s="453" customFormat="1" ht="15" customHeight="1" x14ac:dyDescent="0.25">
      <c r="A28" s="588" t="s">
        <v>715</v>
      </c>
      <c r="B28" s="343" t="s">
        <v>465</v>
      </c>
      <c r="C28" s="344"/>
      <c r="D28" s="345"/>
      <c r="E28" s="345"/>
      <c r="F28" s="345">
        <v>13128</v>
      </c>
      <c r="G28" s="345">
        <v>13128</v>
      </c>
      <c r="H28" s="345">
        <v>5435</v>
      </c>
      <c r="I28" s="345"/>
      <c r="J28" s="345"/>
      <c r="K28" s="345"/>
      <c r="L28" s="345">
        <f t="shared" si="6"/>
        <v>13128</v>
      </c>
      <c r="M28" s="345">
        <f t="shared" si="4"/>
        <v>13128</v>
      </c>
      <c r="N28" s="345">
        <f t="shared" si="5"/>
        <v>5435</v>
      </c>
      <c r="O28" s="441">
        <f t="shared" si="1"/>
        <v>0.41400060938452166</v>
      </c>
    </row>
    <row r="29" spans="1:15" s="453" customFormat="1" ht="15" customHeight="1" x14ac:dyDescent="0.25">
      <c r="A29" s="588" t="s">
        <v>716</v>
      </c>
      <c r="B29" s="343" t="s">
        <v>724</v>
      </c>
      <c r="C29" s="344"/>
      <c r="D29" s="345"/>
      <c r="E29" s="345"/>
      <c r="F29" s="345">
        <v>645</v>
      </c>
      <c r="G29" s="345">
        <v>645</v>
      </c>
      <c r="H29" s="345"/>
      <c r="I29" s="345"/>
      <c r="J29" s="345"/>
      <c r="K29" s="345"/>
      <c r="L29" s="345">
        <f t="shared" si="6"/>
        <v>645</v>
      </c>
      <c r="M29" s="345"/>
      <c r="N29" s="345"/>
      <c r="O29" s="441"/>
    </row>
    <row r="30" spans="1:15" s="453" customFormat="1" ht="15" customHeight="1" x14ac:dyDescent="0.25">
      <c r="A30" s="588" t="s">
        <v>716</v>
      </c>
      <c r="B30" s="343" t="s">
        <v>466</v>
      </c>
      <c r="C30" s="344"/>
      <c r="D30" s="345"/>
      <c r="E30" s="345"/>
      <c r="F30" s="345">
        <v>26269</v>
      </c>
      <c r="G30" s="345">
        <v>26269</v>
      </c>
      <c r="H30" s="345">
        <v>24009</v>
      </c>
      <c r="I30" s="345"/>
      <c r="J30" s="345"/>
      <c r="K30" s="345"/>
      <c r="L30" s="345">
        <f t="shared" si="6"/>
        <v>26269</v>
      </c>
      <c r="M30" s="345">
        <f t="shared" si="4"/>
        <v>26269</v>
      </c>
      <c r="N30" s="345">
        <f t="shared" si="5"/>
        <v>24009</v>
      </c>
      <c r="O30" s="441">
        <f t="shared" si="1"/>
        <v>0.91396703338535912</v>
      </c>
    </row>
    <row r="31" spans="1:15" s="453" customFormat="1" ht="30.75" customHeight="1" x14ac:dyDescent="0.25">
      <c r="A31" s="588" t="s">
        <v>717</v>
      </c>
      <c r="B31" s="343" t="s">
        <v>467</v>
      </c>
      <c r="C31" s="344"/>
      <c r="D31" s="345"/>
      <c r="E31" s="345"/>
      <c r="F31" s="345">
        <f>9631+2100</f>
        <v>11731</v>
      </c>
      <c r="G31" s="345">
        <v>11778</v>
      </c>
      <c r="H31" s="345">
        <v>10640</v>
      </c>
      <c r="I31" s="345"/>
      <c r="J31" s="345"/>
      <c r="K31" s="345"/>
      <c r="L31" s="345">
        <f t="shared" si="6"/>
        <v>11731</v>
      </c>
      <c r="M31" s="345">
        <f t="shared" si="4"/>
        <v>11778</v>
      </c>
      <c r="N31" s="345">
        <f t="shared" si="5"/>
        <v>10640</v>
      </c>
      <c r="O31" s="441">
        <f t="shared" si="1"/>
        <v>0.90337918152487684</v>
      </c>
    </row>
    <row r="32" spans="1:15" s="453" customFormat="1" ht="14.25" customHeight="1" x14ac:dyDescent="0.25">
      <c r="A32" s="588" t="s">
        <v>639</v>
      </c>
      <c r="B32" s="343" t="s">
        <v>725</v>
      </c>
      <c r="C32" s="344"/>
      <c r="D32" s="345"/>
      <c r="E32" s="345"/>
      <c r="F32" s="345">
        <v>1246</v>
      </c>
      <c r="G32" s="345">
        <v>1425</v>
      </c>
      <c r="H32" s="345">
        <v>1425</v>
      </c>
      <c r="I32" s="345"/>
      <c r="J32" s="345"/>
      <c r="K32" s="345"/>
      <c r="L32" s="345">
        <f t="shared" si="6"/>
        <v>1246</v>
      </c>
      <c r="M32" s="345">
        <f t="shared" si="4"/>
        <v>1425</v>
      </c>
      <c r="N32" s="345">
        <f t="shared" si="5"/>
        <v>1425</v>
      </c>
      <c r="O32" s="441">
        <f t="shared" si="1"/>
        <v>1</v>
      </c>
    </row>
    <row r="33" spans="1:15" s="453" customFormat="1" ht="14.25" customHeight="1" x14ac:dyDescent="0.25">
      <c r="A33" s="588" t="s">
        <v>639</v>
      </c>
      <c r="B33" s="343" t="s">
        <v>726</v>
      </c>
      <c r="C33" s="344"/>
      <c r="D33" s="345"/>
      <c r="E33" s="345"/>
      <c r="F33" s="345">
        <v>1925</v>
      </c>
      <c r="G33" s="345">
        <v>2290</v>
      </c>
      <c r="H33" s="345">
        <v>2290</v>
      </c>
      <c r="I33" s="345"/>
      <c r="J33" s="345"/>
      <c r="K33" s="345"/>
      <c r="L33" s="345">
        <f t="shared" si="6"/>
        <v>1925</v>
      </c>
      <c r="M33" s="345">
        <f t="shared" si="4"/>
        <v>2290</v>
      </c>
      <c r="N33" s="345">
        <f t="shared" si="5"/>
        <v>2290</v>
      </c>
      <c r="O33" s="441">
        <f t="shared" si="1"/>
        <v>1</v>
      </c>
    </row>
    <row r="34" spans="1:15" s="453" customFormat="1" ht="14.25" customHeight="1" x14ac:dyDescent="0.25">
      <c r="A34" s="588" t="s">
        <v>639</v>
      </c>
      <c r="B34" s="343" t="s">
        <v>727</v>
      </c>
      <c r="C34" s="344"/>
      <c r="D34" s="345"/>
      <c r="E34" s="345"/>
      <c r="F34" s="345">
        <v>1581</v>
      </c>
      <c r="G34" s="345">
        <v>1581</v>
      </c>
      <c r="H34" s="345">
        <v>1223</v>
      </c>
      <c r="I34" s="345"/>
      <c r="J34" s="345"/>
      <c r="K34" s="345"/>
      <c r="L34" s="345">
        <f t="shared" si="6"/>
        <v>1581</v>
      </c>
      <c r="M34" s="345">
        <f t="shared" si="4"/>
        <v>1581</v>
      </c>
      <c r="N34" s="345">
        <f t="shared" si="5"/>
        <v>1223</v>
      </c>
      <c r="O34" s="441">
        <f t="shared" si="1"/>
        <v>0.77356103731815307</v>
      </c>
    </row>
    <row r="35" spans="1:15" s="453" customFormat="1" ht="14.25" customHeight="1" x14ac:dyDescent="0.25">
      <c r="A35" s="588" t="s">
        <v>639</v>
      </c>
      <c r="B35" s="343" t="s">
        <v>728</v>
      </c>
      <c r="C35" s="344"/>
      <c r="D35" s="345"/>
      <c r="E35" s="345"/>
      <c r="F35" s="345">
        <v>944</v>
      </c>
      <c r="G35" s="345">
        <v>2520</v>
      </c>
      <c r="H35" s="345">
        <v>2520</v>
      </c>
      <c r="I35" s="345"/>
      <c r="J35" s="345"/>
      <c r="K35" s="345"/>
      <c r="L35" s="345">
        <f t="shared" si="6"/>
        <v>944</v>
      </c>
      <c r="M35" s="345">
        <f t="shared" si="4"/>
        <v>2520</v>
      </c>
      <c r="N35" s="345">
        <f t="shared" si="5"/>
        <v>2520</v>
      </c>
      <c r="O35" s="441">
        <f t="shared" si="1"/>
        <v>1</v>
      </c>
    </row>
    <row r="36" spans="1:15" s="453" customFormat="1" ht="15" customHeight="1" x14ac:dyDescent="0.25">
      <c r="A36" s="588" t="s">
        <v>639</v>
      </c>
      <c r="B36" s="346" t="s">
        <v>640</v>
      </c>
      <c r="C36" s="347"/>
      <c r="D36" s="348"/>
      <c r="E36" s="348"/>
      <c r="F36" s="348">
        <f>53+1058</f>
        <v>1111</v>
      </c>
      <c r="G36" s="345">
        <v>1111</v>
      </c>
      <c r="H36" s="345">
        <v>1090</v>
      </c>
      <c r="I36" s="345"/>
      <c r="J36" s="345"/>
      <c r="K36" s="345"/>
      <c r="L36" s="345">
        <f t="shared" si="6"/>
        <v>1111</v>
      </c>
      <c r="M36" s="345">
        <f t="shared" si="4"/>
        <v>1111</v>
      </c>
      <c r="N36" s="345">
        <f t="shared" si="5"/>
        <v>1090</v>
      </c>
      <c r="O36" s="441">
        <f t="shared" si="1"/>
        <v>0.98109810981098111</v>
      </c>
    </row>
    <row r="37" spans="1:15" s="453" customFormat="1" ht="15" customHeight="1" x14ac:dyDescent="0.25">
      <c r="A37" s="589" t="s">
        <v>716</v>
      </c>
      <c r="B37" s="346" t="s">
        <v>729</v>
      </c>
      <c r="C37" s="347"/>
      <c r="D37" s="348"/>
      <c r="E37" s="348"/>
      <c r="F37" s="348">
        <v>3373</v>
      </c>
      <c r="G37" s="348">
        <v>3373</v>
      </c>
      <c r="H37" s="348">
        <v>1651</v>
      </c>
      <c r="I37" s="348"/>
      <c r="J37" s="348"/>
      <c r="K37" s="348"/>
      <c r="L37" s="345">
        <f t="shared" si="6"/>
        <v>3373</v>
      </c>
      <c r="M37" s="345">
        <f t="shared" si="4"/>
        <v>3373</v>
      </c>
      <c r="N37" s="345">
        <f t="shared" si="5"/>
        <v>1651</v>
      </c>
      <c r="O37" s="441">
        <f t="shared" si="1"/>
        <v>0.48947524458938629</v>
      </c>
    </row>
    <row r="38" spans="1:15" s="289" customFormat="1" ht="26.25" customHeight="1" thickBot="1" x14ac:dyDescent="0.3">
      <c r="A38" s="287"/>
      <c r="B38" s="288" t="s">
        <v>613</v>
      </c>
      <c r="C38" s="300"/>
      <c r="D38" s="300"/>
      <c r="E38" s="300"/>
      <c r="F38" s="300"/>
      <c r="G38" s="300">
        <v>0</v>
      </c>
      <c r="H38" s="300"/>
      <c r="I38" s="300"/>
      <c r="J38" s="300"/>
      <c r="K38" s="300"/>
      <c r="L38" s="345">
        <f t="shared" si="6"/>
        <v>0</v>
      </c>
      <c r="M38" s="345">
        <f t="shared" si="4"/>
        <v>0</v>
      </c>
      <c r="N38" s="345">
        <f t="shared" si="5"/>
        <v>0</v>
      </c>
      <c r="O38" s="441"/>
    </row>
    <row r="39" spans="1:15" ht="13.5" thickBot="1" x14ac:dyDescent="0.25">
      <c r="A39" s="885" t="s">
        <v>180</v>
      </c>
      <c r="B39" s="886"/>
      <c r="C39" s="55">
        <f>+C19+C9</f>
        <v>89376</v>
      </c>
      <c r="D39" s="55">
        <v>98764</v>
      </c>
      <c r="E39" s="55">
        <f>+E19+E9</f>
        <v>56385</v>
      </c>
      <c r="F39" s="55">
        <f>SUM(F4:F22)</f>
        <v>118906</v>
      </c>
      <c r="G39" s="55">
        <v>120106</v>
      </c>
      <c r="H39" s="55">
        <f>SUM(H4:H22)</f>
        <v>81757</v>
      </c>
      <c r="I39" s="55">
        <f>SUM(I4:I38)</f>
        <v>0</v>
      </c>
      <c r="J39" s="55">
        <f>SUM(J4:J38)</f>
        <v>0</v>
      </c>
      <c r="K39" s="55">
        <f>SUM(K4:K38)</f>
        <v>0</v>
      </c>
      <c r="L39" s="349">
        <f>+C39+F39+I39</f>
        <v>208282</v>
      </c>
      <c r="M39" s="349">
        <f t="shared" ref="M39" si="7">+D39+G39</f>
        <v>218870</v>
      </c>
      <c r="N39" s="657">
        <f t="shared" ref="N39" si="8">+E39+H39</f>
        <v>138142</v>
      </c>
      <c r="O39" s="659">
        <f t="shared" si="1"/>
        <v>0.63116004934435965</v>
      </c>
    </row>
  </sheetData>
  <mergeCells count="16">
    <mergeCell ref="O1:O3"/>
    <mergeCell ref="L1:N2"/>
    <mergeCell ref="F2:H2"/>
    <mergeCell ref="C1:E1"/>
    <mergeCell ref="F1:H1"/>
    <mergeCell ref="C2:E2"/>
    <mergeCell ref="I1:K1"/>
    <mergeCell ref="I2:K2"/>
    <mergeCell ref="A39:B39"/>
    <mergeCell ref="A9:B9"/>
    <mergeCell ref="A19:B19"/>
    <mergeCell ref="A22:B22"/>
    <mergeCell ref="A1:A2"/>
    <mergeCell ref="B1:B2"/>
    <mergeCell ref="A20:B20"/>
    <mergeCell ref="A21:B2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&amp;C&amp;"Times New Roman,Félkövér"&amp;12Martonvásár Város Önkormányzatának kiadásai 2017.
Egyéb működési célú támogatások&amp;R&amp;"Times New Roman,Félkövér"&amp;12 5/f.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07"/>
  <sheetViews>
    <sheetView topLeftCell="A25" zoomScaleNormal="100" zoomScaleSheetLayoutView="80" workbookViewId="0">
      <selection activeCell="H59" sqref="H59"/>
    </sheetView>
  </sheetViews>
  <sheetFormatPr defaultColWidth="9.140625" defaultRowHeight="15" x14ac:dyDescent="0.25"/>
  <cols>
    <col min="1" max="1" width="6.140625" style="21" customWidth="1"/>
    <col min="2" max="2" width="7.140625" style="22" customWidth="1"/>
    <col min="3" max="3" width="42.42578125" style="22" customWidth="1"/>
    <col min="4" max="4" width="7.7109375" style="18" customWidth="1"/>
    <col min="5" max="5" width="9.7109375" style="18" customWidth="1"/>
    <col min="6" max="6" width="10" style="18" customWidth="1"/>
    <col min="7" max="7" width="8.28515625" style="18" customWidth="1"/>
    <col min="8" max="8" width="7.28515625" style="18" customWidth="1"/>
    <col min="9" max="9" width="7.7109375" style="18" customWidth="1"/>
    <col min="10" max="11" width="6.85546875" style="18" customWidth="1"/>
    <col min="12" max="12" width="7.7109375" style="18" customWidth="1"/>
    <col min="13" max="13" width="6.5703125" style="18" customWidth="1"/>
    <col min="14" max="15" width="7.7109375" style="18" customWidth="1"/>
    <col min="16" max="16" width="9.7109375" style="18" customWidth="1"/>
    <col min="17" max="17" width="6.140625" style="18" hidden="1" customWidth="1"/>
    <col min="18" max="18" width="6.7109375" style="18" hidden="1" customWidth="1"/>
    <col min="19" max="20" width="7" style="18" hidden="1" customWidth="1"/>
    <col min="21" max="21" width="6.42578125" style="18" hidden="1" customWidth="1"/>
    <col min="22" max="22" width="7.42578125" style="18" hidden="1" customWidth="1"/>
    <col min="23" max="23" width="7.7109375" style="18" customWidth="1"/>
    <col min="24" max="24" width="5.85546875" style="18" customWidth="1"/>
    <col min="25" max="31" width="6.42578125" style="18" customWidth="1"/>
    <col min="32" max="33" width="8" style="18" customWidth="1"/>
    <col min="34" max="34" width="10" style="18" customWidth="1"/>
    <col min="35" max="37" width="8.85546875" customWidth="1"/>
    <col min="38" max="16384" width="9.140625" style="18"/>
  </cols>
  <sheetData>
    <row r="1" spans="1:34" s="1" customFormat="1" ht="15.75" x14ac:dyDescent="0.25">
      <c r="A1" s="908"/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  <c r="P1" s="908"/>
      <c r="Q1" s="908"/>
      <c r="R1" s="908"/>
      <c r="S1" s="908"/>
      <c r="T1" s="908"/>
      <c r="U1" s="908"/>
      <c r="V1" s="908"/>
      <c r="W1" s="908"/>
      <c r="X1" s="908"/>
      <c r="Y1" s="908"/>
      <c r="Z1" s="908"/>
      <c r="AA1" s="908"/>
      <c r="AB1" s="908"/>
      <c r="AC1" s="908"/>
      <c r="AD1" s="908"/>
      <c r="AE1" s="908"/>
      <c r="AF1" s="908"/>
      <c r="AG1" s="908"/>
      <c r="AH1" s="908"/>
    </row>
    <row r="2" spans="1:34" s="1" customFormat="1" ht="15.75" x14ac:dyDescent="0.25">
      <c r="A2" s="908"/>
      <c r="B2" s="908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908"/>
      <c r="V2" s="908"/>
      <c r="W2" s="908"/>
      <c r="X2" s="908"/>
      <c r="Y2" s="908"/>
      <c r="Z2" s="908"/>
      <c r="AA2" s="908"/>
      <c r="AB2" s="908"/>
      <c r="AC2" s="908"/>
      <c r="AD2" s="908"/>
      <c r="AE2" s="908"/>
      <c r="AF2" s="908"/>
      <c r="AG2" s="908"/>
      <c r="AH2" s="908"/>
    </row>
    <row r="3" spans="1:34" s="28" customFormat="1" ht="38.25" customHeight="1" x14ac:dyDescent="0.25">
      <c r="A3" s="844" t="s">
        <v>0</v>
      </c>
      <c r="B3" s="844" t="s">
        <v>182</v>
      </c>
      <c r="C3" s="844"/>
      <c r="D3" s="857" t="s">
        <v>180</v>
      </c>
      <c r="E3" s="857"/>
      <c r="F3" s="857"/>
      <c r="G3" s="857" t="s">
        <v>543</v>
      </c>
      <c r="H3" s="876" t="s">
        <v>181</v>
      </c>
      <c r="I3" s="876"/>
      <c r="J3" s="876"/>
      <c r="K3" s="876" t="s">
        <v>554</v>
      </c>
      <c r="L3" s="876"/>
      <c r="M3" s="876"/>
      <c r="N3" s="857" t="s">
        <v>555</v>
      </c>
      <c r="O3" s="857"/>
      <c r="P3" s="857"/>
      <c r="Q3" s="876" t="s">
        <v>481</v>
      </c>
      <c r="R3" s="876"/>
      <c r="S3" s="876"/>
      <c r="T3" s="876" t="s">
        <v>193</v>
      </c>
      <c r="U3" s="876"/>
      <c r="V3" s="876"/>
      <c r="W3" s="857" t="s">
        <v>480</v>
      </c>
      <c r="X3" s="857"/>
      <c r="Y3" s="857"/>
      <c r="Z3" s="909" t="s">
        <v>295</v>
      </c>
      <c r="AA3" s="909"/>
      <c r="AB3" s="909"/>
      <c r="AC3" s="909" t="s">
        <v>704</v>
      </c>
      <c r="AD3" s="909"/>
      <c r="AE3" s="909"/>
      <c r="AF3" s="857" t="s">
        <v>266</v>
      </c>
      <c r="AG3" s="857"/>
      <c r="AH3" s="857"/>
    </row>
    <row r="4" spans="1:34" s="28" customFormat="1" ht="12.75" customHeight="1" x14ac:dyDescent="0.25">
      <c r="A4" s="844"/>
      <c r="B4" s="844"/>
      <c r="C4" s="844"/>
      <c r="D4" s="857"/>
      <c r="E4" s="857"/>
      <c r="F4" s="857"/>
      <c r="G4" s="857"/>
      <c r="H4" s="857" t="s">
        <v>189</v>
      </c>
      <c r="I4" s="857"/>
      <c r="J4" s="857"/>
      <c r="K4" s="857" t="s">
        <v>189</v>
      </c>
      <c r="L4" s="857"/>
      <c r="M4" s="857"/>
      <c r="N4" s="857" t="s">
        <v>189</v>
      </c>
      <c r="O4" s="857"/>
      <c r="P4" s="857"/>
      <c r="Q4" s="857" t="s">
        <v>189</v>
      </c>
      <c r="R4" s="857"/>
      <c r="S4" s="857"/>
      <c r="T4" s="857" t="s">
        <v>189</v>
      </c>
      <c r="U4" s="857"/>
      <c r="V4" s="857"/>
      <c r="W4" s="857" t="s">
        <v>189</v>
      </c>
      <c r="X4" s="857"/>
      <c r="Y4" s="857"/>
      <c r="Z4" s="909" t="s">
        <v>190</v>
      </c>
      <c r="AA4" s="909"/>
      <c r="AB4" s="909"/>
      <c r="AC4" s="909"/>
      <c r="AD4" s="909"/>
      <c r="AE4" s="909"/>
      <c r="AF4" s="857"/>
      <c r="AG4" s="857"/>
      <c r="AH4" s="857"/>
    </row>
    <row r="5" spans="1:34" s="17" customFormat="1" ht="25.5" x14ac:dyDescent="0.25">
      <c r="A5" s="844"/>
      <c r="B5" s="844"/>
      <c r="C5" s="844"/>
      <c r="D5" s="699" t="s">
        <v>177</v>
      </c>
      <c r="E5" s="699" t="s">
        <v>178</v>
      </c>
      <c r="F5" s="699" t="s">
        <v>179</v>
      </c>
      <c r="G5" s="857"/>
      <c r="H5" s="699" t="s">
        <v>177</v>
      </c>
      <c r="I5" s="699" t="s">
        <v>178</v>
      </c>
      <c r="J5" s="699" t="s">
        <v>179</v>
      </c>
      <c r="K5" s="699" t="s">
        <v>177</v>
      </c>
      <c r="L5" s="699" t="s">
        <v>178</v>
      </c>
      <c r="M5" s="699" t="s">
        <v>179</v>
      </c>
      <c r="N5" s="699" t="s">
        <v>177</v>
      </c>
      <c r="O5" s="699" t="s">
        <v>178</v>
      </c>
      <c r="P5" s="699" t="s">
        <v>179</v>
      </c>
      <c r="Q5" s="699" t="s">
        <v>177</v>
      </c>
      <c r="R5" s="699" t="s">
        <v>178</v>
      </c>
      <c r="S5" s="699" t="s">
        <v>179</v>
      </c>
      <c r="T5" s="699" t="s">
        <v>177</v>
      </c>
      <c r="U5" s="699" t="s">
        <v>178</v>
      </c>
      <c r="V5" s="699" t="s">
        <v>179</v>
      </c>
      <c r="W5" s="699" t="s">
        <v>177</v>
      </c>
      <c r="X5" s="699" t="s">
        <v>178</v>
      </c>
      <c r="Y5" s="699" t="s">
        <v>179</v>
      </c>
      <c r="Z5" s="699" t="s">
        <v>177</v>
      </c>
      <c r="AA5" s="699" t="s">
        <v>178</v>
      </c>
      <c r="AB5" s="699" t="s">
        <v>179</v>
      </c>
      <c r="AC5" s="699" t="s">
        <v>177</v>
      </c>
      <c r="AD5" s="699" t="s">
        <v>178</v>
      </c>
      <c r="AE5" s="699" t="s">
        <v>179</v>
      </c>
      <c r="AF5" s="699" t="s">
        <v>177</v>
      </c>
      <c r="AG5" s="699" t="s">
        <v>178</v>
      </c>
      <c r="AH5" s="699" t="s">
        <v>179</v>
      </c>
    </row>
    <row r="6" spans="1:34" s="39" customFormat="1" ht="12.95" customHeight="1" x14ac:dyDescent="0.2">
      <c r="A6" s="5" t="s">
        <v>27</v>
      </c>
      <c r="B6" s="845" t="s">
        <v>174</v>
      </c>
      <c r="C6" s="845"/>
      <c r="D6" s="50">
        <f>+H6+N6+Q6+T6+W6+AF6+Z6+AC6+K6</f>
        <v>7765</v>
      </c>
      <c r="E6" s="50">
        <f t="shared" ref="E6:F6" si="0">+I6+O6+R6+U6+X6+AG6+AA6+AD6+L6</f>
        <v>7264</v>
      </c>
      <c r="F6" s="50">
        <f t="shared" si="0"/>
        <v>2024</v>
      </c>
      <c r="G6" s="438">
        <f>+F6/E6</f>
        <v>0.27863436123348018</v>
      </c>
      <c r="H6" s="50"/>
      <c r="I6" s="50">
        <v>0</v>
      </c>
      <c r="J6" s="50"/>
      <c r="K6" s="50"/>
      <c r="L6" s="50">
        <v>0</v>
      </c>
      <c r="M6" s="50"/>
      <c r="N6" s="50"/>
      <c r="O6" s="50">
        <v>0</v>
      </c>
      <c r="P6" s="50"/>
      <c r="Q6" s="50"/>
      <c r="R6" s="50"/>
      <c r="S6" s="50"/>
      <c r="T6" s="50"/>
      <c r="U6" s="50"/>
      <c r="V6" s="50"/>
      <c r="W6" s="50">
        <v>7765</v>
      </c>
      <c r="X6" s="50">
        <v>7264</v>
      </c>
      <c r="Y6" s="50">
        <v>2024</v>
      </c>
      <c r="Z6" s="50"/>
      <c r="AA6" s="50">
        <v>0</v>
      </c>
      <c r="AB6" s="50"/>
      <c r="AC6" s="50"/>
      <c r="AD6" s="50">
        <v>0</v>
      </c>
      <c r="AE6" s="50"/>
      <c r="AF6" s="50"/>
      <c r="AG6" s="50">
        <v>0</v>
      </c>
      <c r="AH6" s="50"/>
    </row>
    <row r="7" spans="1:34" s="39" customFormat="1" ht="12.95" customHeight="1" x14ac:dyDescent="0.2">
      <c r="A7" s="5" t="s">
        <v>33</v>
      </c>
      <c r="B7" s="845" t="s">
        <v>173</v>
      </c>
      <c r="C7" s="845"/>
      <c r="D7" s="50">
        <f t="shared" ref="D7:D70" si="1">+H7+N7+Q7+T7+W7+AF7+Z7+AC7+K7</f>
        <v>0</v>
      </c>
      <c r="E7" s="50">
        <f t="shared" ref="E7:E70" si="2">+I7+O7+R7+U7+X7+AG7+AA7+AD7+L7</f>
        <v>0</v>
      </c>
      <c r="F7" s="50">
        <f t="shared" ref="F7:F70" si="3">+J7+P7+S7+V7+Y7+AH7+AB7+AE7+M7</f>
        <v>0</v>
      </c>
      <c r="G7" s="438"/>
      <c r="H7" s="50"/>
      <c r="I7" s="50">
        <v>0</v>
      </c>
      <c r="J7" s="50">
        <v>0</v>
      </c>
      <c r="K7" s="50"/>
      <c r="L7" s="50">
        <v>0</v>
      </c>
      <c r="M7" s="50"/>
      <c r="N7" s="50"/>
      <c r="O7" s="50">
        <v>0</v>
      </c>
      <c r="P7" s="50"/>
      <c r="Q7" s="50"/>
      <c r="R7" s="50"/>
      <c r="S7" s="50"/>
      <c r="T7" s="50"/>
      <c r="U7" s="50"/>
      <c r="V7" s="50"/>
      <c r="W7" s="50"/>
      <c r="X7" s="50">
        <v>0</v>
      </c>
      <c r="Y7" s="50"/>
      <c r="Z7" s="50"/>
      <c r="AA7" s="50">
        <v>0</v>
      </c>
      <c r="AB7" s="50"/>
      <c r="AC7" s="50"/>
      <c r="AD7" s="50">
        <v>0</v>
      </c>
      <c r="AE7" s="50"/>
      <c r="AF7" s="50"/>
      <c r="AG7" s="50">
        <v>0</v>
      </c>
      <c r="AH7" s="50"/>
    </row>
    <row r="8" spans="1:34" s="39" customFormat="1" ht="12.95" customHeight="1" x14ac:dyDescent="0.2">
      <c r="A8" s="5" t="s">
        <v>34</v>
      </c>
      <c r="B8" s="845" t="s">
        <v>172</v>
      </c>
      <c r="C8" s="845"/>
      <c r="D8" s="50">
        <f t="shared" si="1"/>
        <v>7765</v>
      </c>
      <c r="E8" s="50">
        <f t="shared" si="2"/>
        <v>7264</v>
      </c>
      <c r="F8" s="50">
        <f t="shared" si="3"/>
        <v>2024</v>
      </c>
      <c r="G8" s="438">
        <f t="shared" ref="G7:G70" si="4">+F8/E8</f>
        <v>0.27863436123348018</v>
      </c>
      <c r="H8" s="50">
        <f>SUM(H6:H7)</f>
        <v>0</v>
      </c>
      <c r="I8" s="50">
        <v>0</v>
      </c>
      <c r="J8" s="50">
        <f t="shared" ref="J8" si="5">SUM(J6:J7)</f>
        <v>0</v>
      </c>
      <c r="K8" s="50"/>
      <c r="L8" s="50">
        <v>0</v>
      </c>
      <c r="M8" s="50"/>
      <c r="N8" s="50"/>
      <c r="O8" s="50">
        <v>0</v>
      </c>
      <c r="P8" s="50"/>
      <c r="Q8" s="50"/>
      <c r="R8" s="50"/>
      <c r="S8" s="50"/>
      <c r="T8" s="50"/>
      <c r="U8" s="50"/>
      <c r="V8" s="50"/>
      <c r="W8" s="50">
        <f>SUM(W6:W7)</f>
        <v>7765</v>
      </c>
      <c r="X8" s="50">
        <v>7264</v>
      </c>
      <c r="Y8" s="50">
        <f>+Y7+Y6</f>
        <v>2024</v>
      </c>
      <c r="Z8" s="50"/>
      <c r="AA8" s="50">
        <v>0</v>
      </c>
      <c r="AB8" s="50"/>
      <c r="AC8" s="50"/>
      <c r="AD8" s="50">
        <v>0</v>
      </c>
      <c r="AE8" s="50"/>
      <c r="AF8" s="50"/>
      <c r="AG8" s="50">
        <v>0</v>
      </c>
      <c r="AH8" s="50"/>
    </row>
    <row r="9" spans="1:34" ht="10.5" customHeight="1" x14ac:dyDescent="0.25">
      <c r="A9" s="983"/>
      <c r="B9" s="700"/>
      <c r="C9" s="700"/>
      <c r="D9" s="217"/>
      <c r="E9" s="217"/>
      <c r="F9" s="217"/>
      <c r="G9" s="1080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</row>
    <row r="10" spans="1:34" s="39" customFormat="1" ht="12.95" customHeight="1" x14ac:dyDescent="0.2">
      <c r="A10" s="5" t="s">
        <v>35</v>
      </c>
      <c r="B10" s="845" t="s">
        <v>171</v>
      </c>
      <c r="C10" s="845"/>
      <c r="D10" s="50">
        <f t="shared" si="1"/>
        <v>1530</v>
      </c>
      <c r="E10" s="50">
        <f t="shared" si="2"/>
        <v>1530</v>
      </c>
      <c r="F10" s="50">
        <f t="shared" si="3"/>
        <v>218</v>
      </c>
      <c r="G10" s="438">
        <f t="shared" si="4"/>
        <v>0.14248366013071895</v>
      </c>
      <c r="H10" s="50"/>
      <c r="I10" s="50">
        <v>0</v>
      </c>
      <c r="J10" s="50"/>
      <c r="K10" s="50"/>
      <c r="L10" s="50">
        <v>0</v>
      </c>
      <c r="M10" s="50"/>
      <c r="N10" s="50"/>
      <c r="O10" s="50">
        <v>0</v>
      </c>
      <c r="P10" s="50"/>
      <c r="Q10" s="50"/>
      <c r="R10" s="50"/>
      <c r="S10" s="50"/>
      <c r="T10" s="50"/>
      <c r="U10" s="50"/>
      <c r="V10" s="50"/>
      <c r="W10" s="50">
        <v>1530</v>
      </c>
      <c r="X10" s="50">
        <v>1530</v>
      </c>
      <c r="Y10" s="50">
        <v>218</v>
      </c>
      <c r="Z10" s="50"/>
      <c r="AA10" s="50">
        <v>0</v>
      </c>
      <c r="AB10" s="50"/>
      <c r="AC10" s="50"/>
      <c r="AD10" s="50">
        <v>0</v>
      </c>
      <c r="AE10" s="50"/>
      <c r="AF10" s="50"/>
      <c r="AG10" s="50">
        <v>0</v>
      </c>
      <c r="AH10" s="50"/>
    </row>
    <row r="11" spans="1:34" ht="10.5" customHeight="1" x14ac:dyDescent="0.25">
      <c r="A11" s="981"/>
      <c r="C11" s="474"/>
      <c r="D11" s="217"/>
      <c r="E11" s="217"/>
      <c r="F11" s="217"/>
      <c r="G11" s="1080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</row>
    <row r="12" spans="1:34" ht="12.95" customHeight="1" x14ac:dyDescent="0.25">
      <c r="A12" s="4" t="s">
        <v>42</v>
      </c>
      <c r="B12" s="840" t="s">
        <v>41</v>
      </c>
      <c r="C12" s="840"/>
      <c r="D12" s="50">
        <f t="shared" si="1"/>
        <v>0</v>
      </c>
      <c r="E12" s="50">
        <f t="shared" si="2"/>
        <v>0</v>
      </c>
      <c r="F12" s="50">
        <f t="shared" si="3"/>
        <v>0</v>
      </c>
      <c r="G12" s="438"/>
      <c r="H12" s="24"/>
      <c r="I12" s="24">
        <v>0</v>
      </c>
      <c r="J12" s="24"/>
      <c r="K12" s="24"/>
      <c r="L12" s="24">
        <v>0</v>
      </c>
      <c r="M12" s="24"/>
      <c r="N12" s="24"/>
      <c r="O12" s="24">
        <v>0</v>
      </c>
      <c r="P12" s="24"/>
      <c r="Q12" s="24"/>
      <c r="R12" s="24"/>
      <c r="S12" s="24"/>
      <c r="T12" s="24"/>
      <c r="U12" s="24"/>
      <c r="V12" s="24"/>
      <c r="W12" s="24"/>
      <c r="X12" s="24">
        <v>0</v>
      </c>
      <c r="Y12" s="24"/>
      <c r="Z12" s="24"/>
      <c r="AA12" s="24">
        <v>0</v>
      </c>
      <c r="AB12" s="24"/>
      <c r="AC12" s="24"/>
      <c r="AD12" s="24">
        <v>0</v>
      </c>
      <c r="AE12" s="24"/>
      <c r="AF12" s="24"/>
      <c r="AG12" s="24">
        <v>0</v>
      </c>
      <c r="AH12" s="24"/>
    </row>
    <row r="13" spans="1:34" ht="12.95" customHeight="1" x14ac:dyDescent="0.25">
      <c r="A13" s="4" t="s">
        <v>44</v>
      </c>
      <c r="B13" s="840" t="s">
        <v>43</v>
      </c>
      <c r="C13" s="840"/>
      <c r="D13" s="50">
        <f t="shared" si="1"/>
        <v>1768</v>
      </c>
      <c r="E13" s="50">
        <f t="shared" si="2"/>
        <v>1768</v>
      </c>
      <c r="F13" s="50">
        <f t="shared" si="3"/>
        <v>63</v>
      </c>
      <c r="G13" s="438">
        <f t="shared" si="4"/>
        <v>3.5633484162895926E-2</v>
      </c>
      <c r="H13" s="24">
        <v>500</v>
      </c>
      <c r="I13" s="24">
        <v>500</v>
      </c>
      <c r="J13" s="24"/>
      <c r="K13" s="24"/>
      <c r="L13" s="24">
        <v>0</v>
      </c>
      <c r="M13" s="24"/>
      <c r="N13" s="24"/>
      <c r="O13" s="24">
        <v>0</v>
      </c>
      <c r="P13" s="24"/>
      <c r="Q13" s="24"/>
      <c r="R13" s="24"/>
      <c r="S13" s="24"/>
      <c r="T13" s="24"/>
      <c r="U13" s="24"/>
      <c r="V13" s="24"/>
      <c r="W13" s="24"/>
      <c r="X13" s="24">
        <v>0</v>
      </c>
      <c r="Y13" s="24"/>
      <c r="Z13" s="24"/>
      <c r="AA13" s="24">
        <v>0</v>
      </c>
      <c r="AB13" s="24"/>
      <c r="AC13" s="24">
        <v>1268</v>
      </c>
      <c r="AD13" s="24">
        <v>1268</v>
      </c>
      <c r="AE13" s="24">
        <v>63</v>
      </c>
      <c r="AF13" s="24"/>
      <c r="AG13" s="24">
        <v>0</v>
      </c>
      <c r="AH13" s="24"/>
    </row>
    <row r="14" spans="1:34" ht="12.95" customHeight="1" x14ac:dyDescent="0.25">
      <c r="A14" s="4" t="s">
        <v>46</v>
      </c>
      <c r="B14" s="840" t="s">
        <v>45</v>
      </c>
      <c r="C14" s="840"/>
      <c r="D14" s="50">
        <f t="shared" si="1"/>
        <v>0</v>
      </c>
      <c r="E14" s="50">
        <f t="shared" si="2"/>
        <v>0</v>
      </c>
      <c r="F14" s="50">
        <f t="shared" si="3"/>
        <v>0</v>
      </c>
      <c r="G14" s="438"/>
      <c r="H14" s="24"/>
      <c r="I14" s="24">
        <v>0</v>
      </c>
      <c r="J14" s="24"/>
      <c r="K14" s="24"/>
      <c r="L14" s="24">
        <v>0</v>
      </c>
      <c r="M14" s="24"/>
      <c r="N14" s="24"/>
      <c r="O14" s="24">
        <v>0</v>
      </c>
      <c r="P14" s="24"/>
      <c r="Q14" s="24"/>
      <c r="R14" s="24"/>
      <c r="S14" s="24"/>
      <c r="T14" s="24"/>
      <c r="U14" s="24"/>
      <c r="V14" s="24"/>
      <c r="W14" s="24"/>
      <c r="X14" s="24">
        <v>0</v>
      </c>
      <c r="Y14" s="24"/>
      <c r="Z14" s="24"/>
      <c r="AA14" s="24">
        <v>0</v>
      </c>
      <c r="AB14" s="24"/>
      <c r="AC14" s="24"/>
      <c r="AD14" s="24">
        <v>0</v>
      </c>
      <c r="AE14" s="24"/>
      <c r="AF14" s="24"/>
      <c r="AG14" s="24">
        <v>0</v>
      </c>
      <c r="AH14" s="24"/>
    </row>
    <row r="15" spans="1:34" s="39" customFormat="1" ht="12.95" customHeight="1" x14ac:dyDescent="0.2">
      <c r="A15" s="5" t="s">
        <v>47</v>
      </c>
      <c r="B15" s="845" t="s">
        <v>170</v>
      </c>
      <c r="C15" s="845"/>
      <c r="D15" s="50">
        <f t="shared" si="1"/>
        <v>1768</v>
      </c>
      <c r="E15" s="50">
        <f t="shared" si="2"/>
        <v>1768</v>
      </c>
      <c r="F15" s="50">
        <f t="shared" si="3"/>
        <v>63</v>
      </c>
      <c r="G15" s="438">
        <f t="shared" si="4"/>
        <v>3.5633484162895926E-2</v>
      </c>
      <c r="H15" s="50">
        <f t="shared" ref="H15:J15" si="6">SUM(H12:H14)</f>
        <v>500</v>
      </c>
      <c r="I15" s="50">
        <v>500</v>
      </c>
      <c r="J15" s="50">
        <f t="shared" si="6"/>
        <v>0</v>
      </c>
      <c r="K15" s="50"/>
      <c r="L15" s="50">
        <v>0</v>
      </c>
      <c r="M15" s="50"/>
      <c r="N15" s="50">
        <f>SUM(N12:N14)</f>
        <v>0</v>
      </c>
      <c r="O15" s="50">
        <v>0</v>
      </c>
      <c r="P15" s="50">
        <f>SUM(P12:P14)</f>
        <v>0</v>
      </c>
      <c r="Q15" s="50">
        <f t="shared" ref="Q15:S15" si="7">SUM(Q12:Q14)</f>
        <v>0</v>
      </c>
      <c r="R15" s="50">
        <f t="shared" si="7"/>
        <v>0</v>
      </c>
      <c r="S15" s="50">
        <f t="shared" si="7"/>
        <v>0</v>
      </c>
      <c r="T15" s="50">
        <f t="shared" ref="T15:AE15" si="8">SUM(T12:T14)</f>
        <v>0</v>
      </c>
      <c r="U15" s="50">
        <f t="shared" si="8"/>
        <v>0</v>
      </c>
      <c r="V15" s="50">
        <f t="shared" si="8"/>
        <v>0</v>
      </c>
      <c r="W15" s="50">
        <f t="shared" si="8"/>
        <v>0</v>
      </c>
      <c r="X15" s="50">
        <v>0</v>
      </c>
      <c r="Y15" s="50">
        <f t="shared" si="8"/>
        <v>0</v>
      </c>
      <c r="Z15" s="50">
        <f t="shared" si="8"/>
        <v>0</v>
      </c>
      <c r="AA15" s="50">
        <v>0</v>
      </c>
      <c r="AB15" s="50">
        <f t="shared" si="8"/>
        <v>0</v>
      </c>
      <c r="AC15" s="50">
        <f t="shared" si="8"/>
        <v>1268</v>
      </c>
      <c r="AD15" s="50">
        <v>1268</v>
      </c>
      <c r="AE15" s="50">
        <f t="shared" si="8"/>
        <v>63</v>
      </c>
      <c r="AF15" s="50">
        <f>SUM(AF12:AF14)</f>
        <v>0</v>
      </c>
      <c r="AG15" s="50">
        <v>0</v>
      </c>
      <c r="AH15" s="50">
        <f>SUM(AH12:AH14)</f>
        <v>0</v>
      </c>
    </row>
    <row r="16" spans="1:34" ht="12.95" customHeight="1" x14ac:dyDescent="0.25">
      <c r="A16" s="4" t="s">
        <v>49</v>
      </c>
      <c r="B16" s="840" t="s">
        <v>48</v>
      </c>
      <c r="C16" s="840"/>
      <c r="D16" s="50">
        <f t="shared" si="1"/>
        <v>2880</v>
      </c>
      <c r="E16" s="50">
        <f t="shared" si="2"/>
        <v>2880</v>
      </c>
      <c r="F16" s="50">
        <f t="shared" si="3"/>
        <v>1380</v>
      </c>
      <c r="G16" s="438">
        <f t="shared" si="4"/>
        <v>0.47916666666666669</v>
      </c>
      <c r="H16" s="24">
        <v>2880</v>
      </c>
      <c r="I16" s="24">
        <v>2880</v>
      </c>
      <c r="J16" s="24">
        <v>1380</v>
      </c>
      <c r="K16" s="24"/>
      <c r="L16" s="24">
        <v>0</v>
      </c>
      <c r="M16" s="24"/>
      <c r="N16" s="24"/>
      <c r="O16" s="24">
        <v>0</v>
      </c>
      <c r="P16" s="24"/>
      <c r="Q16" s="24"/>
      <c r="R16" s="24"/>
      <c r="S16" s="24"/>
      <c r="T16" s="24"/>
      <c r="U16" s="24"/>
      <c r="V16" s="24"/>
      <c r="W16" s="24"/>
      <c r="X16" s="24">
        <v>0</v>
      </c>
      <c r="Y16" s="24"/>
      <c r="Z16" s="24"/>
      <c r="AA16" s="24">
        <v>0</v>
      </c>
      <c r="AB16" s="24"/>
      <c r="AC16" s="24"/>
      <c r="AD16" s="24">
        <v>0</v>
      </c>
      <c r="AE16" s="24"/>
      <c r="AF16" s="24"/>
      <c r="AG16" s="24">
        <v>0</v>
      </c>
      <c r="AH16" s="24"/>
    </row>
    <row r="17" spans="1:34" ht="12.95" customHeight="1" x14ac:dyDescent="0.25">
      <c r="A17" s="4" t="s">
        <v>51</v>
      </c>
      <c r="B17" s="840" t="s">
        <v>50</v>
      </c>
      <c r="C17" s="840"/>
      <c r="D17" s="50">
        <f t="shared" si="1"/>
        <v>0</v>
      </c>
      <c r="E17" s="50">
        <f t="shared" si="2"/>
        <v>0</v>
      </c>
      <c r="F17" s="50">
        <f t="shared" si="3"/>
        <v>0</v>
      </c>
      <c r="G17" s="438"/>
      <c r="H17" s="24"/>
      <c r="I17" s="24">
        <v>0</v>
      </c>
      <c r="J17" s="24"/>
      <c r="K17" s="24"/>
      <c r="L17" s="24">
        <v>0</v>
      </c>
      <c r="M17" s="24"/>
      <c r="N17" s="24"/>
      <c r="O17" s="24">
        <v>0</v>
      </c>
      <c r="P17" s="24"/>
      <c r="Q17" s="24"/>
      <c r="R17" s="24"/>
      <c r="S17" s="24"/>
      <c r="T17" s="24"/>
      <c r="U17" s="24"/>
      <c r="V17" s="24"/>
      <c r="W17" s="24"/>
      <c r="X17" s="24">
        <v>0</v>
      </c>
      <c r="Y17" s="24"/>
      <c r="Z17" s="24"/>
      <c r="AA17" s="24">
        <v>0</v>
      </c>
      <c r="AB17" s="24"/>
      <c r="AC17" s="24"/>
      <c r="AD17" s="24">
        <v>0</v>
      </c>
      <c r="AE17" s="24"/>
      <c r="AF17" s="24"/>
      <c r="AG17" s="24">
        <v>0</v>
      </c>
      <c r="AH17" s="24"/>
    </row>
    <row r="18" spans="1:34" s="39" customFormat="1" ht="12.95" customHeight="1" x14ac:dyDescent="0.2">
      <c r="A18" s="5" t="s">
        <v>52</v>
      </c>
      <c r="B18" s="845" t="s">
        <v>169</v>
      </c>
      <c r="C18" s="845"/>
      <c r="D18" s="50">
        <f t="shared" si="1"/>
        <v>2880</v>
      </c>
      <c r="E18" s="50">
        <f t="shared" si="2"/>
        <v>2880</v>
      </c>
      <c r="F18" s="50">
        <f t="shared" si="3"/>
        <v>1380</v>
      </c>
      <c r="G18" s="438">
        <f t="shared" si="4"/>
        <v>0.47916666666666669</v>
      </c>
      <c r="H18" s="50">
        <f t="shared" ref="H18:J18" si="9">+H16+H17</f>
        <v>2880</v>
      </c>
      <c r="I18" s="50">
        <v>2880</v>
      </c>
      <c r="J18" s="50">
        <f t="shared" si="9"/>
        <v>1380</v>
      </c>
      <c r="K18" s="50"/>
      <c r="L18" s="50">
        <v>0</v>
      </c>
      <c r="M18" s="50"/>
      <c r="N18" s="50">
        <f>+N16+N17</f>
        <v>0</v>
      </c>
      <c r="O18" s="50">
        <v>0</v>
      </c>
      <c r="P18" s="50">
        <f>+P16+P17</f>
        <v>0</v>
      </c>
      <c r="Q18" s="50">
        <f t="shared" ref="Q18:S18" si="10">+Q16+Q17</f>
        <v>0</v>
      </c>
      <c r="R18" s="50">
        <f t="shared" si="10"/>
        <v>0</v>
      </c>
      <c r="S18" s="50">
        <f t="shared" si="10"/>
        <v>0</v>
      </c>
      <c r="T18" s="50">
        <f t="shared" ref="T18:AE18" si="11">+T16+T17</f>
        <v>0</v>
      </c>
      <c r="U18" s="50">
        <f t="shared" si="11"/>
        <v>0</v>
      </c>
      <c r="V18" s="50">
        <f t="shared" si="11"/>
        <v>0</v>
      </c>
      <c r="W18" s="50">
        <f t="shared" si="11"/>
        <v>0</v>
      </c>
      <c r="X18" s="50">
        <v>0</v>
      </c>
      <c r="Y18" s="50">
        <f t="shared" si="11"/>
        <v>0</v>
      </c>
      <c r="Z18" s="50">
        <f t="shared" si="11"/>
        <v>0</v>
      </c>
      <c r="AA18" s="50">
        <v>0</v>
      </c>
      <c r="AB18" s="50">
        <f t="shared" si="11"/>
        <v>0</v>
      </c>
      <c r="AC18" s="50">
        <f t="shared" si="11"/>
        <v>0</v>
      </c>
      <c r="AD18" s="50">
        <v>0</v>
      </c>
      <c r="AE18" s="50">
        <f t="shared" si="11"/>
        <v>0</v>
      </c>
      <c r="AF18" s="50">
        <f>+AF16+AF17</f>
        <v>0</v>
      </c>
      <c r="AG18" s="50">
        <v>0</v>
      </c>
      <c r="AH18" s="50">
        <f>+AH16+AH17</f>
        <v>0</v>
      </c>
    </row>
    <row r="19" spans="1:34" ht="12.95" customHeight="1" x14ac:dyDescent="0.25">
      <c r="A19" s="4" t="s">
        <v>54</v>
      </c>
      <c r="B19" s="840" t="s">
        <v>53</v>
      </c>
      <c r="C19" s="840"/>
      <c r="D19" s="50">
        <f t="shared" si="1"/>
        <v>0</v>
      </c>
      <c r="E19" s="50">
        <f t="shared" si="2"/>
        <v>0</v>
      </c>
      <c r="F19" s="50">
        <f t="shared" si="3"/>
        <v>0</v>
      </c>
      <c r="G19" s="438"/>
      <c r="H19" s="24"/>
      <c r="I19" s="24">
        <v>0</v>
      </c>
      <c r="J19" s="24"/>
      <c r="K19" s="24"/>
      <c r="L19" s="24">
        <v>0</v>
      </c>
      <c r="M19" s="24"/>
      <c r="N19" s="24"/>
      <c r="O19" s="24">
        <v>0</v>
      </c>
      <c r="P19" s="24"/>
      <c r="Q19" s="24"/>
      <c r="R19" s="24"/>
      <c r="S19" s="24"/>
      <c r="T19" s="24"/>
      <c r="U19" s="24"/>
      <c r="V19" s="24"/>
      <c r="W19" s="24"/>
      <c r="X19" s="24">
        <v>0</v>
      </c>
      <c r="Y19" s="24"/>
      <c r="Z19" s="24"/>
      <c r="AA19" s="24">
        <v>0</v>
      </c>
      <c r="AB19" s="24"/>
      <c r="AC19" s="24"/>
      <c r="AD19" s="24">
        <v>0</v>
      </c>
      <c r="AE19" s="24"/>
      <c r="AF19" s="24"/>
      <c r="AG19" s="24">
        <v>0</v>
      </c>
      <c r="AH19" s="24"/>
    </row>
    <row r="20" spans="1:34" ht="12.95" customHeight="1" x14ac:dyDescent="0.25">
      <c r="A20" s="4" t="s">
        <v>56</v>
      </c>
      <c r="B20" s="840" t="s">
        <v>55</v>
      </c>
      <c r="C20" s="840"/>
      <c r="D20" s="50">
        <f t="shared" si="1"/>
        <v>57131</v>
      </c>
      <c r="E20" s="50">
        <f t="shared" si="2"/>
        <v>57581</v>
      </c>
      <c r="F20" s="50">
        <f t="shared" si="3"/>
        <v>30601</v>
      </c>
      <c r="G20" s="438">
        <f t="shared" si="4"/>
        <v>0.53144266337854495</v>
      </c>
      <c r="H20" s="24"/>
      <c r="I20" s="24">
        <v>0</v>
      </c>
      <c r="J20" s="24"/>
      <c r="K20" s="616">
        <v>41739</v>
      </c>
      <c r="L20" s="616">
        <v>41739</v>
      </c>
      <c r="M20" s="616">
        <v>23176</v>
      </c>
      <c r="N20" s="616">
        <v>15392</v>
      </c>
      <c r="O20" s="24">
        <v>15392</v>
      </c>
      <c r="P20" s="24">
        <v>7425</v>
      </c>
      <c r="Q20" s="24"/>
      <c r="R20" s="24"/>
      <c r="S20" s="24"/>
      <c r="T20" s="24"/>
      <c r="U20" s="24"/>
      <c r="V20" s="24"/>
      <c r="W20" s="24"/>
      <c r="X20" s="24">
        <v>0</v>
      </c>
      <c r="Y20" s="24"/>
      <c r="Z20" s="24"/>
      <c r="AA20" s="24">
        <v>0</v>
      </c>
      <c r="AB20" s="24"/>
      <c r="AC20" s="24"/>
      <c r="AD20" s="24">
        <v>0</v>
      </c>
      <c r="AE20" s="24"/>
      <c r="AF20" s="24"/>
      <c r="AG20" s="24">
        <v>450</v>
      </c>
      <c r="AH20" s="24"/>
    </row>
    <row r="21" spans="1:34" ht="12.95" customHeight="1" x14ac:dyDescent="0.25">
      <c r="A21" s="4" t="s">
        <v>57</v>
      </c>
      <c r="B21" s="840" t="s">
        <v>167</v>
      </c>
      <c r="C21" s="840"/>
      <c r="D21" s="50">
        <f t="shared" si="1"/>
        <v>360</v>
      </c>
      <c r="E21" s="50">
        <f t="shared" si="2"/>
        <v>360</v>
      </c>
      <c r="F21" s="50">
        <f t="shared" si="3"/>
        <v>152</v>
      </c>
      <c r="G21" s="438">
        <f t="shared" si="4"/>
        <v>0.42222222222222222</v>
      </c>
      <c r="H21" s="24">
        <v>360</v>
      </c>
      <c r="I21" s="24">
        <v>360</v>
      </c>
      <c r="J21" s="24">
        <v>152</v>
      </c>
      <c r="K21" s="616"/>
      <c r="L21" s="616">
        <v>0</v>
      </c>
      <c r="M21" s="616"/>
      <c r="N21" s="616"/>
      <c r="O21" s="24">
        <v>0</v>
      </c>
      <c r="P21" s="24"/>
      <c r="Q21" s="24"/>
      <c r="R21" s="24"/>
      <c r="S21" s="24"/>
      <c r="T21" s="24"/>
      <c r="U21" s="24"/>
      <c r="V21" s="24"/>
      <c r="W21" s="24"/>
      <c r="X21" s="24">
        <v>0</v>
      </c>
      <c r="Y21" s="24"/>
      <c r="Z21" s="24"/>
      <c r="AA21" s="24">
        <v>0</v>
      </c>
      <c r="AB21" s="24"/>
      <c r="AC21" s="24"/>
      <c r="AD21" s="24">
        <v>0</v>
      </c>
      <c r="AE21" s="24"/>
      <c r="AF21" s="24"/>
      <c r="AG21" s="24">
        <v>0</v>
      </c>
      <c r="AH21" s="24"/>
    </row>
    <row r="22" spans="1:34" ht="12.95" customHeight="1" x14ac:dyDescent="0.25">
      <c r="A22" s="4" t="s">
        <v>59</v>
      </c>
      <c r="B22" s="840" t="s">
        <v>58</v>
      </c>
      <c r="C22" s="840"/>
      <c r="D22" s="50">
        <f t="shared" si="1"/>
        <v>0</v>
      </c>
      <c r="E22" s="50">
        <f t="shared" si="2"/>
        <v>45</v>
      </c>
      <c r="F22" s="50">
        <f t="shared" si="3"/>
        <v>45</v>
      </c>
      <c r="G22" s="438">
        <f t="shared" si="4"/>
        <v>1</v>
      </c>
      <c r="H22" s="24"/>
      <c r="I22" s="24">
        <v>45</v>
      </c>
      <c r="J22" s="24">
        <v>45</v>
      </c>
      <c r="K22" s="616"/>
      <c r="L22" s="616">
        <v>0</v>
      </c>
      <c r="M22" s="616"/>
      <c r="N22" s="616"/>
      <c r="O22" s="24">
        <v>0</v>
      </c>
      <c r="P22" s="24"/>
      <c r="Q22" s="24"/>
      <c r="R22" s="24"/>
      <c r="S22" s="24"/>
      <c r="T22" s="24"/>
      <c r="U22" s="24"/>
      <c r="V22" s="24"/>
      <c r="W22" s="24"/>
      <c r="X22" s="24">
        <v>0</v>
      </c>
      <c r="Y22" s="24"/>
      <c r="Z22" s="24"/>
      <c r="AA22" s="24">
        <v>0</v>
      </c>
      <c r="AB22" s="24"/>
      <c r="AC22" s="24"/>
      <c r="AD22" s="24">
        <v>0</v>
      </c>
      <c r="AE22" s="24"/>
      <c r="AF22" s="24"/>
      <c r="AG22" s="24">
        <v>0</v>
      </c>
      <c r="AH22" s="24"/>
    </row>
    <row r="23" spans="1:34" ht="12.95" customHeight="1" x14ac:dyDescent="0.25">
      <c r="A23" s="4" t="s">
        <v>60</v>
      </c>
      <c r="B23" s="840" t="s">
        <v>166</v>
      </c>
      <c r="C23" s="840"/>
      <c r="D23" s="50">
        <f t="shared" si="1"/>
        <v>1500</v>
      </c>
      <c r="E23" s="50">
        <f t="shared" si="2"/>
        <v>1500</v>
      </c>
      <c r="F23" s="50">
        <f t="shared" si="3"/>
        <v>232</v>
      </c>
      <c r="G23" s="438">
        <f t="shared" si="4"/>
        <v>0.15466666666666667</v>
      </c>
      <c r="H23" s="24">
        <v>1500</v>
      </c>
      <c r="I23" s="24">
        <v>1500</v>
      </c>
      <c r="J23" s="24">
        <v>232</v>
      </c>
      <c r="K23" s="616"/>
      <c r="L23" s="616">
        <v>0</v>
      </c>
      <c r="M23" s="616"/>
      <c r="N23" s="616"/>
      <c r="O23" s="24">
        <v>0</v>
      </c>
      <c r="P23" s="24"/>
      <c r="Q23" s="24"/>
      <c r="R23" s="24"/>
      <c r="S23" s="24"/>
      <c r="T23" s="24"/>
      <c r="U23" s="24"/>
      <c r="V23" s="24"/>
      <c r="W23" s="24"/>
      <c r="X23" s="24">
        <v>0</v>
      </c>
      <c r="Y23" s="24"/>
      <c r="Z23" s="24"/>
      <c r="AA23" s="24">
        <v>0</v>
      </c>
      <c r="AB23" s="24"/>
      <c r="AC23" s="24"/>
      <c r="AD23" s="24">
        <v>0</v>
      </c>
      <c r="AE23" s="24"/>
      <c r="AF23" s="24"/>
      <c r="AG23" s="24">
        <v>0</v>
      </c>
      <c r="AH23" s="24"/>
    </row>
    <row r="24" spans="1:34" ht="12.95" customHeight="1" x14ac:dyDescent="0.25">
      <c r="A24" s="4" t="s">
        <v>63</v>
      </c>
      <c r="B24" s="840" t="s">
        <v>62</v>
      </c>
      <c r="C24" s="840"/>
      <c r="D24" s="50">
        <f t="shared" si="1"/>
        <v>0</v>
      </c>
      <c r="E24" s="50">
        <f t="shared" si="2"/>
        <v>0</v>
      </c>
      <c r="F24" s="50">
        <f t="shared" si="3"/>
        <v>0</v>
      </c>
      <c r="G24" s="438"/>
      <c r="H24" s="24"/>
      <c r="I24" s="24">
        <v>0</v>
      </c>
      <c r="J24" s="24"/>
      <c r="K24" s="616"/>
      <c r="L24" s="616">
        <v>0</v>
      </c>
      <c r="M24" s="616"/>
      <c r="N24" s="616"/>
      <c r="O24" s="24">
        <v>0</v>
      </c>
      <c r="P24" s="24"/>
      <c r="Q24" s="24"/>
      <c r="R24" s="24"/>
      <c r="S24" s="24"/>
      <c r="T24" s="24"/>
      <c r="U24" s="24"/>
      <c r="V24" s="24"/>
      <c r="W24" s="24"/>
      <c r="X24" s="24">
        <v>0</v>
      </c>
      <c r="Y24" s="24"/>
      <c r="Z24" s="24"/>
      <c r="AA24" s="24">
        <v>0</v>
      </c>
      <c r="AB24" s="24"/>
      <c r="AC24" s="24"/>
      <c r="AD24" s="24">
        <v>0</v>
      </c>
      <c r="AE24" s="24"/>
      <c r="AF24" s="24"/>
      <c r="AG24" s="24">
        <v>0</v>
      </c>
      <c r="AH24" s="24"/>
    </row>
    <row r="25" spans="1:34" ht="12.95" customHeight="1" x14ac:dyDescent="0.25">
      <c r="A25" s="4" t="s">
        <v>65</v>
      </c>
      <c r="B25" s="840" t="s">
        <v>64</v>
      </c>
      <c r="C25" s="840"/>
      <c r="D25" s="50">
        <f t="shared" si="1"/>
        <v>9686</v>
      </c>
      <c r="E25" s="50">
        <f t="shared" si="2"/>
        <v>11173</v>
      </c>
      <c r="F25" s="50">
        <f t="shared" si="3"/>
        <v>6218</v>
      </c>
      <c r="G25" s="438">
        <f t="shared" si="4"/>
        <v>0.55652018258301261</v>
      </c>
      <c r="H25" s="24">
        <f>1472+464+840+300</f>
        <v>3076</v>
      </c>
      <c r="I25" s="24">
        <f>3076+1235</f>
        <v>4311</v>
      </c>
      <c r="J25" s="24">
        <f>2986+13</f>
        <v>2999</v>
      </c>
      <c r="K25" s="616"/>
      <c r="L25" s="616">
        <v>330</v>
      </c>
      <c r="M25" s="616">
        <v>100</v>
      </c>
      <c r="N25" s="616"/>
      <c r="O25" s="24">
        <v>0</v>
      </c>
      <c r="P25" s="24"/>
      <c r="Q25" s="24"/>
      <c r="R25" s="24"/>
      <c r="S25" s="24"/>
      <c r="T25" s="24"/>
      <c r="U25" s="24"/>
      <c r="V25" s="24"/>
      <c r="W25" s="24"/>
      <c r="X25" s="24">
        <v>0</v>
      </c>
      <c r="Y25" s="24"/>
      <c r="Z25" s="24">
        <v>3500</v>
      </c>
      <c r="AA25" s="24">
        <v>3658</v>
      </c>
      <c r="AB25" s="24">
        <v>2061</v>
      </c>
      <c r="AC25" s="24">
        <v>3110</v>
      </c>
      <c r="AD25" s="24">
        <v>2674</v>
      </c>
      <c r="AE25" s="24">
        <v>1058</v>
      </c>
      <c r="AF25" s="24"/>
      <c r="AG25" s="24">
        <v>200</v>
      </c>
      <c r="AH25" s="24"/>
    </row>
    <row r="26" spans="1:34" s="39" customFormat="1" ht="12.95" customHeight="1" x14ac:dyDescent="0.2">
      <c r="A26" s="5" t="s">
        <v>66</v>
      </c>
      <c r="B26" s="845" t="s">
        <v>156</v>
      </c>
      <c r="C26" s="845"/>
      <c r="D26" s="50">
        <f t="shared" si="1"/>
        <v>68677</v>
      </c>
      <c r="E26" s="50">
        <f t="shared" si="2"/>
        <v>70659</v>
      </c>
      <c r="F26" s="50">
        <f t="shared" si="3"/>
        <v>37248</v>
      </c>
      <c r="G26" s="438">
        <f t="shared" si="4"/>
        <v>0.52715153059058295</v>
      </c>
      <c r="H26" s="50">
        <f t="shared" ref="H26:AH26" si="12">+H25+H24+H23+H22+H21+H20+H19</f>
        <v>4936</v>
      </c>
      <c r="I26" s="50">
        <f>SUM(I19:I25)</f>
        <v>6216</v>
      </c>
      <c r="J26" s="50">
        <f t="shared" si="12"/>
        <v>3428</v>
      </c>
      <c r="K26" s="617">
        <f t="shared" si="12"/>
        <v>41739</v>
      </c>
      <c r="L26" s="617">
        <v>42069</v>
      </c>
      <c r="M26" s="617">
        <f t="shared" si="12"/>
        <v>23276</v>
      </c>
      <c r="N26" s="617">
        <f t="shared" si="12"/>
        <v>15392</v>
      </c>
      <c r="O26" s="50">
        <v>15392</v>
      </c>
      <c r="P26" s="50">
        <f t="shared" si="12"/>
        <v>7425</v>
      </c>
      <c r="Q26" s="50">
        <f t="shared" si="12"/>
        <v>0</v>
      </c>
      <c r="R26" s="50">
        <f t="shared" si="12"/>
        <v>0</v>
      </c>
      <c r="S26" s="50">
        <f t="shared" si="12"/>
        <v>0</v>
      </c>
      <c r="T26" s="50">
        <f t="shared" si="12"/>
        <v>0</v>
      </c>
      <c r="U26" s="50">
        <f t="shared" si="12"/>
        <v>0</v>
      </c>
      <c r="V26" s="50">
        <f t="shared" si="12"/>
        <v>0</v>
      </c>
      <c r="W26" s="50">
        <f t="shared" si="12"/>
        <v>0</v>
      </c>
      <c r="X26" s="50">
        <v>0</v>
      </c>
      <c r="Y26" s="50">
        <f t="shared" si="12"/>
        <v>0</v>
      </c>
      <c r="Z26" s="50">
        <f t="shared" si="12"/>
        <v>3500</v>
      </c>
      <c r="AA26" s="50">
        <v>3658</v>
      </c>
      <c r="AB26" s="50">
        <f t="shared" si="12"/>
        <v>2061</v>
      </c>
      <c r="AC26" s="50">
        <f t="shared" si="12"/>
        <v>3110</v>
      </c>
      <c r="AD26" s="50">
        <v>2674</v>
      </c>
      <c r="AE26" s="50">
        <f t="shared" si="12"/>
        <v>1058</v>
      </c>
      <c r="AF26" s="50">
        <f t="shared" si="12"/>
        <v>0</v>
      </c>
      <c r="AG26" s="50">
        <v>650</v>
      </c>
      <c r="AH26" s="50">
        <f t="shared" si="12"/>
        <v>0</v>
      </c>
    </row>
    <row r="27" spans="1:34" ht="12.95" customHeight="1" x14ac:dyDescent="0.25">
      <c r="A27" s="4" t="s">
        <v>68</v>
      </c>
      <c r="B27" s="840" t="s">
        <v>67</v>
      </c>
      <c r="C27" s="840"/>
      <c r="D27" s="50">
        <f t="shared" si="1"/>
        <v>0</v>
      </c>
      <c r="E27" s="50">
        <f t="shared" si="2"/>
        <v>150</v>
      </c>
      <c r="F27" s="50">
        <f t="shared" si="3"/>
        <v>150</v>
      </c>
      <c r="G27" s="438">
        <f t="shared" si="4"/>
        <v>1</v>
      </c>
      <c r="H27" s="24"/>
      <c r="I27" s="24">
        <v>0</v>
      </c>
      <c r="J27" s="24"/>
      <c r="K27" s="616"/>
      <c r="L27" s="616">
        <v>0</v>
      </c>
      <c r="M27" s="616"/>
      <c r="N27" s="616"/>
      <c r="O27" s="24">
        <v>0</v>
      </c>
      <c r="P27" s="24"/>
      <c r="Q27" s="24"/>
      <c r="R27" s="24"/>
      <c r="S27" s="24"/>
      <c r="T27" s="24"/>
      <c r="U27" s="24"/>
      <c r="V27" s="24"/>
      <c r="W27" s="24"/>
      <c r="X27" s="24">
        <v>0</v>
      </c>
      <c r="Y27" s="24"/>
      <c r="Z27" s="24"/>
      <c r="AA27" s="24">
        <v>0</v>
      </c>
      <c r="AB27" s="24"/>
      <c r="AC27" s="24"/>
      <c r="AD27" s="24">
        <v>150</v>
      </c>
      <c r="AE27" s="24">
        <v>150</v>
      </c>
      <c r="AF27" s="24"/>
      <c r="AG27" s="24">
        <v>0</v>
      </c>
      <c r="AH27" s="24"/>
    </row>
    <row r="28" spans="1:34" ht="12.95" customHeight="1" x14ac:dyDescent="0.25">
      <c r="A28" s="4" t="s">
        <v>70</v>
      </c>
      <c r="B28" s="840" t="s">
        <v>69</v>
      </c>
      <c r="C28" s="840"/>
      <c r="D28" s="50">
        <f t="shared" si="1"/>
        <v>0</v>
      </c>
      <c r="E28" s="50">
        <f t="shared" si="2"/>
        <v>99</v>
      </c>
      <c r="F28" s="50">
        <f t="shared" si="3"/>
        <v>99</v>
      </c>
      <c r="G28" s="438">
        <f t="shared" si="4"/>
        <v>1</v>
      </c>
      <c r="H28" s="24"/>
      <c r="I28" s="24">
        <v>77</v>
      </c>
      <c r="J28" s="24">
        <v>77</v>
      </c>
      <c r="K28" s="616"/>
      <c r="L28" s="616">
        <v>0</v>
      </c>
      <c r="M28" s="616"/>
      <c r="N28" s="616"/>
      <c r="O28" s="24">
        <v>0</v>
      </c>
      <c r="P28" s="24"/>
      <c r="Q28" s="24"/>
      <c r="R28" s="24"/>
      <c r="S28" s="24"/>
      <c r="T28" s="24"/>
      <c r="U28" s="24"/>
      <c r="V28" s="24"/>
      <c r="W28" s="24"/>
      <c r="X28" s="24">
        <v>0</v>
      </c>
      <c r="Y28" s="24"/>
      <c r="Z28" s="24"/>
      <c r="AA28" s="24">
        <v>0</v>
      </c>
      <c r="AB28" s="24"/>
      <c r="AC28" s="24"/>
      <c r="AD28" s="24">
        <v>22</v>
      </c>
      <c r="AE28" s="24">
        <v>22</v>
      </c>
      <c r="AF28" s="24"/>
      <c r="AG28" s="24">
        <v>0</v>
      </c>
      <c r="AH28" s="24"/>
    </row>
    <row r="29" spans="1:34" s="39" customFormat="1" ht="12.95" customHeight="1" x14ac:dyDescent="0.2">
      <c r="A29" s="5" t="s">
        <v>71</v>
      </c>
      <c r="B29" s="845" t="s">
        <v>155</v>
      </c>
      <c r="C29" s="845"/>
      <c r="D29" s="50">
        <f t="shared" si="1"/>
        <v>0</v>
      </c>
      <c r="E29" s="50">
        <f t="shared" si="2"/>
        <v>249</v>
      </c>
      <c r="F29" s="50">
        <f t="shared" si="3"/>
        <v>249</v>
      </c>
      <c r="G29" s="438">
        <f t="shared" si="4"/>
        <v>1</v>
      </c>
      <c r="H29" s="50">
        <f t="shared" ref="H29:J29" si="13">+H27+H28</f>
        <v>0</v>
      </c>
      <c r="I29" s="50">
        <v>77</v>
      </c>
      <c r="J29" s="50">
        <f t="shared" si="13"/>
        <v>77</v>
      </c>
      <c r="K29" s="617"/>
      <c r="L29" s="617">
        <v>0</v>
      </c>
      <c r="M29" s="617"/>
      <c r="N29" s="617">
        <f>+N27+N28</f>
        <v>0</v>
      </c>
      <c r="O29" s="50">
        <v>0</v>
      </c>
      <c r="P29" s="50"/>
      <c r="Q29" s="50">
        <f t="shared" ref="Q29:AE29" si="14">+Q27+Q28</f>
        <v>0</v>
      </c>
      <c r="R29" s="50">
        <f t="shared" si="14"/>
        <v>0</v>
      </c>
      <c r="S29" s="50">
        <f t="shared" si="14"/>
        <v>0</v>
      </c>
      <c r="T29" s="50">
        <f t="shared" si="14"/>
        <v>0</v>
      </c>
      <c r="U29" s="50">
        <f t="shared" si="14"/>
        <v>0</v>
      </c>
      <c r="V29" s="50">
        <f t="shared" si="14"/>
        <v>0</v>
      </c>
      <c r="W29" s="50">
        <f t="shared" si="14"/>
        <v>0</v>
      </c>
      <c r="X29" s="50">
        <v>0</v>
      </c>
      <c r="Y29" s="50">
        <f t="shared" si="14"/>
        <v>0</v>
      </c>
      <c r="Z29" s="50">
        <f t="shared" si="14"/>
        <v>0</v>
      </c>
      <c r="AA29" s="50">
        <v>0</v>
      </c>
      <c r="AB29" s="50">
        <f t="shared" si="14"/>
        <v>0</v>
      </c>
      <c r="AC29" s="50">
        <f t="shared" si="14"/>
        <v>0</v>
      </c>
      <c r="AD29" s="50">
        <v>172</v>
      </c>
      <c r="AE29" s="50">
        <f t="shared" si="14"/>
        <v>172</v>
      </c>
      <c r="AF29" s="50">
        <f>+AF27+AF28</f>
        <v>0</v>
      </c>
      <c r="AG29" s="50">
        <v>0</v>
      </c>
      <c r="AH29" s="50">
        <f>+AH27+AH28</f>
        <v>0</v>
      </c>
    </row>
    <row r="30" spans="1:34" ht="12.95" customHeight="1" x14ac:dyDescent="0.25">
      <c r="A30" s="4" t="s">
        <v>73</v>
      </c>
      <c r="B30" s="840" t="s">
        <v>72</v>
      </c>
      <c r="C30" s="840"/>
      <c r="D30" s="50">
        <f t="shared" si="1"/>
        <v>17540</v>
      </c>
      <c r="E30" s="50">
        <f t="shared" si="2"/>
        <v>17885</v>
      </c>
      <c r="F30" s="50">
        <f t="shared" si="3"/>
        <v>9256</v>
      </c>
      <c r="G30" s="438">
        <f t="shared" si="4"/>
        <v>0.51752865529773551</v>
      </c>
      <c r="H30" s="416">
        <v>757</v>
      </c>
      <c r="I30" s="24">
        <f>757+345</f>
        <v>1102</v>
      </c>
      <c r="J30" s="24">
        <f>939</f>
        <v>939</v>
      </c>
      <c r="K30" s="135">
        <v>11270</v>
      </c>
      <c r="L30" s="616">
        <v>11270</v>
      </c>
      <c r="M30" s="616">
        <f>6257+4</f>
        <v>6261</v>
      </c>
      <c r="N30" s="616">
        <v>4156</v>
      </c>
      <c r="O30" s="24">
        <v>4156</v>
      </c>
      <c r="P30" s="24">
        <v>1988</v>
      </c>
      <c r="Q30" s="416"/>
      <c r="R30" s="24"/>
      <c r="S30" s="24"/>
      <c r="T30" s="24"/>
      <c r="U30" s="24"/>
      <c r="V30" s="24"/>
      <c r="W30" s="24"/>
      <c r="X30" s="24">
        <v>0</v>
      </c>
      <c r="Y30" s="24"/>
      <c r="Z30" s="24">
        <v>175</v>
      </c>
      <c r="AA30" s="24">
        <v>175</v>
      </c>
      <c r="AB30" s="24">
        <v>52</v>
      </c>
      <c r="AC30" s="24">
        <f>840+342</f>
        <v>1182</v>
      </c>
      <c r="AD30" s="24">
        <v>1182</v>
      </c>
      <c r="AE30" s="24">
        <v>16</v>
      </c>
      <c r="AF30" s="24"/>
      <c r="AG30" s="24">
        <v>0</v>
      </c>
      <c r="AH30" s="24"/>
    </row>
    <row r="31" spans="1:34" ht="12.95" customHeight="1" x14ac:dyDescent="0.25">
      <c r="A31" s="4" t="s">
        <v>75</v>
      </c>
      <c r="B31" s="840" t="s">
        <v>74</v>
      </c>
      <c r="C31" s="840"/>
      <c r="D31" s="50">
        <f t="shared" si="1"/>
        <v>9617</v>
      </c>
      <c r="E31" s="50">
        <f t="shared" si="2"/>
        <v>13066</v>
      </c>
      <c r="F31" s="50">
        <f t="shared" si="3"/>
        <v>5880</v>
      </c>
      <c r="G31" s="438">
        <f t="shared" si="4"/>
        <v>0.45002296035512018</v>
      </c>
      <c r="H31" s="416">
        <f>405+405</f>
        <v>810</v>
      </c>
      <c r="I31" s="24">
        <v>4259</v>
      </c>
      <c r="J31" s="24">
        <f>410+20</f>
        <v>430</v>
      </c>
      <c r="K31" s="616">
        <v>3900</v>
      </c>
      <c r="L31" s="616">
        <v>3900</v>
      </c>
      <c r="M31" s="616">
        <v>4438</v>
      </c>
      <c r="N31" s="616">
        <v>681</v>
      </c>
      <c r="O31" s="24">
        <v>681</v>
      </c>
      <c r="P31" s="24">
        <v>997</v>
      </c>
      <c r="Q31" s="24"/>
      <c r="R31" s="24"/>
      <c r="S31" s="24"/>
      <c r="T31" s="24"/>
      <c r="U31" s="24"/>
      <c r="V31" s="24"/>
      <c r="W31" s="24"/>
      <c r="X31" s="24">
        <v>0</v>
      </c>
      <c r="Y31" s="24"/>
      <c r="Z31" s="416">
        <v>68</v>
      </c>
      <c r="AA31" s="24">
        <v>68</v>
      </c>
      <c r="AB31" s="24">
        <v>15</v>
      </c>
      <c r="AC31" s="24"/>
      <c r="AD31" s="24">
        <v>0</v>
      </c>
      <c r="AE31" s="24"/>
      <c r="AF31" s="416">
        <v>4158</v>
      </c>
      <c r="AG31" s="24">
        <v>4158</v>
      </c>
      <c r="AH31" s="24"/>
    </row>
    <row r="32" spans="1:34" ht="12.95" customHeight="1" x14ac:dyDescent="0.25">
      <c r="A32" s="4" t="s">
        <v>76</v>
      </c>
      <c r="B32" s="840" t="s">
        <v>154</v>
      </c>
      <c r="C32" s="840"/>
      <c r="D32" s="50">
        <f t="shared" si="1"/>
        <v>0</v>
      </c>
      <c r="E32" s="50">
        <f t="shared" si="2"/>
        <v>0</v>
      </c>
      <c r="F32" s="50">
        <f t="shared" si="3"/>
        <v>0</v>
      </c>
      <c r="G32" s="438"/>
      <c r="H32" s="24"/>
      <c r="I32" s="24">
        <v>0</v>
      </c>
      <c r="J32" s="24"/>
      <c r="K32" s="616"/>
      <c r="L32" s="616">
        <v>0</v>
      </c>
      <c r="M32" s="616"/>
      <c r="N32" s="616"/>
      <c r="O32" s="24">
        <v>0</v>
      </c>
      <c r="P32" s="24"/>
      <c r="Q32" s="24"/>
      <c r="R32" s="24"/>
      <c r="S32" s="24"/>
      <c r="T32" s="24"/>
      <c r="U32" s="24"/>
      <c r="V32" s="24"/>
      <c r="W32" s="24"/>
      <c r="X32" s="24">
        <v>0</v>
      </c>
      <c r="Y32" s="24"/>
      <c r="Z32" s="24"/>
      <c r="AA32" s="24">
        <v>0</v>
      </c>
      <c r="AB32" s="24"/>
      <c r="AC32" s="24"/>
      <c r="AD32" s="24">
        <v>0</v>
      </c>
      <c r="AE32" s="24"/>
      <c r="AF32" s="24"/>
      <c r="AG32" s="24">
        <v>0</v>
      </c>
      <c r="AH32" s="24"/>
    </row>
    <row r="33" spans="1:34" ht="12.95" customHeight="1" x14ac:dyDescent="0.25">
      <c r="A33" s="4" t="s">
        <v>77</v>
      </c>
      <c r="B33" s="840" t="s">
        <v>153</v>
      </c>
      <c r="C33" s="840"/>
      <c r="D33" s="50">
        <f t="shared" si="1"/>
        <v>0</v>
      </c>
      <c r="E33" s="50">
        <f t="shared" si="2"/>
        <v>0</v>
      </c>
      <c r="F33" s="50">
        <f t="shared" si="3"/>
        <v>0</v>
      </c>
      <c r="G33" s="438"/>
      <c r="H33" s="24"/>
      <c r="I33" s="24">
        <v>0</v>
      </c>
      <c r="J33" s="24"/>
      <c r="K33" s="24"/>
      <c r="L33" s="24">
        <v>0</v>
      </c>
      <c r="M33" s="24"/>
      <c r="N33" s="24"/>
      <c r="O33" s="24">
        <v>0</v>
      </c>
      <c r="P33" s="24"/>
      <c r="Q33" s="24"/>
      <c r="R33" s="24"/>
      <c r="S33" s="24"/>
      <c r="T33" s="24"/>
      <c r="U33" s="24"/>
      <c r="V33" s="24"/>
      <c r="W33" s="24"/>
      <c r="X33" s="24">
        <v>0</v>
      </c>
      <c r="Y33" s="24"/>
      <c r="Z33" s="24"/>
      <c r="AA33" s="24">
        <v>0</v>
      </c>
      <c r="AB33" s="24"/>
      <c r="AC33" s="24"/>
      <c r="AD33" s="24">
        <v>0</v>
      </c>
      <c r="AE33" s="24"/>
      <c r="AF33" s="24"/>
      <c r="AG33" s="24">
        <v>0</v>
      </c>
      <c r="AH33" s="24"/>
    </row>
    <row r="34" spans="1:34" ht="12.95" customHeight="1" x14ac:dyDescent="0.25">
      <c r="A34" s="4" t="s">
        <v>79</v>
      </c>
      <c r="B34" s="840" t="s">
        <v>78</v>
      </c>
      <c r="C34" s="840"/>
      <c r="D34" s="50">
        <f t="shared" si="1"/>
        <v>0</v>
      </c>
      <c r="E34" s="50">
        <f t="shared" si="2"/>
        <v>509</v>
      </c>
      <c r="F34" s="50">
        <f t="shared" si="3"/>
        <v>843</v>
      </c>
      <c r="G34" s="438">
        <f t="shared" si="4"/>
        <v>1.656188605108055</v>
      </c>
      <c r="H34" s="24"/>
      <c r="I34" s="24">
        <v>0</v>
      </c>
      <c r="J34" s="24">
        <v>334</v>
      </c>
      <c r="K34" s="24"/>
      <c r="L34" s="24">
        <v>0</v>
      </c>
      <c r="M34" s="24"/>
      <c r="N34" s="24"/>
      <c r="O34" s="24">
        <v>0</v>
      </c>
      <c r="P34" s="24"/>
      <c r="Q34" s="24"/>
      <c r="R34" s="24"/>
      <c r="S34" s="24"/>
      <c r="T34" s="24"/>
      <c r="U34" s="24"/>
      <c r="V34" s="24"/>
      <c r="W34" s="24"/>
      <c r="X34" s="24">
        <v>509</v>
      </c>
      <c r="Y34" s="24">
        <v>509</v>
      </c>
      <c r="Z34" s="24"/>
      <c r="AA34" s="24">
        <v>0</v>
      </c>
      <c r="AB34" s="24"/>
      <c r="AC34" s="24"/>
      <c r="AD34" s="24">
        <v>0</v>
      </c>
      <c r="AE34" s="24"/>
      <c r="AF34" s="24"/>
      <c r="AG34" s="24">
        <v>0</v>
      </c>
      <c r="AH34" s="24"/>
    </row>
    <row r="35" spans="1:34" s="39" customFormat="1" ht="12.95" customHeight="1" x14ac:dyDescent="0.2">
      <c r="A35" s="5" t="s">
        <v>80</v>
      </c>
      <c r="B35" s="845" t="s">
        <v>152</v>
      </c>
      <c r="C35" s="845"/>
      <c r="D35" s="50">
        <f t="shared" si="1"/>
        <v>27157</v>
      </c>
      <c r="E35" s="50">
        <f t="shared" si="2"/>
        <v>31460</v>
      </c>
      <c r="F35" s="50">
        <f t="shared" si="3"/>
        <v>15979</v>
      </c>
      <c r="G35" s="438">
        <f t="shared" si="4"/>
        <v>0.50791481246026704</v>
      </c>
      <c r="H35" s="50">
        <f t="shared" ref="H35:N35" si="15">SUM(H30:H34)</f>
        <v>1567</v>
      </c>
      <c r="I35" s="50">
        <f>SUM(I30:I34)</f>
        <v>5361</v>
      </c>
      <c r="J35" s="50">
        <f t="shared" si="15"/>
        <v>1703</v>
      </c>
      <c r="K35" s="50">
        <f t="shared" si="15"/>
        <v>15170</v>
      </c>
      <c r="L35" s="50">
        <v>15170</v>
      </c>
      <c r="M35" s="50">
        <f t="shared" si="15"/>
        <v>10699</v>
      </c>
      <c r="N35" s="50">
        <f t="shared" si="15"/>
        <v>4837</v>
      </c>
      <c r="O35" s="50">
        <v>4837</v>
      </c>
      <c r="P35" s="50">
        <f>SUM(P30:P34)</f>
        <v>2985</v>
      </c>
      <c r="Q35" s="50">
        <f t="shared" ref="Q35:AB35" si="16">SUM(Q30:Q34)</f>
        <v>0</v>
      </c>
      <c r="R35" s="50">
        <f t="shared" si="16"/>
        <v>0</v>
      </c>
      <c r="S35" s="50">
        <f t="shared" si="16"/>
        <v>0</v>
      </c>
      <c r="T35" s="50">
        <f t="shared" si="16"/>
        <v>0</v>
      </c>
      <c r="U35" s="50">
        <f t="shared" si="16"/>
        <v>0</v>
      </c>
      <c r="V35" s="50">
        <f t="shared" si="16"/>
        <v>0</v>
      </c>
      <c r="W35" s="50">
        <f t="shared" si="16"/>
        <v>0</v>
      </c>
      <c r="X35" s="50">
        <v>509</v>
      </c>
      <c r="Y35" s="50">
        <f t="shared" si="16"/>
        <v>509</v>
      </c>
      <c r="Z35" s="50">
        <f t="shared" si="16"/>
        <v>243</v>
      </c>
      <c r="AA35" s="50">
        <v>243</v>
      </c>
      <c r="AB35" s="50">
        <f t="shared" si="16"/>
        <v>67</v>
      </c>
      <c r="AC35" s="50">
        <f t="shared" ref="AC35:AE35" si="17">SUM(AC30:AC34)</f>
        <v>1182</v>
      </c>
      <c r="AD35" s="50">
        <v>1182</v>
      </c>
      <c r="AE35" s="50">
        <f t="shared" si="17"/>
        <v>16</v>
      </c>
      <c r="AF35" s="50">
        <f>SUM(AF30:AF34)</f>
        <v>4158</v>
      </c>
      <c r="AG35" s="50">
        <v>4158</v>
      </c>
      <c r="AH35" s="50">
        <f>SUM(AH30:AH34)</f>
        <v>0</v>
      </c>
    </row>
    <row r="36" spans="1:34" s="39" customFormat="1" ht="12.95" customHeight="1" x14ac:dyDescent="0.2">
      <c r="A36" s="5" t="s">
        <v>81</v>
      </c>
      <c r="B36" s="845" t="s">
        <v>151</v>
      </c>
      <c r="C36" s="845"/>
      <c r="D36" s="50">
        <f t="shared" si="1"/>
        <v>100482</v>
      </c>
      <c r="E36" s="50">
        <f t="shared" si="2"/>
        <v>106939</v>
      </c>
      <c r="F36" s="50">
        <f t="shared" si="3"/>
        <v>54919</v>
      </c>
      <c r="G36" s="438">
        <f t="shared" si="4"/>
        <v>0.51355445627881313</v>
      </c>
      <c r="H36" s="50">
        <f>+H35+H29+H26+H18+H15</f>
        <v>9883</v>
      </c>
      <c r="I36" s="50">
        <f>+I35+I26+I18+I15</f>
        <v>14957</v>
      </c>
      <c r="J36" s="50">
        <f t="shared" ref="J36:AH36" si="18">+J35+J29+J26+J18+J15</f>
        <v>6588</v>
      </c>
      <c r="K36" s="50">
        <f t="shared" si="18"/>
        <v>56909</v>
      </c>
      <c r="L36" s="50">
        <v>57239</v>
      </c>
      <c r="M36" s="50">
        <f t="shared" si="18"/>
        <v>33975</v>
      </c>
      <c r="N36" s="50">
        <f t="shared" si="18"/>
        <v>20229</v>
      </c>
      <c r="O36" s="50">
        <v>20229</v>
      </c>
      <c r="P36" s="50">
        <f t="shared" si="18"/>
        <v>10410</v>
      </c>
      <c r="Q36" s="50">
        <f t="shared" si="18"/>
        <v>0</v>
      </c>
      <c r="R36" s="50">
        <f t="shared" si="18"/>
        <v>0</v>
      </c>
      <c r="S36" s="50">
        <f t="shared" si="18"/>
        <v>0</v>
      </c>
      <c r="T36" s="50">
        <f t="shared" si="18"/>
        <v>0</v>
      </c>
      <c r="U36" s="50">
        <f t="shared" si="18"/>
        <v>0</v>
      </c>
      <c r="V36" s="50">
        <f t="shared" si="18"/>
        <v>0</v>
      </c>
      <c r="W36" s="50">
        <f t="shared" si="18"/>
        <v>0</v>
      </c>
      <c r="X36" s="50">
        <v>509</v>
      </c>
      <c r="Y36" s="50">
        <f t="shared" si="18"/>
        <v>509</v>
      </c>
      <c r="Z36" s="50">
        <f t="shared" si="18"/>
        <v>3743</v>
      </c>
      <c r="AA36" s="50">
        <v>3901</v>
      </c>
      <c r="AB36" s="50">
        <f t="shared" si="18"/>
        <v>2128</v>
      </c>
      <c r="AC36" s="50">
        <f t="shared" ref="AC36:AE36" si="19">+AC35+AC29+AC26+AC18+AC15</f>
        <v>5560</v>
      </c>
      <c r="AD36" s="50">
        <v>5296</v>
      </c>
      <c r="AE36" s="50">
        <f t="shared" si="19"/>
        <v>1309</v>
      </c>
      <c r="AF36" s="50">
        <f t="shared" si="18"/>
        <v>4158</v>
      </c>
      <c r="AG36" s="50">
        <v>4808</v>
      </c>
      <c r="AH36" s="50">
        <f t="shared" si="18"/>
        <v>0</v>
      </c>
    </row>
    <row r="37" spans="1:34" ht="8.25" customHeight="1" x14ac:dyDescent="0.25">
      <c r="A37" s="983"/>
      <c r="B37" s="700"/>
      <c r="C37" s="700"/>
      <c r="D37" s="217"/>
      <c r="E37" s="217"/>
      <c r="F37" s="217"/>
      <c r="G37" s="1080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</row>
    <row r="38" spans="1:34" ht="12.95" hidden="1" customHeight="1" x14ac:dyDescent="0.25">
      <c r="A38" s="981" t="s">
        <v>83</v>
      </c>
      <c r="B38" s="852" t="s">
        <v>82</v>
      </c>
      <c r="C38" s="852"/>
      <c r="D38" s="217">
        <f t="shared" si="1"/>
        <v>0</v>
      </c>
      <c r="E38" s="217">
        <f t="shared" si="2"/>
        <v>0</v>
      </c>
      <c r="F38" s="217">
        <f t="shared" si="3"/>
        <v>0</v>
      </c>
      <c r="G38" s="1080" t="e">
        <f t="shared" si="4"/>
        <v>#DIV/0!</v>
      </c>
      <c r="H38" s="54"/>
      <c r="I38" s="54">
        <v>0</v>
      </c>
      <c r="J38" s="54"/>
      <c r="K38" s="54"/>
      <c r="L38" s="54">
        <v>0</v>
      </c>
      <c r="M38" s="54"/>
      <c r="N38" s="54"/>
      <c r="O38" s="54">
        <v>0</v>
      </c>
      <c r="P38" s="54"/>
      <c r="Q38" s="54"/>
      <c r="R38" s="54"/>
      <c r="S38" s="54"/>
      <c r="T38" s="54"/>
      <c r="U38" s="54"/>
      <c r="V38" s="54"/>
      <c r="W38" s="54"/>
      <c r="X38" s="54">
        <v>0</v>
      </c>
      <c r="Y38" s="54"/>
      <c r="Z38" s="54"/>
      <c r="AA38" s="54">
        <v>0</v>
      </c>
      <c r="AB38" s="54"/>
      <c r="AC38" s="54"/>
      <c r="AD38" s="54">
        <v>0</v>
      </c>
      <c r="AE38" s="54"/>
      <c r="AF38" s="54"/>
      <c r="AG38" s="54">
        <v>0</v>
      </c>
      <c r="AH38" s="54"/>
    </row>
    <row r="39" spans="1:34" ht="12.95" hidden="1" customHeight="1" x14ac:dyDescent="0.25">
      <c r="A39" s="1087" t="s">
        <v>84</v>
      </c>
      <c r="B39" s="852" t="s">
        <v>136</v>
      </c>
      <c r="C39" s="852"/>
      <c r="D39" s="217">
        <f t="shared" si="1"/>
        <v>0</v>
      </c>
      <c r="E39" s="217">
        <f t="shared" si="2"/>
        <v>0</v>
      </c>
      <c r="F39" s="217">
        <f t="shared" si="3"/>
        <v>0</v>
      </c>
      <c r="G39" s="1080" t="e">
        <f t="shared" si="4"/>
        <v>#DIV/0!</v>
      </c>
      <c r="H39" s="54"/>
      <c r="I39" s="54">
        <v>0</v>
      </c>
      <c r="J39" s="54"/>
      <c r="K39" s="54"/>
      <c r="L39" s="54">
        <v>0</v>
      </c>
      <c r="M39" s="54"/>
      <c r="N39" s="54"/>
      <c r="O39" s="54">
        <v>0</v>
      </c>
      <c r="P39" s="54"/>
      <c r="Q39" s="54"/>
      <c r="R39" s="54"/>
      <c r="S39" s="54"/>
      <c r="T39" s="54"/>
      <c r="U39" s="54"/>
      <c r="V39" s="54"/>
      <c r="W39" s="54"/>
      <c r="X39" s="54">
        <v>0</v>
      </c>
      <c r="Y39" s="54"/>
      <c r="Z39" s="54"/>
      <c r="AA39" s="54">
        <v>0</v>
      </c>
      <c r="AB39" s="54"/>
      <c r="AC39" s="54"/>
      <c r="AD39" s="54">
        <v>0</v>
      </c>
      <c r="AE39" s="54"/>
      <c r="AF39" s="54"/>
      <c r="AG39" s="54">
        <v>0</v>
      </c>
      <c r="AH39" s="54"/>
    </row>
    <row r="40" spans="1:34" s="36" customFormat="1" ht="12.95" hidden="1" customHeight="1" x14ac:dyDescent="0.2">
      <c r="A40" s="1088" t="s">
        <v>84</v>
      </c>
      <c r="B40" s="1089"/>
      <c r="C40" s="1090" t="s">
        <v>138</v>
      </c>
      <c r="D40" s="217">
        <f t="shared" si="1"/>
        <v>0</v>
      </c>
      <c r="E40" s="217">
        <f t="shared" si="2"/>
        <v>0</v>
      </c>
      <c r="F40" s="217">
        <f t="shared" si="3"/>
        <v>0</v>
      </c>
      <c r="G40" s="1080" t="e">
        <f t="shared" si="4"/>
        <v>#DIV/0!</v>
      </c>
      <c r="H40" s="1091"/>
      <c r="I40" s="1091">
        <v>0</v>
      </c>
      <c r="J40" s="1091"/>
      <c r="K40" s="1091"/>
      <c r="L40" s="1091">
        <v>0</v>
      </c>
      <c r="M40" s="1091"/>
      <c r="N40" s="1091"/>
      <c r="O40" s="1091">
        <v>0</v>
      </c>
      <c r="P40" s="1091"/>
      <c r="Q40" s="1091"/>
      <c r="R40" s="1091"/>
      <c r="S40" s="1091"/>
      <c r="T40" s="1091"/>
      <c r="U40" s="1091"/>
      <c r="V40" s="1091"/>
      <c r="W40" s="1091"/>
      <c r="X40" s="1091">
        <v>0</v>
      </c>
      <c r="Y40" s="1091"/>
      <c r="Z40" s="1091"/>
      <c r="AA40" s="1091">
        <v>0</v>
      </c>
      <c r="AB40" s="1091"/>
      <c r="AC40" s="1091"/>
      <c r="AD40" s="1091">
        <v>0</v>
      </c>
      <c r="AE40" s="1091"/>
      <c r="AF40" s="1091"/>
      <c r="AG40" s="1091">
        <v>0</v>
      </c>
      <c r="AH40" s="1091"/>
    </row>
    <row r="41" spans="1:34" ht="12.95" hidden="1" customHeight="1" x14ac:dyDescent="0.25">
      <c r="A41" s="981" t="s">
        <v>86</v>
      </c>
      <c r="B41" s="852" t="s">
        <v>85</v>
      </c>
      <c r="C41" s="852"/>
      <c r="D41" s="217">
        <f t="shared" si="1"/>
        <v>0</v>
      </c>
      <c r="E41" s="217">
        <f t="shared" si="2"/>
        <v>0</v>
      </c>
      <c r="F41" s="217">
        <f t="shared" si="3"/>
        <v>0</v>
      </c>
      <c r="G41" s="1080" t="e">
        <f t="shared" si="4"/>
        <v>#DIV/0!</v>
      </c>
      <c r="H41" s="54"/>
      <c r="I41" s="54">
        <v>0</v>
      </c>
      <c r="J41" s="54"/>
      <c r="K41" s="54"/>
      <c r="L41" s="54">
        <v>0</v>
      </c>
      <c r="M41" s="54"/>
      <c r="N41" s="54"/>
      <c r="O41" s="54">
        <v>0</v>
      </c>
      <c r="P41" s="54"/>
      <c r="Q41" s="54"/>
      <c r="R41" s="54"/>
      <c r="S41" s="54"/>
      <c r="T41" s="54"/>
      <c r="U41" s="54"/>
      <c r="V41" s="54"/>
      <c r="W41" s="54"/>
      <c r="X41" s="54">
        <v>0</v>
      </c>
      <c r="Y41" s="54"/>
      <c r="Z41" s="54"/>
      <c r="AA41" s="54">
        <v>0</v>
      </c>
      <c r="AB41" s="54"/>
      <c r="AC41" s="54"/>
      <c r="AD41" s="54">
        <v>0</v>
      </c>
      <c r="AE41" s="54"/>
      <c r="AF41" s="54"/>
      <c r="AG41" s="54">
        <v>0</v>
      </c>
      <c r="AH41" s="54"/>
    </row>
    <row r="42" spans="1:34" ht="12.95" hidden="1" customHeight="1" x14ac:dyDescent="0.25">
      <c r="A42" s="1087" t="s">
        <v>87</v>
      </c>
      <c r="B42" s="852" t="s">
        <v>139</v>
      </c>
      <c r="C42" s="852"/>
      <c r="D42" s="217">
        <f t="shared" si="1"/>
        <v>0</v>
      </c>
      <c r="E42" s="217">
        <f t="shared" si="2"/>
        <v>0</v>
      </c>
      <c r="F42" s="217">
        <f t="shared" si="3"/>
        <v>0</v>
      </c>
      <c r="G42" s="1080" t="e">
        <f t="shared" si="4"/>
        <v>#DIV/0!</v>
      </c>
      <c r="H42" s="54"/>
      <c r="I42" s="54">
        <v>0</v>
      </c>
      <c r="J42" s="54"/>
      <c r="K42" s="54"/>
      <c r="L42" s="54">
        <v>0</v>
      </c>
      <c r="M42" s="54"/>
      <c r="N42" s="54"/>
      <c r="O42" s="54">
        <v>0</v>
      </c>
      <c r="P42" s="54"/>
      <c r="Q42" s="54"/>
      <c r="R42" s="54"/>
      <c r="S42" s="54"/>
      <c r="T42" s="54"/>
      <c r="U42" s="54"/>
      <c r="V42" s="54"/>
      <c r="W42" s="54"/>
      <c r="X42" s="54">
        <v>0</v>
      </c>
      <c r="Y42" s="54"/>
      <c r="Z42" s="54"/>
      <c r="AA42" s="54">
        <v>0</v>
      </c>
      <c r="AB42" s="54"/>
      <c r="AC42" s="54"/>
      <c r="AD42" s="54">
        <v>0</v>
      </c>
      <c r="AE42" s="54"/>
      <c r="AF42" s="54"/>
      <c r="AG42" s="54">
        <v>0</v>
      </c>
      <c r="AH42" s="54"/>
    </row>
    <row r="43" spans="1:34" s="36" customFormat="1" ht="12.95" hidden="1" customHeight="1" x14ac:dyDescent="0.2">
      <c r="A43" s="1088" t="s">
        <v>87</v>
      </c>
      <c r="B43" s="1089"/>
      <c r="C43" s="1092" t="s">
        <v>88</v>
      </c>
      <c r="D43" s="217">
        <f t="shared" si="1"/>
        <v>0</v>
      </c>
      <c r="E43" s="217">
        <f t="shared" si="2"/>
        <v>0</v>
      </c>
      <c r="F43" s="217">
        <f t="shared" si="3"/>
        <v>0</v>
      </c>
      <c r="G43" s="1080" t="e">
        <f t="shared" si="4"/>
        <v>#DIV/0!</v>
      </c>
      <c r="H43" s="1091"/>
      <c r="I43" s="1091">
        <v>0</v>
      </c>
      <c r="J43" s="1091"/>
      <c r="K43" s="1091"/>
      <c r="L43" s="1091">
        <v>0</v>
      </c>
      <c r="M43" s="1091"/>
      <c r="N43" s="1091"/>
      <c r="O43" s="1091">
        <v>0</v>
      </c>
      <c r="P43" s="1091"/>
      <c r="Q43" s="1091"/>
      <c r="R43" s="1091"/>
      <c r="S43" s="1091"/>
      <c r="T43" s="1091"/>
      <c r="U43" s="1091"/>
      <c r="V43" s="1091"/>
      <c r="W43" s="1091"/>
      <c r="X43" s="1091">
        <v>0</v>
      </c>
      <c r="Y43" s="1091"/>
      <c r="Z43" s="1091"/>
      <c r="AA43" s="1091">
        <v>0</v>
      </c>
      <c r="AB43" s="1091"/>
      <c r="AC43" s="1091"/>
      <c r="AD43" s="1091">
        <v>0</v>
      </c>
      <c r="AE43" s="1091"/>
      <c r="AF43" s="1091"/>
      <c r="AG43" s="1091">
        <v>0</v>
      </c>
      <c r="AH43" s="1091"/>
    </row>
    <row r="44" spans="1:34" s="36" customFormat="1" ht="12.95" hidden="1" customHeight="1" x14ac:dyDescent="0.2">
      <c r="A44" s="1088" t="s">
        <v>87</v>
      </c>
      <c r="B44" s="1089"/>
      <c r="C44" s="1090" t="s">
        <v>140</v>
      </c>
      <c r="D44" s="217">
        <f t="shared" si="1"/>
        <v>0</v>
      </c>
      <c r="E44" s="217">
        <f t="shared" si="2"/>
        <v>0</v>
      </c>
      <c r="F44" s="217">
        <f t="shared" si="3"/>
        <v>0</v>
      </c>
      <c r="G44" s="1080" t="e">
        <f t="shared" si="4"/>
        <v>#DIV/0!</v>
      </c>
      <c r="H44" s="1091"/>
      <c r="I44" s="1091">
        <v>0</v>
      </c>
      <c r="J44" s="1091"/>
      <c r="K44" s="1091"/>
      <c r="L44" s="1091">
        <v>0</v>
      </c>
      <c r="M44" s="1091"/>
      <c r="N44" s="1091"/>
      <c r="O44" s="1091">
        <v>0</v>
      </c>
      <c r="P44" s="1091"/>
      <c r="Q44" s="1091"/>
      <c r="R44" s="1091"/>
      <c r="S44" s="1091"/>
      <c r="T44" s="1091"/>
      <c r="U44" s="1091"/>
      <c r="V44" s="1091"/>
      <c r="W44" s="1091"/>
      <c r="X44" s="1091">
        <v>0</v>
      </c>
      <c r="Y44" s="1091"/>
      <c r="Z44" s="1091"/>
      <c r="AA44" s="1091">
        <v>0</v>
      </c>
      <c r="AB44" s="1091"/>
      <c r="AC44" s="1091"/>
      <c r="AD44" s="1091">
        <v>0</v>
      </c>
      <c r="AE44" s="1091"/>
      <c r="AF44" s="1091"/>
      <c r="AG44" s="1091">
        <v>0</v>
      </c>
      <c r="AH44" s="1091"/>
    </row>
    <row r="45" spans="1:34" ht="12.95" hidden="1" customHeight="1" x14ac:dyDescent="0.25">
      <c r="A45" s="1087" t="s">
        <v>89</v>
      </c>
      <c r="B45" s="854" t="s">
        <v>141</v>
      </c>
      <c r="C45" s="854"/>
      <c r="D45" s="217">
        <f t="shared" si="1"/>
        <v>0</v>
      </c>
      <c r="E45" s="217">
        <f t="shared" si="2"/>
        <v>0</v>
      </c>
      <c r="F45" s="217">
        <f t="shared" si="3"/>
        <v>0</v>
      </c>
      <c r="G45" s="1080" t="e">
        <f t="shared" si="4"/>
        <v>#DIV/0!</v>
      </c>
      <c r="H45" s="54"/>
      <c r="I45" s="54">
        <v>0</v>
      </c>
      <c r="J45" s="54"/>
      <c r="K45" s="54"/>
      <c r="L45" s="54">
        <v>0</v>
      </c>
      <c r="M45" s="54"/>
      <c r="N45" s="54"/>
      <c r="O45" s="54">
        <v>0</v>
      </c>
      <c r="P45" s="54"/>
      <c r="Q45" s="54"/>
      <c r="R45" s="54"/>
      <c r="S45" s="54"/>
      <c r="T45" s="54"/>
      <c r="U45" s="54"/>
      <c r="V45" s="54"/>
      <c r="W45" s="54"/>
      <c r="X45" s="54">
        <v>0</v>
      </c>
      <c r="Y45" s="54"/>
      <c r="Z45" s="54"/>
      <c r="AA45" s="54">
        <v>0</v>
      </c>
      <c r="AB45" s="54"/>
      <c r="AC45" s="54"/>
      <c r="AD45" s="54">
        <v>0</v>
      </c>
      <c r="AE45" s="54"/>
      <c r="AF45" s="54"/>
      <c r="AG45" s="54">
        <v>0</v>
      </c>
      <c r="AH45" s="54"/>
    </row>
    <row r="46" spans="1:34" s="36" customFormat="1" ht="12.95" hidden="1" customHeight="1" x14ac:dyDescent="0.2">
      <c r="A46" s="1088" t="s">
        <v>89</v>
      </c>
      <c r="B46" s="1089"/>
      <c r="C46" s="1090" t="s">
        <v>142</v>
      </c>
      <c r="D46" s="217">
        <f t="shared" si="1"/>
        <v>0</v>
      </c>
      <c r="E46" s="217">
        <f t="shared" si="2"/>
        <v>0</v>
      </c>
      <c r="F46" s="217">
        <f t="shared" si="3"/>
        <v>0</v>
      </c>
      <c r="G46" s="1080" t="e">
        <f t="shared" si="4"/>
        <v>#DIV/0!</v>
      </c>
      <c r="H46" s="1091"/>
      <c r="I46" s="1091">
        <v>0</v>
      </c>
      <c r="J46" s="1091"/>
      <c r="K46" s="1091"/>
      <c r="L46" s="1091">
        <v>0</v>
      </c>
      <c r="M46" s="1091"/>
      <c r="N46" s="1091"/>
      <c r="O46" s="1091">
        <v>0</v>
      </c>
      <c r="P46" s="1091"/>
      <c r="Q46" s="1091"/>
      <c r="R46" s="1091"/>
      <c r="S46" s="1091"/>
      <c r="T46" s="1091"/>
      <c r="U46" s="1091"/>
      <c r="V46" s="1091"/>
      <c r="W46" s="1091"/>
      <c r="X46" s="1091">
        <v>0</v>
      </c>
      <c r="Y46" s="1091"/>
      <c r="Z46" s="1091"/>
      <c r="AA46" s="1091">
        <v>0</v>
      </c>
      <c r="AB46" s="1091"/>
      <c r="AC46" s="1091"/>
      <c r="AD46" s="1091">
        <v>0</v>
      </c>
      <c r="AE46" s="1091"/>
      <c r="AF46" s="1091"/>
      <c r="AG46" s="1091">
        <v>0</v>
      </c>
      <c r="AH46" s="1091"/>
    </row>
    <row r="47" spans="1:34" ht="12.95" hidden="1" customHeight="1" x14ac:dyDescent="0.25">
      <c r="A47" s="1087" t="s">
        <v>90</v>
      </c>
      <c r="B47" s="854" t="s">
        <v>143</v>
      </c>
      <c r="C47" s="854"/>
      <c r="D47" s="217">
        <f t="shared" si="1"/>
        <v>0</v>
      </c>
      <c r="E47" s="217">
        <f t="shared" si="2"/>
        <v>0</v>
      </c>
      <c r="F47" s="217">
        <f t="shared" si="3"/>
        <v>0</v>
      </c>
      <c r="G47" s="1080" t="e">
        <f t="shared" si="4"/>
        <v>#DIV/0!</v>
      </c>
      <c r="H47" s="54"/>
      <c r="I47" s="54">
        <v>0</v>
      </c>
      <c r="J47" s="54"/>
      <c r="K47" s="54"/>
      <c r="L47" s="54">
        <v>0</v>
      </c>
      <c r="M47" s="54"/>
      <c r="N47" s="54"/>
      <c r="O47" s="54">
        <v>0</v>
      </c>
      <c r="P47" s="54"/>
      <c r="Q47" s="54"/>
      <c r="R47" s="54"/>
      <c r="S47" s="54"/>
      <c r="T47" s="54"/>
      <c r="U47" s="54"/>
      <c r="V47" s="54"/>
      <c r="W47" s="54"/>
      <c r="X47" s="54">
        <v>0</v>
      </c>
      <c r="Y47" s="54"/>
      <c r="Z47" s="54"/>
      <c r="AA47" s="54">
        <v>0</v>
      </c>
      <c r="AB47" s="54"/>
      <c r="AC47" s="54"/>
      <c r="AD47" s="54">
        <v>0</v>
      </c>
      <c r="AE47" s="54"/>
      <c r="AF47" s="54"/>
      <c r="AG47" s="54">
        <v>0</v>
      </c>
      <c r="AH47" s="54"/>
    </row>
    <row r="48" spans="1:34" s="36" customFormat="1" ht="12.95" hidden="1" customHeight="1" x14ac:dyDescent="0.2">
      <c r="A48" s="1088" t="s">
        <v>90</v>
      </c>
      <c r="B48" s="1089"/>
      <c r="C48" s="1090" t="s">
        <v>144</v>
      </c>
      <c r="D48" s="217">
        <f t="shared" si="1"/>
        <v>0</v>
      </c>
      <c r="E48" s="217">
        <f t="shared" si="2"/>
        <v>0</v>
      </c>
      <c r="F48" s="217">
        <f t="shared" si="3"/>
        <v>0</v>
      </c>
      <c r="G48" s="1080" t="e">
        <f t="shared" si="4"/>
        <v>#DIV/0!</v>
      </c>
      <c r="H48" s="1091"/>
      <c r="I48" s="1091">
        <v>0</v>
      </c>
      <c r="J48" s="1091"/>
      <c r="K48" s="1091"/>
      <c r="L48" s="1091">
        <v>0</v>
      </c>
      <c r="M48" s="1091"/>
      <c r="N48" s="1091"/>
      <c r="O48" s="1091">
        <v>0</v>
      </c>
      <c r="P48" s="1091"/>
      <c r="Q48" s="1091"/>
      <c r="R48" s="1091"/>
      <c r="S48" s="1091"/>
      <c r="T48" s="1091"/>
      <c r="U48" s="1091"/>
      <c r="V48" s="1091"/>
      <c r="W48" s="1091"/>
      <c r="X48" s="1091">
        <v>0</v>
      </c>
      <c r="Y48" s="1091"/>
      <c r="Z48" s="1091"/>
      <c r="AA48" s="1091">
        <v>0</v>
      </c>
      <c r="AB48" s="1091"/>
      <c r="AC48" s="1091"/>
      <c r="AD48" s="1091">
        <v>0</v>
      </c>
      <c r="AE48" s="1091"/>
      <c r="AF48" s="1091"/>
      <c r="AG48" s="1091">
        <v>0</v>
      </c>
      <c r="AH48" s="1091"/>
    </row>
    <row r="49" spans="1:34" ht="12.95" hidden="1" customHeight="1" x14ac:dyDescent="0.25">
      <c r="A49" s="981" t="s">
        <v>91</v>
      </c>
      <c r="B49" s="854" t="s">
        <v>145</v>
      </c>
      <c r="C49" s="854"/>
      <c r="D49" s="217">
        <f t="shared" si="1"/>
        <v>0</v>
      </c>
      <c r="E49" s="217">
        <f t="shared" si="2"/>
        <v>0</v>
      </c>
      <c r="F49" s="217">
        <f t="shared" si="3"/>
        <v>0</v>
      </c>
      <c r="G49" s="1080" t="e">
        <f t="shared" si="4"/>
        <v>#DIV/0!</v>
      </c>
      <c r="H49" s="54"/>
      <c r="I49" s="54">
        <v>0</v>
      </c>
      <c r="J49" s="54"/>
      <c r="K49" s="54"/>
      <c r="L49" s="54">
        <v>0</v>
      </c>
      <c r="M49" s="54"/>
      <c r="N49" s="54"/>
      <c r="O49" s="54">
        <v>0</v>
      </c>
      <c r="P49" s="54"/>
      <c r="Q49" s="54"/>
      <c r="R49" s="54"/>
      <c r="S49" s="54"/>
      <c r="T49" s="54"/>
      <c r="U49" s="54"/>
      <c r="V49" s="54"/>
      <c r="W49" s="54"/>
      <c r="X49" s="54">
        <v>0</v>
      </c>
      <c r="Y49" s="54"/>
      <c r="Z49" s="54"/>
      <c r="AA49" s="54">
        <v>0</v>
      </c>
      <c r="AB49" s="54"/>
      <c r="AC49" s="54"/>
      <c r="AD49" s="54">
        <v>0</v>
      </c>
      <c r="AE49" s="54"/>
      <c r="AF49" s="54"/>
      <c r="AG49" s="54">
        <v>0</v>
      </c>
      <c r="AH49" s="54"/>
    </row>
    <row r="50" spans="1:34" s="36" customFormat="1" ht="12.95" hidden="1" customHeight="1" x14ac:dyDescent="0.2">
      <c r="A50" s="1088" t="s">
        <v>91</v>
      </c>
      <c r="B50" s="1089"/>
      <c r="C50" s="1090" t="s">
        <v>92</v>
      </c>
      <c r="D50" s="217">
        <f t="shared" si="1"/>
        <v>0</v>
      </c>
      <c r="E50" s="217">
        <f t="shared" si="2"/>
        <v>0</v>
      </c>
      <c r="F50" s="217">
        <f t="shared" si="3"/>
        <v>0</v>
      </c>
      <c r="G50" s="1080" t="e">
        <f t="shared" si="4"/>
        <v>#DIV/0!</v>
      </c>
      <c r="H50" s="1091"/>
      <c r="I50" s="1091">
        <v>0</v>
      </c>
      <c r="J50" s="1091"/>
      <c r="K50" s="1091"/>
      <c r="L50" s="1091">
        <v>0</v>
      </c>
      <c r="M50" s="1091"/>
      <c r="N50" s="1091"/>
      <c r="O50" s="1091">
        <v>0</v>
      </c>
      <c r="P50" s="1091"/>
      <c r="Q50" s="1091"/>
      <c r="R50" s="1091"/>
      <c r="S50" s="1091"/>
      <c r="T50" s="1091"/>
      <c r="U50" s="1091"/>
      <c r="V50" s="1091"/>
      <c r="W50" s="1091"/>
      <c r="X50" s="1091">
        <v>0</v>
      </c>
      <c r="Y50" s="1091"/>
      <c r="Z50" s="1091"/>
      <c r="AA50" s="1091">
        <v>0</v>
      </c>
      <c r="AB50" s="1091"/>
      <c r="AC50" s="1091"/>
      <c r="AD50" s="1091">
        <v>0</v>
      </c>
      <c r="AE50" s="1091"/>
      <c r="AF50" s="1091"/>
      <c r="AG50" s="1091">
        <v>0</v>
      </c>
      <c r="AH50" s="1091"/>
    </row>
    <row r="51" spans="1:34" ht="12.95" hidden="1" customHeight="1" x14ac:dyDescent="0.25">
      <c r="A51" s="1087" t="s">
        <v>93</v>
      </c>
      <c r="B51" s="854" t="s">
        <v>146</v>
      </c>
      <c r="C51" s="854"/>
      <c r="D51" s="217">
        <f t="shared" si="1"/>
        <v>0</v>
      </c>
      <c r="E51" s="217">
        <f t="shared" si="2"/>
        <v>0</v>
      </c>
      <c r="F51" s="217">
        <f t="shared" si="3"/>
        <v>0</v>
      </c>
      <c r="G51" s="1080" t="e">
        <f t="shared" si="4"/>
        <v>#DIV/0!</v>
      </c>
      <c r="H51" s="54"/>
      <c r="I51" s="54">
        <v>0</v>
      </c>
      <c r="J51" s="54"/>
      <c r="K51" s="54"/>
      <c r="L51" s="54">
        <v>0</v>
      </c>
      <c r="M51" s="54"/>
      <c r="N51" s="54"/>
      <c r="O51" s="54">
        <v>0</v>
      </c>
      <c r="P51" s="54"/>
      <c r="Q51" s="54"/>
      <c r="R51" s="54"/>
      <c r="S51" s="54"/>
      <c r="T51" s="54"/>
      <c r="U51" s="54"/>
      <c r="V51" s="54"/>
      <c r="W51" s="54"/>
      <c r="X51" s="54">
        <v>0</v>
      </c>
      <c r="Y51" s="54"/>
      <c r="Z51" s="54"/>
      <c r="AA51" s="54">
        <v>0</v>
      </c>
      <c r="AB51" s="54"/>
      <c r="AC51" s="54"/>
      <c r="AD51" s="54">
        <v>0</v>
      </c>
      <c r="AE51" s="54"/>
      <c r="AF51" s="54"/>
      <c r="AG51" s="54">
        <v>0</v>
      </c>
      <c r="AH51" s="54"/>
    </row>
    <row r="52" spans="1:34" s="36" customFormat="1" ht="12.95" hidden="1" customHeight="1" x14ac:dyDescent="0.2">
      <c r="A52" s="1088" t="s">
        <v>93</v>
      </c>
      <c r="B52" s="1089"/>
      <c r="C52" s="1090" t="s">
        <v>147</v>
      </c>
      <c r="D52" s="217">
        <f t="shared" si="1"/>
        <v>0</v>
      </c>
      <c r="E52" s="217">
        <f t="shared" si="2"/>
        <v>0</v>
      </c>
      <c r="F52" s="217">
        <f t="shared" si="3"/>
        <v>0</v>
      </c>
      <c r="G52" s="1080" t="e">
        <f t="shared" si="4"/>
        <v>#DIV/0!</v>
      </c>
      <c r="H52" s="1091"/>
      <c r="I52" s="1091">
        <v>0</v>
      </c>
      <c r="J52" s="1091"/>
      <c r="K52" s="1091"/>
      <c r="L52" s="1091">
        <v>0</v>
      </c>
      <c r="M52" s="1091"/>
      <c r="N52" s="1091"/>
      <c r="O52" s="1091">
        <v>0</v>
      </c>
      <c r="P52" s="1091"/>
      <c r="Q52" s="1091"/>
      <c r="R52" s="1091"/>
      <c r="S52" s="1091"/>
      <c r="T52" s="1091"/>
      <c r="U52" s="1091"/>
      <c r="V52" s="1091"/>
      <c r="W52" s="1091"/>
      <c r="X52" s="1091">
        <v>0</v>
      </c>
      <c r="Y52" s="1091"/>
      <c r="Z52" s="1091"/>
      <c r="AA52" s="1091">
        <v>0</v>
      </c>
      <c r="AB52" s="1091"/>
      <c r="AC52" s="1091"/>
      <c r="AD52" s="1091">
        <v>0</v>
      </c>
      <c r="AE52" s="1091"/>
      <c r="AF52" s="1091"/>
      <c r="AG52" s="1091">
        <v>0</v>
      </c>
      <c r="AH52" s="1091"/>
    </row>
    <row r="53" spans="1:34" s="36" customFormat="1" ht="12.95" hidden="1" customHeight="1" x14ac:dyDescent="0.2">
      <c r="A53" s="1088" t="s">
        <v>93</v>
      </c>
      <c r="B53" s="1089"/>
      <c r="C53" s="1090" t="s">
        <v>137</v>
      </c>
      <c r="D53" s="217">
        <f t="shared" si="1"/>
        <v>0</v>
      </c>
      <c r="E53" s="217">
        <f t="shared" si="2"/>
        <v>0</v>
      </c>
      <c r="F53" s="217">
        <f t="shared" si="3"/>
        <v>0</v>
      </c>
      <c r="G53" s="1080" t="e">
        <f t="shared" si="4"/>
        <v>#DIV/0!</v>
      </c>
      <c r="H53" s="1091"/>
      <c r="I53" s="1091">
        <v>0</v>
      </c>
      <c r="J53" s="1091"/>
      <c r="K53" s="1091"/>
      <c r="L53" s="1091">
        <v>0</v>
      </c>
      <c r="M53" s="1091"/>
      <c r="N53" s="1091"/>
      <c r="O53" s="1091">
        <v>0</v>
      </c>
      <c r="P53" s="1091"/>
      <c r="Q53" s="1091"/>
      <c r="R53" s="1091"/>
      <c r="S53" s="1091"/>
      <c r="T53" s="1091"/>
      <c r="U53" s="1091"/>
      <c r="V53" s="1091"/>
      <c r="W53" s="1091"/>
      <c r="X53" s="1091">
        <v>0</v>
      </c>
      <c r="Y53" s="1091"/>
      <c r="Z53" s="1091"/>
      <c r="AA53" s="1091">
        <v>0</v>
      </c>
      <c r="AB53" s="1091"/>
      <c r="AC53" s="1091"/>
      <c r="AD53" s="1091">
        <v>0</v>
      </c>
      <c r="AE53" s="1091"/>
      <c r="AF53" s="1091"/>
      <c r="AG53" s="1091">
        <v>0</v>
      </c>
      <c r="AH53" s="1091"/>
    </row>
    <row r="54" spans="1:34" s="36" customFormat="1" ht="12.95" hidden="1" customHeight="1" x14ac:dyDescent="0.2">
      <c r="A54" s="1093" t="s">
        <v>93</v>
      </c>
      <c r="B54" s="1089"/>
      <c r="C54" s="1090" t="s">
        <v>148</v>
      </c>
      <c r="D54" s="217">
        <f t="shared" si="1"/>
        <v>0</v>
      </c>
      <c r="E54" s="217">
        <f t="shared" si="2"/>
        <v>0</v>
      </c>
      <c r="F54" s="217">
        <f t="shared" si="3"/>
        <v>0</v>
      </c>
      <c r="G54" s="1080" t="e">
        <f t="shared" si="4"/>
        <v>#DIV/0!</v>
      </c>
      <c r="H54" s="1094"/>
      <c r="I54" s="1094">
        <v>0</v>
      </c>
      <c r="J54" s="1094"/>
      <c r="K54" s="1094"/>
      <c r="L54" s="1094">
        <v>0</v>
      </c>
      <c r="M54" s="1094"/>
      <c r="N54" s="1094"/>
      <c r="O54" s="1094">
        <v>0</v>
      </c>
      <c r="P54" s="1094"/>
      <c r="Q54" s="1094"/>
      <c r="R54" s="1094"/>
      <c r="S54" s="1094"/>
      <c r="T54" s="1094"/>
      <c r="U54" s="1094"/>
      <c r="V54" s="1094"/>
      <c r="W54" s="1094"/>
      <c r="X54" s="1094">
        <v>0</v>
      </c>
      <c r="Y54" s="1094"/>
      <c r="Z54" s="1094"/>
      <c r="AA54" s="1094">
        <v>0</v>
      </c>
      <c r="AB54" s="1094"/>
      <c r="AC54" s="1094"/>
      <c r="AD54" s="1094">
        <v>0</v>
      </c>
      <c r="AE54" s="1094"/>
      <c r="AF54" s="1094"/>
      <c r="AG54" s="1094">
        <v>0</v>
      </c>
      <c r="AH54" s="1094"/>
    </row>
    <row r="55" spans="1:34" s="36" customFormat="1" ht="12.95" hidden="1" customHeight="1" x14ac:dyDescent="0.2">
      <c r="A55" s="1088" t="s">
        <v>93</v>
      </c>
      <c r="B55" s="1089"/>
      <c r="C55" s="1090" t="s">
        <v>149</v>
      </c>
      <c r="D55" s="217">
        <f t="shared" si="1"/>
        <v>0</v>
      </c>
      <c r="E55" s="217">
        <f t="shared" si="2"/>
        <v>0</v>
      </c>
      <c r="F55" s="217">
        <f t="shared" si="3"/>
        <v>0</v>
      </c>
      <c r="G55" s="1080" t="e">
        <f t="shared" si="4"/>
        <v>#DIV/0!</v>
      </c>
      <c r="H55" s="1091"/>
      <c r="I55" s="1091">
        <v>0</v>
      </c>
      <c r="J55" s="1091"/>
      <c r="K55" s="1091"/>
      <c r="L55" s="1091">
        <v>0</v>
      </c>
      <c r="M55" s="1091"/>
      <c r="N55" s="1091"/>
      <c r="O55" s="1091">
        <v>0</v>
      </c>
      <c r="P55" s="1091"/>
      <c r="Q55" s="1091"/>
      <c r="R55" s="1091"/>
      <c r="S55" s="1091"/>
      <c r="T55" s="1091"/>
      <c r="U55" s="1091"/>
      <c r="V55" s="1091"/>
      <c r="W55" s="1091"/>
      <c r="X55" s="1091">
        <v>0</v>
      </c>
      <c r="Y55" s="1091"/>
      <c r="Z55" s="1091"/>
      <c r="AA55" s="1091">
        <v>0</v>
      </c>
      <c r="AB55" s="1091"/>
      <c r="AC55" s="1091"/>
      <c r="AD55" s="1091">
        <v>0</v>
      </c>
      <c r="AE55" s="1091"/>
      <c r="AF55" s="1091"/>
      <c r="AG55" s="1091">
        <v>0</v>
      </c>
      <c r="AH55" s="1091"/>
    </row>
    <row r="56" spans="1:34" s="39" customFormat="1" ht="12.95" hidden="1" customHeight="1" x14ac:dyDescent="0.2">
      <c r="A56" s="983" t="s">
        <v>94</v>
      </c>
      <c r="B56" s="853" t="s">
        <v>150</v>
      </c>
      <c r="C56" s="853"/>
      <c r="D56" s="217">
        <f t="shared" si="1"/>
        <v>0</v>
      </c>
      <c r="E56" s="217">
        <f t="shared" si="2"/>
        <v>0</v>
      </c>
      <c r="F56" s="217">
        <f t="shared" si="3"/>
        <v>0</v>
      </c>
      <c r="G56" s="1080" t="e">
        <f t="shared" si="4"/>
        <v>#DIV/0!</v>
      </c>
      <c r="H56" s="217"/>
      <c r="I56" s="217">
        <v>0</v>
      </c>
      <c r="J56" s="217"/>
      <c r="K56" s="217"/>
      <c r="L56" s="217">
        <v>0</v>
      </c>
      <c r="M56" s="217"/>
      <c r="N56" s="217"/>
      <c r="O56" s="217">
        <v>0</v>
      </c>
      <c r="P56" s="217"/>
      <c r="Q56" s="217"/>
      <c r="R56" s="217"/>
      <c r="S56" s="217"/>
      <c r="T56" s="217"/>
      <c r="U56" s="217"/>
      <c r="V56" s="217"/>
      <c r="W56" s="217"/>
      <c r="X56" s="217">
        <v>0</v>
      </c>
      <c r="Y56" s="217"/>
      <c r="Z56" s="217"/>
      <c r="AA56" s="217">
        <v>0</v>
      </c>
      <c r="AB56" s="217"/>
      <c r="AC56" s="217"/>
      <c r="AD56" s="217">
        <v>0</v>
      </c>
      <c r="AE56" s="217"/>
      <c r="AF56" s="217"/>
      <c r="AG56" s="217">
        <v>0</v>
      </c>
      <c r="AH56" s="217"/>
    </row>
    <row r="57" spans="1:34" ht="7.5" hidden="1" customHeight="1" x14ac:dyDescent="0.25">
      <c r="A57" s="983"/>
      <c r="B57" s="853"/>
      <c r="C57" s="853"/>
      <c r="D57" s="217">
        <f t="shared" si="1"/>
        <v>0</v>
      </c>
      <c r="E57" s="217">
        <f t="shared" si="2"/>
        <v>0</v>
      </c>
      <c r="F57" s="217">
        <f t="shared" si="3"/>
        <v>0</v>
      </c>
      <c r="G57" s="1080" t="e">
        <f t="shared" si="4"/>
        <v>#DIV/0!</v>
      </c>
      <c r="H57" s="217"/>
      <c r="I57" s="217">
        <v>0</v>
      </c>
      <c r="J57" s="217"/>
      <c r="K57" s="217"/>
      <c r="L57" s="217">
        <v>0</v>
      </c>
      <c r="M57" s="217"/>
      <c r="N57" s="217"/>
      <c r="O57" s="217">
        <v>0</v>
      </c>
      <c r="P57" s="217"/>
      <c r="Q57" s="54"/>
      <c r="R57" s="54"/>
      <c r="S57" s="54"/>
      <c r="T57" s="54"/>
      <c r="U57" s="54"/>
      <c r="V57" s="54"/>
      <c r="W57" s="54"/>
      <c r="X57" s="54">
        <v>0</v>
      </c>
      <c r="Y57" s="54"/>
      <c r="Z57" s="54"/>
      <c r="AA57" s="54">
        <v>0</v>
      </c>
      <c r="AB57" s="54"/>
      <c r="AC57" s="54"/>
      <c r="AD57" s="54">
        <v>0</v>
      </c>
      <c r="AE57" s="54"/>
      <c r="AF57" s="54"/>
      <c r="AG57" s="54">
        <v>0</v>
      </c>
      <c r="AH57" s="54"/>
    </row>
    <row r="58" spans="1:34" ht="12.95" customHeight="1" x14ac:dyDescent="0.25">
      <c r="A58" s="4" t="s">
        <v>96</v>
      </c>
      <c r="B58" s="841" t="s">
        <v>95</v>
      </c>
      <c r="C58" s="841"/>
      <c r="D58" s="50">
        <f t="shared" si="1"/>
        <v>0</v>
      </c>
      <c r="E58" s="50">
        <f t="shared" si="2"/>
        <v>1033</v>
      </c>
      <c r="F58" s="50">
        <f t="shared" si="3"/>
        <v>1033</v>
      </c>
      <c r="G58" s="438">
        <f t="shared" si="4"/>
        <v>1</v>
      </c>
      <c r="H58" s="24"/>
      <c r="I58" s="24">
        <v>0</v>
      </c>
      <c r="J58" s="24"/>
      <c r="K58" s="24"/>
      <c r="L58" s="24">
        <v>0</v>
      </c>
      <c r="M58" s="24"/>
      <c r="N58" s="24"/>
      <c r="O58" s="24">
        <v>0</v>
      </c>
      <c r="P58" s="24"/>
      <c r="Q58" s="24"/>
      <c r="R58" s="24"/>
      <c r="S58" s="24"/>
      <c r="T58" s="24"/>
      <c r="U58" s="24"/>
      <c r="V58" s="24"/>
      <c r="W58" s="24"/>
      <c r="X58" s="24">
        <v>0</v>
      </c>
      <c r="Y58" s="24"/>
      <c r="Z58" s="24"/>
      <c r="AA58" s="24">
        <v>0</v>
      </c>
      <c r="AB58" s="24"/>
      <c r="AC58" s="24"/>
      <c r="AD58" s="24">
        <v>0</v>
      </c>
      <c r="AE58" s="24"/>
      <c r="AF58" s="24"/>
      <c r="AG58" s="24">
        <v>1033</v>
      </c>
      <c r="AH58" s="24">
        <v>1033</v>
      </c>
    </row>
    <row r="59" spans="1:34" ht="12.95" customHeight="1" x14ac:dyDescent="0.25">
      <c r="A59" s="4" t="s">
        <v>98</v>
      </c>
      <c r="B59" s="841" t="s">
        <v>97</v>
      </c>
      <c r="C59" s="841"/>
      <c r="D59" s="50">
        <f t="shared" si="1"/>
        <v>0</v>
      </c>
      <c r="E59" s="50">
        <f t="shared" si="2"/>
        <v>0</v>
      </c>
      <c r="F59" s="50">
        <f t="shared" si="3"/>
        <v>0</v>
      </c>
      <c r="G59" s="438"/>
      <c r="H59" s="24"/>
      <c r="I59" s="24">
        <v>0</v>
      </c>
      <c r="J59" s="24"/>
      <c r="K59" s="24"/>
      <c r="L59" s="24">
        <v>0</v>
      </c>
      <c r="M59" s="24"/>
      <c r="N59" s="24"/>
      <c r="O59" s="24">
        <v>0</v>
      </c>
      <c r="P59" s="24"/>
      <c r="Q59" s="24"/>
      <c r="R59" s="24"/>
      <c r="S59" s="24"/>
      <c r="T59" s="24"/>
      <c r="U59" s="24"/>
      <c r="V59" s="24"/>
      <c r="W59" s="24"/>
      <c r="X59" s="24">
        <v>0</v>
      </c>
      <c r="Y59" s="24"/>
      <c r="Z59" s="24"/>
      <c r="AA59" s="24">
        <v>0</v>
      </c>
      <c r="AB59" s="24"/>
      <c r="AC59" s="24"/>
      <c r="AD59" s="24">
        <v>0</v>
      </c>
      <c r="AE59" s="24"/>
      <c r="AF59" s="24"/>
      <c r="AG59" s="24">
        <v>0</v>
      </c>
      <c r="AH59" s="24"/>
    </row>
    <row r="60" spans="1:34" ht="12.95" customHeight="1" x14ac:dyDescent="0.25">
      <c r="A60" s="4" t="s">
        <v>101</v>
      </c>
      <c r="B60" s="841" t="s">
        <v>165</v>
      </c>
      <c r="C60" s="841"/>
      <c r="D60" s="50">
        <f t="shared" si="1"/>
        <v>0</v>
      </c>
      <c r="E60" s="50">
        <f t="shared" si="2"/>
        <v>0</v>
      </c>
      <c r="F60" s="50">
        <f t="shared" si="3"/>
        <v>0</v>
      </c>
      <c r="G60" s="438"/>
      <c r="H60" s="24"/>
      <c r="I60" s="24">
        <v>0</v>
      </c>
      <c r="J60" s="24"/>
      <c r="K60" s="24"/>
      <c r="L60" s="24">
        <v>0</v>
      </c>
      <c r="M60" s="24"/>
      <c r="N60" s="24"/>
      <c r="O60" s="24">
        <v>0</v>
      </c>
      <c r="P60" s="24"/>
      <c r="Q60" s="24"/>
      <c r="R60" s="24"/>
      <c r="S60" s="24"/>
      <c r="T60" s="24"/>
      <c r="U60" s="24"/>
      <c r="V60" s="24"/>
      <c r="W60" s="24"/>
      <c r="X60" s="24">
        <v>0</v>
      </c>
      <c r="Y60" s="24"/>
      <c r="Z60" s="24"/>
      <c r="AA60" s="24">
        <v>0</v>
      </c>
      <c r="AB60" s="24"/>
      <c r="AC60" s="24"/>
      <c r="AD60" s="24">
        <v>0</v>
      </c>
      <c r="AE60" s="24"/>
      <c r="AF60" s="24"/>
      <c r="AG60" s="24">
        <v>0</v>
      </c>
      <c r="AH60" s="24"/>
    </row>
    <row r="61" spans="1:34" ht="12.95" customHeight="1" x14ac:dyDescent="0.25">
      <c r="A61" s="4" t="s">
        <v>103</v>
      </c>
      <c r="B61" s="841" t="s">
        <v>102</v>
      </c>
      <c r="C61" s="841"/>
      <c r="D61" s="50">
        <f t="shared" si="1"/>
        <v>0</v>
      </c>
      <c r="E61" s="50">
        <f t="shared" si="2"/>
        <v>0</v>
      </c>
      <c r="F61" s="50">
        <f t="shared" si="3"/>
        <v>0</v>
      </c>
      <c r="G61" s="438"/>
      <c r="H61" s="24"/>
      <c r="I61" s="24">
        <v>0</v>
      </c>
      <c r="J61" s="24"/>
      <c r="K61" s="24"/>
      <c r="L61" s="24">
        <v>0</v>
      </c>
      <c r="M61" s="24"/>
      <c r="N61" s="24"/>
      <c r="O61" s="24">
        <v>0</v>
      </c>
      <c r="P61" s="24"/>
      <c r="Q61" s="24"/>
      <c r="R61" s="24"/>
      <c r="S61" s="24"/>
      <c r="T61" s="24"/>
      <c r="U61" s="24"/>
      <c r="V61" s="24"/>
      <c r="W61" s="24"/>
      <c r="X61" s="24">
        <v>0</v>
      </c>
      <c r="Y61" s="24"/>
      <c r="Z61" s="24"/>
      <c r="AA61" s="24">
        <v>0</v>
      </c>
      <c r="AB61" s="24"/>
      <c r="AC61" s="24"/>
      <c r="AD61" s="24">
        <v>0</v>
      </c>
      <c r="AE61" s="24"/>
      <c r="AF61" s="24"/>
      <c r="AG61" s="24">
        <v>0</v>
      </c>
      <c r="AH61" s="24"/>
    </row>
    <row r="62" spans="1:34" ht="12.95" customHeight="1" x14ac:dyDescent="0.25">
      <c r="A62" s="4" t="s">
        <v>105</v>
      </c>
      <c r="B62" s="841" t="s">
        <v>164</v>
      </c>
      <c r="C62" s="841"/>
      <c r="D62" s="50">
        <f t="shared" si="1"/>
        <v>0</v>
      </c>
      <c r="E62" s="50">
        <f t="shared" si="2"/>
        <v>0</v>
      </c>
      <c r="F62" s="50">
        <f t="shared" si="3"/>
        <v>0</v>
      </c>
      <c r="G62" s="438"/>
      <c r="H62" s="24"/>
      <c r="I62" s="24">
        <v>0</v>
      </c>
      <c r="J62" s="24"/>
      <c r="K62" s="24"/>
      <c r="L62" s="24">
        <v>0</v>
      </c>
      <c r="M62" s="24"/>
      <c r="N62" s="24"/>
      <c r="O62" s="24">
        <v>0</v>
      </c>
      <c r="P62" s="24"/>
      <c r="Q62" s="24"/>
      <c r="R62" s="24"/>
      <c r="S62" s="24"/>
      <c r="T62" s="24"/>
      <c r="U62" s="24"/>
      <c r="V62" s="24"/>
      <c r="W62" s="24"/>
      <c r="X62" s="24">
        <v>0</v>
      </c>
      <c r="Y62" s="24"/>
      <c r="Z62" s="24"/>
      <c r="AA62" s="24">
        <v>0</v>
      </c>
      <c r="AB62" s="24"/>
      <c r="AC62" s="24"/>
      <c r="AD62" s="24">
        <v>0</v>
      </c>
      <c r="AE62" s="24"/>
      <c r="AF62" s="24"/>
      <c r="AG62" s="24">
        <v>0</v>
      </c>
      <c r="AH62" s="24"/>
    </row>
    <row r="63" spans="1:34" ht="12.95" customHeight="1" x14ac:dyDescent="0.25">
      <c r="A63" s="4" t="s">
        <v>107</v>
      </c>
      <c r="B63" s="840" t="s">
        <v>106</v>
      </c>
      <c r="C63" s="840"/>
      <c r="D63" s="50">
        <f t="shared" si="1"/>
        <v>338240</v>
      </c>
      <c r="E63" s="50">
        <f t="shared" si="2"/>
        <v>368481</v>
      </c>
      <c r="F63" s="50">
        <f t="shared" si="3"/>
        <v>0</v>
      </c>
      <c r="G63" s="438">
        <f t="shared" si="4"/>
        <v>0</v>
      </c>
      <c r="H63" s="24"/>
      <c r="I63" s="24">
        <v>0</v>
      </c>
      <c r="J63" s="24"/>
      <c r="K63" s="24"/>
      <c r="L63" s="24">
        <v>0</v>
      </c>
      <c r="M63" s="24"/>
      <c r="N63" s="24"/>
      <c r="O63" s="24">
        <v>0</v>
      </c>
      <c r="P63" s="24"/>
      <c r="Q63" s="24"/>
      <c r="R63" s="24"/>
      <c r="S63" s="24"/>
      <c r="T63" s="24"/>
      <c r="U63" s="24"/>
      <c r="V63" s="24"/>
      <c r="W63" s="24"/>
      <c r="X63" s="24">
        <v>0</v>
      </c>
      <c r="Y63" s="24"/>
      <c r="Z63" s="24"/>
      <c r="AA63" s="24">
        <v>0</v>
      </c>
      <c r="AB63" s="24"/>
      <c r="AC63" s="24"/>
      <c r="AD63" s="24">
        <v>0</v>
      </c>
      <c r="AE63" s="24"/>
      <c r="AF63" s="24">
        <f>SUM(AF64:AF74)</f>
        <v>338240</v>
      </c>
      <c r="AG63" s="24">
        <v>368481</v>
      </c>
      <c r="AH63" s="24"/>
    </row>
    <row r="64" spans="1:34" ht="12.95" customHeight="1" x14ac:dyDescent="0.25">
      <c r="A64" s="4"/>
      <c r="B64" s="698"/>
      <c r="C64" s="698" t="s">
        <v>599</v>
      </c>
      <c r="D64" s="50">
        <f t="shared" si="1"/>
        <v>6500</v>
      </c>
      <c r="E64" s="50">
        <f t="shared" si="2"/>
        <v>104</v>
      </c>
      <c r="F64" s="50">
        <f t="shared" si="3"/>
        <v>0</v>
      </c>
      <c r="G64" s="438">
        <f t="shared" si="4"/>
        <v>0</v>
      </c>
      <c r="H64" s="24"/>
      <c r="I64" s="24">
        <v>0</v>
      </c>
      <c r="J64" s="24"/>
      <c r="K64" s="24"/>
      <c r="L64" s="24">
        <v>0</v>
      </c>
      <c r="M64" s="24"/>
      <c r="N64" s="24"/>
      <c r="O64" s="24">
        <v>0</v>
      </c>
      <c r="P64" s="24"/>
      <c r="Q64" s="24"/>
      <c r="R64" s="24"/>
      <c r="S64" s="24"/>
      <c r="T64" s="24"/>
      <c r="U64" s="24"/>
      <c r="V64" s="24"/>
      <c r="W64" s="24"/>
      <c r="X64" s="24">
        <v>0</v>
      </c>
      <c r="Y64" s="24"/>
      <c r="Z64" s="24"/>
      <c r="AA64" s="24">
        <v>0</v>
      </c>
      <c r="AB64" s="24"/>
      <c r="AC64" s="24"/>
      <c r="AD64" s="24">
        <v>0</v>
      </c>
      <c r="AE64" s="24"/>
      <c r="AF64" s="416">
        <f>5000+1500</f>
        <v>6500</v>
      </c>
      <c r="AG64" s="24">
        <v>104</v>
      </c>
      <c r="AH64" s="24"/>
    </row>
    <row r="65" spans="1:37" ht="12.95" hidden="1" customHeight="1" x14ac:dyDescent="0.25">
      <c r="A65" s="4"/>
      <c r="B65" s="698"/>
      <c r="C65" s="698" t="s">
        <v>644</v>
      </c>
      <c r="D65" s="50">
        <f t="shared" si="1"/>
        <v>0</v>
      </c>
      <c r="E65" s="50">
        <f t="shared" si="2"/>
        <v>0</v>
      </c>
      <c r="F65" s="50">
        <f t="shared" si="3"/>
        <v>0</v>
      </c>
      <c r="G65" s="438" t="e">
        <f t="shared" si="4"/>
        <v>#DIV/0!</v>
      </c>
      <c r="H65" s="24"/>
      <c r="I65" s="24">
        <v>0</v>
      </c>
      <c r="J65" s="24"/>
      <c r="K65" s="24"/>
      <c r="L65" s="24">
        <v>0</v>
      </c>
      <c r="M65" s="24"/>
      <c r="N65" s="24"/>
      <c r="O65" s="24">
        <v>0</v>
      </c>
      <c r="P65" s="24"/>
      <c r="Q65" s="24"/>
      <c r="R65" s="24"/>
      <c r="S65" s="24"/>
      <c r="T65" s="24"/>
      <c r="U65" s="24"/>
      <c r="V65" s="24"/>
      <c r="W65" s="24"/>
      <c r="X65" s="24">
        <v>0</v>
      </c>
      <c r="Y65" s="24"/>
      <c r="Z65" s="24"/>
      <c r="AA65" s="24">
        <v>0</v>
      </c>
      <c r="AB65" s="24"/>
      <c r="AC65" s="24"/>
      <c r="AD65" s="24">
        <v>0</v>
      </c>
      <c r="AE65" s="24"/>
      <c r="AF65" s="416">
        <v>0</v>
      </c>
      <c r="AG65" s="24">
        <v>0</v>
      </c>
      <c r="AH65" s="24"/>
    </row>
    <row r="66" spans="1:37" ht="12.95" hidden="1" customHeight="1" x14ac:dyDescent="0.25">
      <c r="A66" s="4"/>
      <c r="B66" s="698"/>
      <c r="C66" s="698" t="s">
        <v>647</v>
      </c>
      <c r="D66" s="50">
        <f t="shared" si="1"/>
        <v>0</v>
      </c>
      <c r="E66" s="50">
        <f t="shared" si="2"/>
        <v>0</v>
      </c>
      <c r="F66" s="50">
        <f t="shared" si="3"/>
        <v>0</v>
      </c>
      <c r="G66" s="438" t="e">
        <f t="shared" si="4"/>
        <v>#DIV/0!</v>
      </c>
      <c r="H66" s="24"/>
      <c r="I66" s="24">
        <v>0</v>
      </c>
      <c r="J66" s="24"/>
      <c r="K66" s="24"/>
      <c r="L66" s="24">
        <v>0</v>
      </c>
      <c r="M66" s="24"/>
      <c r="N66" s="24"/>
      <c r="O66" s="24">
        <v>0</v>
      </c>
      <c r="P66" s="24"/>
      <c r="Q66" s="24"/>
      <c r="R66" s="24"/>
      <c r="S66" s="24"/>
      <c r="T66" s="24"/>
      <c r="U66" s="24"/>
      <c r="V66" s="24"/>
      <c r="W66" s="24"/>
      <c r="X66" s="24">
        <v>0</v>
      </c>
      <c r="Y66" s="24"/>
      <c r="Z66" s="24"/>
      <c r="AA66" s="24">
        <v>0</v>
      </c>
      <c r="AB66" s="24"/>
      <c r="AC66" s="24"/>
      <c r="AD66" s="24">
        <v>0</v>
      </c>
      <c r="AE66" s="24"/>
      <c r="AF66" s="416">
        <v>0</v>
      </c>
      <c r="AG66" s="24">
        <v>0</v>
      </c>
      <c r="AH66" s="24"/>
    </row>
    <row r="67" spans="1:37" ht="12.95" customHeight="1" x14ac:dyDescent="0.25">
      <c r="A67" s="4"/>
      <c r="B67" s="698"/>
      <c r="C67" s="698" t="s">
        <v>600</v>
      </c>
      <c r="D67" s="50">
        <f t="shared" si="1"/>
        <v>0</v>
      </c>
      <c r="E67" s="50">
        <f t="shared" si="2"/>
        <v>11846</v>
      </c>
      <c r="F67" s="50">
        <f t="shared" si="3"/>
        <v>0</v>
      </c>
      <c r="G67" s="438">
        <f t="shared" si="4"/>
        <v>0</v>
      </c>
      <c r="H67" s="24"/>
      <c r="I67" s="24">
        <v>0</v>
      </c>
      <c r="J67" s="24"/>
      <c r="K67" s="24"/>
      <c r="L67" s="24">
        <v>0</v>
      </c>
      <c r="M67" s="24"/>
      <c r="N67" s="24"/>
      <c r="O67" s="24">
        <v>0</v>
      </c>
      <c r="P67" s="24"/>
      <c r="Q67" s="24"/>
      <c r="R67" s="24"/>
      <c r="S67" s="24"/>
      <c r="T67" s="24"/>
      <c r="U67" s="24"/>
      <c r="V67" s="24"/>
      <c r="W67" s="24"/>
      <c r="X67" s="24">
        <v>0</v>
      </c>
      <c r="Y67" s="24"/>
      <c r="Z67" s="24"/>
      <c r="AA67" s="24">
        <v>0</v>
      </c>
      <c r="AB67" s="24"/>
      <c r="AC67" s="24"/>
      <c r="AD67" s="24">
        <v>0</v>
      </c>
      <c r="AE67" s="24"/>
      <c r="AF67" s="24">
        <v>0</v>
      </c>
      <c r="AG67" s="24">
        <v>11846</v>
      </c>
      <c r="AH67" s="24"/>
    </row>
    <row r="68" spans="1:37" ht="12.95" customHeight="1" x14ac:dyDescent="0.25">
      <c r="A68" s="4"/>
      <c r="B68" s="698"/>
      <c r="C68" s="698" t="s">
        <v>707</v>
      </c>
      <c r="D68" s="50">
        <f t="shared" si="1"/>
        <v>239565</v>
      </c>
      <c r="E68" s="50">
        <f t="shared" si="2"/>
        <v>239565</v>
      </c>
      <c r="F68" s="50">
        <f t="shared" si="3"/>
        <v>0</v>
      </c>
      <c r="G68" s="438">
        <f t="shared" si="4"/>
        <v>0</v>
      </c>
      <c r="H68" s="24"/>
      <c r="I68" s="24">
        <v>0</v>
      </c>
      <c r="J68" s="24"/>
      <c r="K68" s="24"/>
      <c r="L68" s="24">
        <v>0</v>
      </c>
      <c r="M68" s="24"/>
      <c r="N68" s="24"/>
      <c r="O68" s="24">
        <v>0</v>
      </c>
      <c r="P68" s="24"/>
      <c r="Q68" s="24"/>
      <c r="R68" s="24"/>
      <c r="S68" s="24"/>
      <c r="T68" s="24"/>
      <c r="U68" s="24"/>
      <c r="V68" s="24"/>
      <c r="W68" s="24"/>
      <c r="X68" s="24">
        <v>0</v>
      </c>
      <c r="Y68" s="24"/>
      <c r="Z68" s="24"/>
      <c r="AA68" s="24">
        <v>0</v>
      </c>
      <c r="AB68" s="24"/>
      <c r="AC68" s="24"/>
      <c r="AD68" s="24">
        <v>0</v>
      </c>
      <c r="AE68" s="24"/>
      <c r="AF68" s="24">
        <f>239335+230</f>
        <v>239565</v>
      </c>
      <c r="AG68" s="24">
        <v>239565</v>
      </c>
      <c r="AH68" s="24"/>
    </row>
    <row r="69" spans="1:37" ht="12.95" hidden="1" customHeight="1" x14ac:dyDescent="0.25">
      <c r="A69" s="4"/>
      <c r="B69" s="698"/>
      <c r="C69" s="698" t="s">
        <v>602</v>
      </c>
      <c r="D69" s="50">
        <f t="shared" si="1"/>
        <v>0</v>
      </c>
      <c r="E69" s="50">
        <f t="shared" si="2"/>
        <v>0</v>
      </c>
      <c r="F69" s="50">
        <f t="shared" si="3"/>
        <v>0</v>
      </c>
      <c r="G69" s="438" t="e">
        <f t="shared" si="4"/>
        <v>#DIV/0!</v>
      </c>
      <c r="H69" s="24"/>
      <c r="I69" s="24">
        <v>0</v>
      </c>
      <c r="J69" s="24"/>
      <c r="K69" s="24"/>
      <c r="L69" s="24">
        <v>0</v>
      </c>
      <c r="M69" s="24"/>
      <c r="N69" s="24"/>
      <c r="O69" s="24">
        <v>0</v>
      </c>
      <c r="P69" s="24"/>
      <c r="Q69" s="24"/>
      <c r="R69" s="24"/>
      <c r="S69" s="24"/>
      <c r="T69" s="24"/>
      <c r="U69" s="24"/>
      <c r="V69" s="24"/>
      <c r="W69" s="24"/>
      <c r="X69" s="24">
        <v>0</v>
      </c>
      <c r="Y69" s="24"/>
      <c r="Z69" s="24"/>
      <c r="AA69" s="24">
        <v>0</v>
      </c>
      <c r="AB69" s="24"/>
      <c r="AC69" s="24"/>
      <c r="AD69" s="24">
        <v>0</v>
      </c>
      <c r="AE69" s="24"/>
      <c r="AF69" s="24">
        <v>0</v>
      </c>
      <c r="AG69" s="24">
        <v>0</v>
      </c>
      <c r="AH69" s="24"/>
    </row>
    <row r="70" spans="1:37" ht="12.95" customHeight="1" x14ac:dyDescent="0.25">
      <c r="A70" s="4"/>
      <c r="B70" s="698"/>
      <c r="C70" s="698" t="s">
        <v>736</v>
      </c>
      <c r="D70" s="50">
        <f t="shared" si="1"/>
        <v>1050</v>
      </c>
      <c r="E70" s="50">
        <f t="shared" si="2"/>
        <v>1050</v>
      </c>
      <c r="F70" s="50">
        <f t="shared" si="3"/>
        <v>0</v>
      </c>
      <c r="G70" s="438">
        <f t="shared" si="4"/>
        <v>0</v>
      </c>
      <c r="H70" s="24"/>
      <c r="I70" s="24">
        <v>0</v>
      </c>
      <c r="J70" s="24"/>
      <c r="K70" s="24"/>
      <c r="L70" s="24">
        <v>0</v>
      </c>
      <c r="M70" s="24"/>
      <c r="N70" s="24"/>
      <c r="O70" s="24">
        <v>0</v>
      </c>
      <c r="P70" s="24"/>
      <c r="Q70" s="24"/>
      <c r="R70" s="24"/>
      <c r="S70" s="24"/>
      <c r="T70" s="24"/>
      <c r="U70" s="24"/>
      <c r="V70" s="24"/>
      <c r="W70" s="24"/>
      <c r="X70" s="24">
        <v>0</v>
      </c>
      <c r="Y70" s="24"/>
      <c r="Z70" s="24"/>
      <c r="AA70" s="24">
        <v>0</v>
      </c>
      <c r="AB70" s="24"/>
      <c r="AC70" s="24"/>
      <c r="AD70" s="24">
        <v>0</v>
      </c>
      <c r="AE70" s="24"/>
      <c r="AF70" s="24">
        <v>1050</v>
      </c>
      <c r="AG70" s="24">
        <v>1050</v>
      </c>
      <c r="AH70" s="24"/>
    </row>
    <row r="71" spans="1:37" s="606" customFormat="1" ht="12.95" customHeight="1" x14ac:dyDescent="0.25">
      <c r="A71" s="4"/>
      <c r="B71" s="698"/>
      <c r="C71" s="698" t="s">
        <v>734</v>
      </c>
      <c r="D71" s="50">
        <f t="shared" ref="D71:D104" si="20">+H71+N71+Q71+T71+W71+AF71+Z71+AC71+K71</f>
        <v>11262</v>
      </c>
      <c r="E71" s="50">
        <f t="shared" ref="E71:E104" si="21">+I71+O71+R71+U71+X71+AG71+AA71+AD71+L71</f>
        <v>11262</v>
      </c>
      <c r="F71" s="50">
        <f t="shared" ref="F71:F104" si="22">+J71+P71+S71+V71+Y71+AH71+AB71+AE71+M71</f>
        <v>0</v>
      </c>
      <c r="G71" s="604">
        <f t="shared" ref="G71:G104" si="23">+F71/E71</f>
        <v>0</v>
      </c>
      <c r="H71" s="416"/>
      <c r="I71" s="416">
        <v>0</v>
      </c>
      <c r="J71" s="416"/>
      <c r="K71" s="416"/>
      <c r="L71" s="416">
        <v>0</v>
      </c>
      <c r="M71" s="416"/>
      <c r="N71" s="416"/>
      <c r="O71" s="416">
        <v>0</v>
      </c>
      <c r="P71" s="416"/>
      <c r="Q71" s="416"/>
      <c r="R71" s="416"/>
      <c r="S71" s="416"/>
      <c r="T71" s="416"/>
      <c r="U71" s="416"/>
      <c r="V71" s="416"/>
      <c r="W71" s="416"/>
      <c r="X71" s="416">
        <v>0</v>
      </c>
      <c r="Y71" s="416"/>
      <c r="Z71" s="416"/>
      <c r="AA71" s="416">
        <v>0</v>
      </c>
      <c r="AB71" s="416"/>
      <c r="AC71" s="416"/>
      <c r="AD71" s="416">
        <v>0</v>
      </c>
      <c r="AE71" s="416"/>
      <c r="AF71" s="416">
        <v>11262</v>
      </c>
      <c r="AG71" s="416">
        <v>11262</v>
      </c>
      <c r="AH71" s="416"/>
      <c r="AI71" s="605"/>
      <c r="AJ71" s="605"/>
      <c r="AK71" s="605"/>
    </row>
    <row r="72" spans="1:37" s="606" customFormat="1" ht="12.95" customHeight="1" x14ac:dyDescent="0.25">
      <c r="A72" s="4"/>
      <c r="B72" s="698"/>
      <c r="C72" s="698" t="s">
        <v>788</v>
      </c>
      <c r="D72" s="50">
        <f t="shared" si="20"/>
        <v>0</v>
      </c>
      <c r="E72" s="50">
        <f t="shared" si="21"/>
        <v>20000</v>
      </c>
      <c r="F72" s="50">
        <f t="shared" si="22"/>
        <v>0</v>
      </c>
      <c r="G72" s="604">
        <f t="shared" si="23"/>
        <v>0</v>
      </c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6"/>
      <c r="X72" s="416"/>
      <c r="Y72" s="416"/>
      <c r="Z72" s="416"/>
      <c r="AA72" s="416"/>
      <c r="AB72" s="416"/>
      <c r="AC72" s="416"/>
      <c r="AD72" s="416"/>
      <c r="AE72" s="416"/>
      <c r="AF72" s="416"/>
      <c r="AG72" s="416">
        <v>20000</v>
      </c>
      <c r="AH72" s="416"/>
      <c r="AI72" s="605"/>
      <c r="AJ72" s="605"/>
      <c r="AK72" s="605"/>
    </row>
    <row r="73" spans="1:37" ht="12.95" customHeight="1" x14ac:dyDescent="0.25">
      <c r="A73" s="4"/>
      <c r="B73" s="698"/>
      <c r="C73" s="698" t="s">
        <v>601</v>
      </c>
      <c r="D73" s="50">
        <f t="shared" si="20"/>
        <v>10000</v>
      </c>
      <c r="E73" s="50">
        <f t="shared" si="21"/>
        <v>15088</v>
      </c>
      <c r="F73" s="50">
        <f t="shared" si="22"/>
        <v>0</v>
      </c>
      <c r="G73" s="438">
        <f t="shared" si="23"/>
        <v>0</v>
      </c>
      <c r="H73" s="24"/>
      <c r="I73" s="24"/>
      <c r="J73" s="24"/>
      <c r="K73" s="24"/>
      <c r="L73" s="24"/>
      <c r="M73" s="24"/>
      <c r="N73" s="24"/>
      <c r="O73" s="24">
        <v>0</v>
      </c>
      <c r="P73" s="24"/>
      <c r="Q73" s="24"/>
      <c r="R73" s="24"/>
      <c r="S73" s="24"/>
      <c r="T73" s="24"/>
      <c r="U73" s="24"/>
      <c r="V73" s="24"/>
      <c r="W73" s="24"/>
      <c r="X73" s="24">
        <v>0</v>
      </c>
      <c r="Y73" s="24"/>
      <c r="Z73" s="24"/>
      <c r="AA73" s="24">
        <v>0</v>
      </c>
      <c r="AB73" s="24"/>
      <c r="AC73" s="24"/>
      <c r="AD73" s="24">
        <v>0</v>
      </c>
      <c r="AE73" s="24"/>
      <c r="AF73" s="416">
        <v>10000</v>
      </c>
      <c r="AG73" s="24">
        <v>15088</v>
      </c>
      <c r="AH73" s="24"/>
    </row>
    <row r="74" spans="1:37" ht="12.95" customHeight="1" x14ac:dyDescent="0.25">
      <c r="A74" s="4"/>
      <c r="B74" s="698"/>
      <c r="C74" s="698" t="s">
        <v>579</v>
      </c>
      <c r="D74" s="50">
        <f t="shared" si="20"/>
        <v>69863</v>
      </c>
      <c r="E74" s="50">
        <f t="shared" si="21"/>
        <v>69566</v>
      </c>
      <c r="F74" s="50">
        <f t="shared" si="22"/>
        <v>0</v>
      </c>
      <c r="G74" s="438">
        <f t="shared" si="23"/>
        <v>0</v>
      </c>
      <c r="H74" s="24"/>
      <c r="I74" s="24">
        <v>0</v>
      </c>
      <c r="J74" s="24"/>
      <c r="K74" s="24"/>
      <c r="L74" s="24">
        <v>0</v>
      </c>
      <c r="M74" s="24"/>
      <c r="N74" s="24"/>
      <c r="O74" s="24">
        <v>0</v>
      </c>
      <c r="P74" s="24"/>
      <c r="Q74" s="24"/>
      <c r="R74" s="24"/>
      <c r="S74" s="24"/>
      <c r="T74" s="24"/>
      <c r="U74" s="24"/>
      <c r="V74" s="24"/>
      <c r="W74" s="24"/>
      <c r="X74" s="24">
        <v>0</v>
      </c>
      <c r="Y74" s="24"/>
      <c r="Z74" s="24"/>
      <c r="AA74" s="24">
        <v>0</v>
      </c>
      <c r="AB74" s="24"/>
      <c r="AC74" s="24"/>
      <c r="AD74" s="24">
        <v>0</v>
      </c>
      <c r="AE74" s="24"/>
      <c r="AF74" s="24">
        <f>50305+19558</f>
        <v>69863</v>
      </c>
      <c r="AG74" s="24">
        <v>69566</v>
      </c>
      <c r="AH74" s="24"/>
    </row>
    <row r="75" spans="1:37" s="39" customFormat="1" ht="12.95" customHeight="1" x14ac:dyDescent="0.2">
      <c r="A75" s="5" t="s">
        <v>108</v>
      </c>
      <c r="B75" s="845" t="s">
        <v>163</v>
      </c>
      <c r="C75" s="845"/>
      <c r="D75" s="50">
        <f t="shared" si="20"/>
        <v>338240</v>
      </c>
      <c r="E75" s="50">
        <f t="shared" si="21"/>
        <v>369514</v>
      </c>
      <c r="F75" s="50">
        <f t="shared" si="22"/>
        <v>1033</v>
      </c>
      <c r="G75" s="438">
        <f t="shared" si="23"/>
        <v>2.795563902856184E-3</v>
      </c>
      <c r="H75" s="50">
        <f>+H63+H62+H61+H60+H59+H58</f>
        <v>0</v>
      </c>
      <c r="I75" s="50">
        <v>0</v>
      </c>
      <c r="J75" s="50">
        <f>+J63+J62+J61+J60+J59+J58</f>
        <v>0</v>
      </c>
      <c r="K75" s="50"/>
      <c r="L75" s="50">
        <v>0</v>
      </c>
      <c r="M75" s="50"/>
      <c r="N75" s="50"/>
      <c r="O75" s="50">
        <v>0</v>
      </c>
      <c r="P75" s="50"/>
      <c r="Q75" s="50">
        <f t="shared" ref="Q75:Y75" si="24">+Q63+Q62+Q61+Q60+Q59+Q58</f>
        <v>0</v>
      </c>
      <c r="R75" s="50">
        <f t="shared" si="24"/>
        <v>0</v>
      </c>
      <c r="S75" s="50">
        <f t="shared" si="24"/>
        <v>0</v>
      </c>
      <c r="T75" s="50">
        <f t="shared" si="24"/>
        <v>0</v>
      </c>
      <c r="U75" s="50">
        <f t="shared" si="24"/>
        <v>0</v>
      </c>
      <c r="V75" s="50">
        <f t="shared" si="24"/>
        <v>0</v>
      </c>
      <c r="W75" s="50">
        <f t="shared" si="24"/>
        <v>0</v>
      </c>
      <c r="X75" s="50">
        <v>0</v>
      </c>
      <c r="Y75" s="50">
        <f t="shared" si="24"/>
        <v>0</v>
      </c>
      <c r="Z75" s="50">
        <f t="shared" ref="Z75:AB75" si="25">+Z63+Z62+Z61+Z60+Z59+Z58</f>
        <v>0</v>
      </c>
      <c r="AA75" s="50">
        <v>0</v>
      </c>
      <c r="AB75" s="50">
        <f t="shared" si="25"/>
        <v>0</v>
      </c>
      <c r="AC75" s="50"/>
      <c r="AD75" s="50">
        <v>0</v>
      </c>
      <c r="AE75" s="50"/>
      <c r="AF75" s="50">
        <f>+AF63+AF62+AF61+AF60+AF59+AF58</f>
        <v>338240</v>
      </c>
      <c r="AG75" s="50">
        <v>369514</v>
      </c>
      <c r="AH75" s="50">
        <f>+AH63+AH62+AH61+AH60+AH59+AH58</f>
        <v>1033</v>
      </c>
    </row>
    <row r="76" spans="1:37" ht="11.25" customHeight="1" x14ac:dyDescent="0.25">
      <c r="A76" s="983"/>
      <c r="B76" s="700"/>
      <c r="C76" s="700"/>
      <c r="D76" s="217"/>
      <c r="E76" s="217"/>
      <c r="F76" s="217"/>
      <c r="G76" s="1080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</row>
    <row r="77" spans="1:37" ht="12.95" hidden="1" customHeight="1" x14ac:dyDescent="0.25">
      <c r="A77" s="981" t="s">
        <v>110</v>
      </c>
      <c r="B77" s="852" t="s">
        <v>109</v>
      </c>
      <c r="C77" s="852"/>
      <c r="D77" s="217">
        <f t="shared" si="20"/>
        <v>0</v>
      </c>
      <c r="E77" s="217">
        <f t="shared" si="21"/>
        <v>0</v>
      </c>
      <c r="F77" s="217">
        <f t="shared" si="22"/>
        <v>0</v>
      </c>
      <c r="G77" s="1080" t="e">
        <f t="shared" si="23"/>
        <v>#DIV/0!</v>
      </c>
      <c r="H77" s="54"/>
      <c r="I77" s="54"/>
      <c r="J77" s="54"/>
      <c r="K77" s="54"/>
      <c r="L77" s="54"/>
      <c r="M77" s="54"/>
      <c r="N77" s="54"/>
      <c r="O77" s="54">
        <v>0</v>
      </c>
      <c r="P77" s="54"/>
      <c r="Q77" s="54"/>
      <c r="R77" s="54"/>
      <c r="S77" s="54"/>
      <c r="T77" s="54"/>
      <c r="U77" s="54"/>
      <c r="V77" s="54"/>
      <c r="W77" s="54"/>
      <c r="X77" s="54">
        <v>0</v>
      </c>
      <c r="Y77" s="54"/>
      <c r="Z77" s="54"/>
      <c r="AA77" s="54">
        <v>0</v>
      </c>
      <c r="AB77" s="54"/>
      <c r="AC77" s="54"/>
      <c r="AD77" s="54">
        <v>0</v>
      </c>
      <c r="AE77" s="54"/>
      <c r="AF77" s="54"/>
      <c r="AG77" s="54">
        <v>0</v>
      </c>
      <c r="AH77" s="54"/>
    </row>
    <row r="78" spans="1:37" ht="12.95" hidden="1" customHeight="1" x14ac:dyDescent="0.25">
      <c r="A78" s="981" t="s">
        <v>111</v>
      </c>
      <c r="B78" s="852" t="s">
        <v>162</v>
      </c>
      <c r="C78" s="852"/>
      <c r="D78" s="217">
        <f t="shared" si="20"/>
        <v>0</v>
      </c>
      <c r="E78" s="217">
        <f t="shared" si="21"/>
        <v>0</v>
      </c>
      <c r="F78" s="217">
        <f t="shared" si="22"/>
        <v>0</v>
      </c>
      <c r="G78" s="1080" t="e">
        <f t="shared" si="23"/>
        <v>#DIV/0!</v>
      </c>
      <c r="H78" s="54"/>
      <c r="I78" s="54">
        <v>0</v>
      </c>
      <c r="J78" s="54"/>
      <c r="K78" s="54"/>
      <c r="L78" s="54">
        <v>0</v>
      </c>
      <c r="M78" s="54"/>
      <c r="N78" s="54"/>
      <c r="O78" s="54">
        <v>0</v>
      </c>
      <c r="P78" s="54"/>
      <c r="Q78" s="54"/>
      <c r="R78" s="54"/>
      <c r="S78" s="54"/>
      <c r="T78" s="54"/>
      <c r="U78" s="54"/>
      <c r="V78" s="54"/>
      <c r="W78" s="54"/>
      <c r="X78" s="54">
        <v>0</v>
      </c>
      <c r="Y78" s="54"/>
      <c r="Z78" s="54"/>
      <c r="AA78" s="54">
        <v>0</v>
      </c>
      <c r="AB78" s="54"/>
      <c r="AC78" s="54"/>
      <c r="AD78" s="54">
        <v>0</v>
      </c>
      <c r="AE78" s="54"/>
      <c r="AF78" s="54"/>
      <c r="AG78" s="54">
        <v>0</v>
      </c>
      <c r="AH78" s="54"/>
    </row>
    <row r="79" spans="1:37" s="36" customFormat="1" ht="12.95" hidden="1" customHeight="1" x14ac:dyDescent="0.2">
      <c r="A79" s="1088" t="s">
        <v>111</v>
      </c>
      <c r="B79" s="1089"/>
      <c r="C79" s="1095" t="s">
        <v>112</v>
      </c>
      <c r="D79" s="217">
        <f t="shared" si="20"/>
        <v>0</v>
      </c>
      <c r="E79" s="217">
        <f t="shared" si="21"/>
        <v>0</v>
      </c>
      <c r="F79" s="217">
        <f t="shared" si="22"/>
        <v>0</v>
      </c>
      <c r="G79" s="1080" t="e">
        <f t="shared" si="23"/>
        <v>#DIV/0!</v>
      </c>
      <c r="H79" s="1091"/>
      <c r="I79" s="1091">
        <v>0</v>
      </c>
      <c r="J79" s="1091"/>
      <c r="K79" s="1091"/>
      <c r="L79" s="1091">
        <v>0</v>
      </c>
      <c r="M79" s="1091"/>
      <c r="N79" s="1091"/>
      <c r="O79" s="1091">
        <v>0</v>
      </c>
      <c r="P79" s="1091"/>
      <c r="Q79" s="1091"/>
      <c r="R79" s="1091"/>
      <c r="S79" s="1091"/>
      <c r="T79" s="1091"/>
      <c r="U79" s="1091"/>
      <c r="V79" s="1091"/>
      <c r="W79" s="1091"/>
      <c r="X79" s="1091">
        <v>0</v>
      </c>
      <c r="Y79" s="1091"/>
      <c r="Z79" s="1091"/>
      <c r="AA79" s="1091">
        <v>0</v>
      </c>
      <c r="AB79" s="1091"/>
      <c r="AC79" s="1091"/>
      <c r="AD79" s="1091">
        <v>0</v>
      </c>
      <c r="AE79" s="1091"/>
      <c r="AF79" s="1091"/>
      <c r="AG79" s="1091">
        <v>0</v>
      </c>
      <c r="AH79" s="1091"/>
    </row>
    <row r="80" spans="1:37" ht="12.95" hidden="1" customHeight="1" x14ac:dyDescent="0.25">
      <c r="A80" s="981" t="s">
        <v>114</v>
      </c>
      <c r="B80" s="852" t="s">
        <v>113</v>
      </c>
      <c r="C80" s="852"/>
      <c r="D80" s="217">
        <f t="shared" si="20"/>
        <v>0</v>
      </c>
      <c r="E80" s="217">
        <f t="shared" si="21"/>
        <v>0</v>
      </c>
      <c r="F80" s="217">
        <f t="shared" si="22"/>
        <v>0</v>
      </c>
      <c r="G80" s="1080" t="e">
        <f t="shared" si="23"/>
        <v>#DIV/0!</v>
      </c>
      <c r="H80" s="54"/>
      <c r="I80" s="54">
        <v>0</v>
      </c>
      <c r="J80" s="54"/>
      <c r="K80" s="54"/>
      <c r="L80" s="54">
        <v>0</v>
      </c>
      <c r="M80" s="54"/>
      <c r="N80" s="54"/>
      <c r="O80" s="54">
        <v>0</v>
      </c>
      <c r="P80" s="54"/>
      <c r="Q80" s="54"/>
      <c r="R80" s="54"/>
      <c r="S80" s="54"/>
      <c r="T80" s="54"/>
      <c r="U80" s="54"/>
      <c r="V80" s="54"/>
      <c r="W80" s="54"/>
      <c r="X80" s="54">
        <v>0</v>
      </c>
      <c r="Y80" s="54"/>
      <c r="Z80" s="54"/>
      <c r="AA80" s="54">
        <v>0</v>
      </c>
      <c r="AB80" s="54"/>
      <c r="AC80" s="54"/>
      <c r="AD80" s="54">
        <v>0</v>
      </c>
      <c r="AE80" s="54"/>
      <c r="AF80" s="54"/>
      <c r="AG80" s="54">
        <v>0</v>
      </c>
      <c r="AH80" s="54"/>
    </row>
    <row r="81" spans="1:34" ht="12.95" hidden="1" customHeight="1" x14ac:dyDescent="0.25">
      <c r="A81" s="981" t="s">
        <v>116</v>
      </c>
      <c r="B81" s="852" t="s">
        <v>115</v>
      </c>
      <c r="C81" s="852"/>
      <c r="D81" s="217">
        <f t="shared" si="20"/>
        <v>0</v>
      </c>
      <c r="E81" s="217">
        <f t="shared" si="21"/>
        <v>0</v>
      </c>
      <c r="F81" s="217">
        <f t="shared" si="22"/>
        <v>0</v>
      </c>
      <c r="G81" s="1080" t="e">
        <f t="shared" si="23"/>
        <v>#DIV/0!</v>
      </c>
      <c r="H81" s="54"/>
      <c r="I81" s="54">
        <v>0</v>
      </c>
      <c r="J81" s="54"/>
      <c r="K81" s="54"/>
      <c r="L81" s="54">
        <v>0</v>
      </c>
      <c r="M81" s="54"/>
      <c r="N81" s="54"/>
      <c r="O81" s="54">
        <v>0</v>
      </c>
      <c r="P81" s="54"/>
      <c r="Q81" s="54"/>
      <c r="R81" s="54"/>
      <c r="S81" s="54"/>
      <c r="T81" s="54"/>
      <c r="U81" s="54"/>
      <c r="V81" s="54"/>
      <c r="W81" s="54"/>
      <c r="X81" s="54">
        <v>0</v>
      </c>
      <c r="Y81" s="54"/>
      <c r="Z81" s="54"/>
      <c r="AA81" s="54">
        <v>0</v>
      </c>
      <c r="AB81" s="54"/>
      <c r="AC81" s="54"/>
      <c r="AD81" s="54">
        <v>0</v>
      </c>
      <c r="AE81" s="54"/>
      <c r="AF81" s="54"/>
      <c r="AG81" s="54">
        <v>0</v>
      </c>
      <c r="AH81" s="54"/>
    </row>
    <row r="82" spans="1:34" ht="12.95" hidden="1" customHeight="1" x14ac:dyDescent="0.25">
      <c r="A82" s="981" t="s">
        <v>118</v>
      </c>
      <c r="B82" s="852" t="s">
        <v>117</v>
      </c>
      <c r="C82" s="852"/>
      <c r="D82" s="217">
        <f t="shared" si="20"/>
        <v>0</v>
      </c>
      <c r="E82" s="217">
        <f t="shared" si="21"/>
        <v>0</v>
      </c>
      <c r="F82" s="217">
        <f t="shared" si="22"/>
        <v>0</v>
      </c>
      <c r="G82" s="1080" t="e">
        <f t="shared" si="23"/>
        <v>#DIV/0!</v>
      </c>
      <c r="H82" s="54"/>
      <c r="I82" s="54">
        <v>0</v>
      </c>
      <c r="J82" s="54"/>
      <c r="K82" s="54"/>
      <c r="L82" s="54">
        <v>0</v>
      </c>
      <c r="M82" s="54"/>
      <c r="N82" s="54"/>
      <c r="O82" s="54">
        <v>0</v>
      </c>
      <c r="P82" s="54"/>
      <c r="Q82" s="54"/>
      <c r="R82" s="54"/>
      <c r="S82" s="54"/>
      <c r="T82" s="54"/>
      <c r="U82" s="54"/>
      <c r="V82" s="54"/>
      <c r="W82" s="54"/>
      <c r="X82" s="54">
        <v>0</v>
      </c>
      <c r="Y82" s="54"/>
      <c r="Z82" s="54"/>
      <c r="AA82" s="54">
        <v>0</v>
      </c>
      <c r="AB82" s="54"/>
      <c r="AC82" s="54"/>
      <c r="AD82" s="54">
        <v>0</v>
      </c>
      <c r="AE82" s="54"/>
      <c r="AF82" s="54"/>
      <c r="AG82" s="54">
        <v>0</v>
      </c>
      <c r="AH82" s="54"/>
    </row>
    <row r="83" spans="1:34" ht="12.95" hidden="1" customHeight="1" x14ac:dyDescent="0.25">
      <c r="A83" s="981" t="s">
        <v>120</v>
      </c>
      <c r="B83" s="852" t="s">
        <v>119</v>
      </c>
      <c r="C83" s="852"/>
      <c r="D83" s="217">
        <f t="shared" si="20"/>
        <v>0</v>
      </c>
      <c r="E83" s="217">
        <f t="shared" si="21"/>
        <v>0</v>
      </c>
      <c r="F83" s="217">
        <f t="shared" si="22"/>
        <v>0</v>
      </c>
      <c r="G83" s="1080" t="e">
        <f t="shared" si="23"/>
        <v>#DIV/0!</v>
      </c>
      <c r="H83" s="54"/>
      <c r="I83" s="54">
        <v>0</v>
      </c>
      <c r="J83" s="54"/>
      <c r="K83" s="54"/>
      <c r="L83" s="54">
        <v>0</v>
      </c>
      <c r="M83" s="54"/>
      <c r="N83" s="54"/>
      <c r="O83" s="54">
        <v>0</v>
      </c>
      <c r="P83" s="54"/>
      <c r="Q83" s="54"/>
      <c r="R83" s="54"/>
      <c r="S83" s="54"/>
      <c r="T83" s="54"/>
      <c r="U83" s="54"/>
      <c r="V83" s="54"/>
      <c r="W83" s="54"/>
      <c r="X83" s="54">
        <v>0</v>
      </c>
      <c r="Y83" s="54"/>
      <c r="Z83" s="54"/>
      <c r="AA83" s="54">
        <v>0</v>
      </c>
      <c r="AB83" s="54"/>
      <c r="AC83" s="54"/>
      <c r="AD83" s="54">
        <v>0</v>
      </c>
      <c r="AE83" s="54"/>
      <c r="AF83" s="54"/>
      <c r="AG83" s="54">
        <v>0</v>
      </c>
      <c r="AH83" s="54"/>
    </row>
    <row r="84" spans="1:34" ht="12.95" hidden="1" customHeight="1" x14ac:dyDescent="0.25">
      <c r="A84" s="981" t="s">
        <v>122</v>
      </c>
      <c r="B84" s="852" t="s">
        <v>121</v>
      </c>
      <c r="C84" s="852"/>
      <c r="D84" s="217">
        <f t="shared" si="20"/>
        <v>0</v>
      </c>
      <c r="E84" s="217">
        <f t="shared" si="21"/>
        <v>0</v>
      </c>
      <c r="F84" s="217">
        <f t="shared" si="22"/>
        <v>0</v>
      </c>
      <c r="G84" s="1080" t="e">
        <f t="shared" si="23"/>
        <v>#DIV/0!</v>
      </c>
      <c r="H84" s="54"/>
      <c r="I84" s="54">
        <v>0</v>
      </c>
      <c r="J84" s="54"/>
      <c r="K84" s="54"/>
      <c r="L84" s="54">
        <v>0</v>
      </c>
      <c r="M84" s="54"/>
      <c r="N84" s="54"/>
      <c r="O84" s="54">
        <v>0</v>
      </c>
      <c r="P84" s="54"/>
      <c r="Q84" s="54"/>
      <c r="R84" s="54"/>
      <c r="S84" s="54"/>
      <c r="T84" s="54"/>
      <c r="U84" s="54"/>
      <c r="V84" s="54"/>
      <c r="W84" s="54"/>
      <c r="X84" s="54">
        <v>0</v>
      </c>
      <c r="Y84" s="54"/>
      <c r="Z84" s="54"/>
      <c r="AA84" s="54">
        <v>0</v>
      </c>
      <c r="AB84" s="54"/>
      <c r="AC84" s="54"/>
      <c r="AD84" s="54">
        <v>0</v>
      </c>
      <c r="AE84" s="54"/>
      <c r="AF84" s="54"/>
      <c r="AG84" s="54">
        <v>0</v>
      </c>
      <c r="AH84" s="54"/>
    </row>
    <row r="85" spans="1:34" s="39" customFormat="1" ht="12.95" hidden="1" customHeight="1" x14ac:dyDescent="0.2">
      <c r="A85" s="983" t="s">
        <v>123</v>
      </c>
      <c r="B85" s="984" t="s">
        <v>161</v>
      </c>
      <c r="C85" s="984"/>
      <c r="D85" s="217">
        <f t="shared" si="20"/>
        <v>0</v>
      </c>
      <c r="E85" s="217">
        <f t="shared" si="21"/>
        <v>0</v>
      </c>
      <c r="F85" s="217">
        <f t="shared" si="22"/>
        <v>0</v>
      </c>
      <c r="G85" s="1080" t="e">
        <f t="shared" si="23"/>
        <v>#DIV/0!</v>
      </c>
      <c r="H85" s="217"/>
      <c r="I85" s="217">
        <v>0</v>
      </c>
      <c r="J85" s="217"/>
      <c r="K85" s="217"/>
      <c r="L85" s="217">
        <v>0</v>
      </c>
      <c r="M85" s="217"/>
      <c r="N85" s="217"/>
      <c r="O85" s="217">
        <v>0</v>
      </c>
      <c r="P85" s="217"/>
      <c r="Q85" s="217"/>
      <c r="R85" s="217"/>
      <c r="S85" s="217"/>
      <c r="T85" s="217"/>
      <c r="U85" s="217"/>
      <c r="V85" s="217"/>
      <c r="W85" s="217"/>
      <c r="X85" s="217">
        <v>0</v>
      </c>
      <c r="Y85" s="217"/>
      <c r="Z85" s="217"/>
      <c r="AA85" s="217">
        <v>0</v>
      </c>
      <c r="AB85" s="217"/>
      <c r="AC85" s="217"/>
      <c r="AD85" s="217">
        <v>0</v>
      </c>
      <c r="AE85" s="217"/>
      <c r="AF85" s="217"/>
      <c r="AG85" s="217">
        <v>0</v>
      </c>
      <c r="AH85" s="217"/>
    </row>
    <row r="86" spans="1:34" ht="5.25" hidden="1" customHeight="1" x14ac:dyDescent="0.25">
      <c r="A86" s="983"/>
      <c r="B86" s="700"/>
      <c r="C86" s="700"/>
      <c r="D86" s="217">
        <f t="shared" si="20"/>
        <v>0</v>
      </c>
      <c r="E86" s="217">
        <f t="shared" si="21"/>
        <v>0</v>
      </c>
      <c r="F86" s="217">
        <f t="shared" si="22"/>
        <v>0</v>
      </c>
      <c r="G86" s="1080" t="e">
        <f t="shared" si="23"/>
        <v>#DIV/0!</v>
      </c>
      <c r="H86" s="54"/>
      <c r="I86" s="54">
        <v>0</v>
      </c>
      <c r="J86" s="54"/>
      <c r="K86" s="54"/>
      <c r="L86" s="54">
        <v>0</v>
      </c>
      <c r="M86" s="54"/>
      <c r="N86" s="54"/>
      <c r="O86" s="54">
        <v>0</v>
      </c>
      <c r="P86" s="54"/>
      <c r="Q86" s="54"/>
      <c r="R86" s="54"/>
      <c r="S86" s="54"/>
      <c r="T86" s="54"/>
      <c r="U86" s="54"/>
      <c r="V86" s="54"/>
      <c r="W86" s="54"/>
      <c r="X86" s="54">
        <v>0</v>
      </c>
      <c r="Y86" s="54"/>
      <c r="Z86" s="54"/>
      <c r="AA86" s="54">
        <v>0</v>
      </c>
      <c r="AB86" s="54"/>
      <c r="AC86" s="54"/>
      <c r="AD86" s="54">
        <v>0</v>
      </c>
      <c r="AE86" s="54"/>
      <c r="AF86" s="54"/>
      <c r="AG86" s="54">
        <v>0</v>
      </c>
      <c r="AH86" s="54"/>
    </row>
    <row r="87" spans="1:34" ht="12.95" hidden="1" customHeight="1" x14ac:dyDescent="0.25">
      <c r="A87" s="981" t="s">
        <v>125</v>
      </c>
      <c r="B87" s="852" t="s">
        <v>124</v>
      </c>
      <c r="C87" s="852"/>
      <c r="D87" s="217">
        <f t="shared" si="20"/>
        <v>0</v>
      </c>
      <c r="E87" s="217">
        <f t="shared" si="21"/>
        <v>0</v>
      </c>
      <c r="F87" s="217">
        <f t="shared" si="22"/>
        <v>0</v>
      </c>
      <c r="G87" s="1080" t="e">
        <f t="shared" si="23"/>
        <v>#DIV/0!</v>
      </c>
      <c r="H87" s="54"/>
      <c r="I87" s="54">
        <v>0</v>
      </c>
      <c r="J87" s="54"/>
      <c r="K87" s="54"/>
      <c r="L87" s="54">
        <v>0</v>
      </c>
      <c r="M87" s="54"/>
      <c r="N87" s="54"/>
      <c r="O87" s="54">
        <v>0</v>
      </c>
      <c r="P87" s="54"/>
      <c r="Q87" s="54"/>
      <c r="R87" s="54"/>
      <c r="S87" s="54"/>
      <c r="T87" s="54"/>
      <c r="U87" s="54"/>
      <c r="V87" s="54"/>
      <c r="W87" s="54"/>
      <c r="X87" s="54">
        <v>0</v>
      </c>
      <c r="Y87" s="54"/>
      <c r="Z87" s="54"/>
      <c r="AA87" s="54">
        <v>0</v>
      </c>
      <c r="AB87" s="54"/>
      <c r="AC87" s="54"/>
      <c r="AD87" s="54">
        <v>0</v>
      </c>
      <c r="AE87" s="54"/>
      <c r="AF87" s="54"/>
      <c r="AG87" s="54">
        <v>0</v>
      </c>
      <c r="AH87" s="54"/>
    </row>
    <row r="88" spans="1:34" ht="12.95" hidden="1" customHeight="1" x14ac:dyDescent="0.25">
      <c r="A88" s="981" t="s">
        <v>127</v>
      </c>
      <c r="B88" s="852" t="s">
        <v>126</v>
      </c>
      <c r="C88" s="852"/>
      <c r="D88" s="217">
        <f t="shared" si="20"/>
        <v>0</v>
      </c>
      <c r="E88" s="217">
        <f t="shared" si="21"/>
        <v>0</v>
      </c>
      <c r="F88" s="217">
        <f t="shared" si="22"/>
        <v>0</v>
      </c>
      <c r="G88" s="1080" t="e">
        <f t="shared" si="23"/>
        <v>#DIV/0!</v>
      </c>
      <c r="H88" s="54"/>
      <c r="I88" s="54">
        <v>0</v>
      </c>
      <c r="J88" s="54"/>
      <c r="K88" s="54"/>
      <c r="L88" s="54">
        <v>0</v>
      </c>
      <c r="M88" s="54"/>
      <c r="N88" s="54"/>
      <c r="O88" s="54">
        <v>0</v>
      </c>
      <c r="P88" s="54"/>
      <c r="Q88" s="54"/>
      <c r="R88" s="54"/>
      <c r="S88" s="54"/>
      <c r="T88" s="54"/>
      <c r="U88" s="54"/>
      <c r="V88" s="54"/>
      <c r="W88" s="54"/>
      <c r="X88" s="54">
        <v>0</v>
      </c>
      <c r="Y88" s="54"/>
      <c r="Z88" s="54"/>
      <c r="AA88" s="54">
        <v>0</v>
      </c>
      <c r="AB88" s="54"/>
      <c r="AC88" s="54"/>
      <c r="AD88" s="54">
        <v>0</v>
      </c>
      <c r="AE88" s="54"/>
      <c r="AF88" s="54"/>
      <c r="AG88" s="54">
        <v>0</v>
      </c>
      <c r="AH88" s="54"/>
    </row>
    <row r="89" spans="1:34" ht="12.95" hidden="1" customHeight="1" x14ac:dyDescent="0.25">
      <c r="A89" s="981" t="s">
        <v>129</v>
      </c>
      <c r="B89" s="852" t="s">
        <v>128</v>
      </c>
      <c r="C89" s="852"/>
      <c r="D89" s="217">
        <f t="shared" si="20"/>
        <v>0</v>
      </c>
      <c r="E89" s="217">
        <f t="shared" si="21"/>
        <v>0</v>
      </c>
      <c r="F89" s="217">
        <f t="shared" si="22"/>
        <v>0</v>
      </c>
      <c r="G89" s="1080" t="e">
        <f t="shared" si="23"/>
        <v>#DIV/0!</v>
      </c>
      <c r="H89" s="54"/>
      <c r="I89" s="54">
        <v>0</v>
      </c>
      <c r="J89" s="54"/>
      <c r="K89" s="54"/>
      <c r="L89" s="54">
        <v>0</v>
      </c>
      <c r="M89" s="54"/>
      <c r="N89" s="54"/>
      <c r="O89" s="54">
        <v>0</v>
      </c>
      <c r="P89" s="54"/>
      <c r="Q89" s="54"/>
      <c r="R89" s="54"/>
      <c r="S89" s="54"/>
      <c r="T89" s="54"/>
      <c r="U89" s="54"/>
      <c r="V89" s="54"/>
      <c r="W89" s="54"/>
      <c r="X89" s="54">
        <v>0</v>
      </c>
      <c r="Y89" s="54"/>
      <c r="Z89" s="54"/>
      <c r="AA89" s="54">
        <v>0</v>
      </c>
      <c r="AB89" s="54"/>
      <c r="AC89" s="54"/>
      <c r="AD89" s="54">
        <v>0</v>
      </c>
      <c r="AE89" s="54"/>
      <c r="AF89" s="54"/>
      <c r="AG89" s="54">
        <v>0</v>
      </c>
      <c r="AH89" s="54"/>
    </row>
    <row r="90" spans="1:34" ht="12.95" hidden="1" customHeight="1" x14ac:dyDescent="0.25">
      <c r="A90" s="981" t="s">
        <v>131</v>
      </c>
      <c r="B90" s="852" t="s">
        <v>130</v>
      </c>
      <c r="C90" s="852"/>
      <c r="D90" s="217">
        <f t="shared" si="20"/>
        <v>0</v>
      </c>
      <c r="E90" s="217">
        <f t="shared" si="21"/>
        <v>0</v>
      </c>
      <c r="F90" s="217">
        <f t="shared" si="22"/>
        <v>0</v>
      </c>
      <c r="G90" s="1080" t="e">
        <f t="shared" si="23"/>
        <v>#DIV/0!</v>
      </c>
      <c r="H90" s="54"/>
      <c r="I90" s="54">
        <v>0</v>
      </c>
      <c r="J90" s="54"/>
      <c r="K90" s="54"/>
      <c r="L90" s="54">
        <v>0</v>
      </c>
      <c r="M90" s="54"/>
      <c r="N90" s="54"/>
      <c r="O90" s="54">
        <v>0</v>
      </c>
      <c r="P90" s="54"/>
      <c r="Q90" s="54"/>
      <c r="R90" s="54"/>
      <c r="S90" s="54"/>
      <c r="T90" s="54"/>
      <c r="U90" s="54"/>
      <c r="V90" s="54"/>
      <c r="W90" s="54"/>
      <c r="X90" s="54">
        <v>0</v>
      </c>
      <c r="Y90" s="54"/>
      <c r="Z90" s="54"/>
      <c r="AA90" s="54">
        <v>0</v>
      </c>
      <c r="AB90" s="54"/>
      <c r="AC90" s="54"/>
      <c r="AD90" s="54">
        <v>0</v>
      </c>
      <c r="AE90" s="54"/>
      <c r="AF90" s="54"/>
      <c r="AG90" s="54">
        <v>0</v>
      </c>
      <c r="AH90" s="54"/>
    </row>
    <row r="91" spans="1:34" s="39" customFormat="1" ht="12.95" hidden="1" customHeight="1" x14ac:dyDescent="0.2">
      <c r="A91" s="983" t="s">
        <v>132</v>
      </c>
      <c r="B91" s="984" t="s">
        <v>160</v>
      </c>
      <c r="C91" s="984"/>
      <c r="D91" s="217">
        <f t="shared" si="20"/>
        <v>0</v>
      </c>
      <c r="E91" s="217">
        <f t="shared" si="21"/>
        <v>0</v>
      </c>
      <c r="F91" s="217">
        <f t="shared" si="22"/>
        <v>0</v>
      </c>
      <c r="G91" s="1080" t="e">
        <f t="shared" si="23"/>
        <v>#DIV/0!</v>
      </c>
      <c r="H91" s="217"/>
      <c r="I91" s="217">
        <v>0</v>
      </c>
      <c r="J91" s="217"/>
      <c r="K91" s="217"/>
      <c r="L91" s="217">
        <v>0</v>
      </c>
      <c r="M91" s="217"/>
      <c r="N91" s="217"/>
      <c r="O91" s="217">
        <v>0</v>
      </c>
      <c r="P91" s="217"/>
      <c r="Q91" s="217"/>
      <c r="R91" s="217"/>
      <c r="S91" s="217"/>
      <c r="T91" s="217"/>
      <c r="U91" s="217"/>
      <c r="V91" s="217"/>
      <c r="W91" s="217"/>
      <c r="X91" s="217">
        <v>0</v>
      </c>
      <c r="Y91" s="217"/>
      <c r="Z91" s="217"/>
      <c r="AA91" s="217">
        <v>0</v>
      </c>
      <c r="AB91" s="217"/>
      <c r="AC91" s="217"/>
      <c r="AD91" s="217">
        <v>0</v>
      </c>
      <c r="AE91" s="217"/>
      <c r="AF91" s="217"/>
      <c r="AG91" s="217">
        <v>0</v>
      </c>
      <c r="AH91" s="217"/>
    </row>
    <row r="92" spans="1:34" ht="12.95" hidden="1" customHeight="1" x14ac:dyDescent="0.25">
      <c r="A92" s="983"/>
      <c r="B92" s="700"/>
      <c r="C92" s="700"/>
      <c r="D92" s="217">
        <f t="shared" si="20"/>
        <v>0</v>
      </c>
      <c r="E92" s="217">
        <f t="shared" si="21"/>
        <v>0</v>
      </c>
      <c r="F92" s="217">
        <f t="shared" si="22"/>
        <v>0</v>
      </c>
      <c r="G92" s="1080" t="e">
        <f t="shared" si="23"/>
        <v>#DIV/0!</v>
      </c>
      <c r="H92" s="54"/>
      <c r="I92" s="54">
        <v>0</v>
      </c>
      <c r="J92" s="54"/>
      <c r="K92" s="54"/>
      <c r="L92" s="54">
        <v>0</v>
      </c>
      <c r="M92" s="54"/>
      <c r="N92" s="54"/>
      <c r="O92" s="54">
        <v>0</v>
      </c>
      <c r="P92" s="54"/>
      <c r="Q92" s="54"/>
      <c r="R92" s="54"/>
      <c r="S92" s="54"/>
      <c r="T92" s="54"/>
      <c r="U92" s="54"/>
      <c r="V92" s="54"/>
      <c r="W92" s="54"/>
      <c r="X92" s="54">
        <v>0</v>
      </c>
      <c r="Y92" s="54"/>
      <c r="Z92" s="54"/>
      <c r="AA92" s="54">
        <v>0</v>
      </c>
      <c r="AB92" s="54"/>
      <c r="AC92" s="54"/>
      <c r="AD92" s="54">
        <v>0</v>
      </c>
      <c r="AE92" s="54"/>
      <c r="AF92" s="54"/>
      <c r="AG92" s="54">
        <v>0</v>
      </c>
      <c r="AH92" s="54"/>
    </row>
    <row r="93" spans="1:34" ht="12.95" hidden="1" customHeight="1" x14ac:dyDescent="0.25">
      <c r="A93" s="981" t="s">
        <v>371</v>
      </c>
      <c r="B93" s="852" t="s">
        <v>372</v>
      </c>
      <c r="C93" s="852"/>
      <c r="D93" s="217">
        <f t="shared" si="20"/>
        <v>0</v>
      </c>
      <c r="E93" s="217">
        <f t="shared" si="21"/>
        <v>0</v>
      </c>
      <c r="F93" s="217">
        <f t="shared" si="22"/>
        <v>0</v>
      </c>
      <c r="G93" s="1080" t="e">
        <f t="shared" si="23"/>
        <v>#DIV/0!</v>
      </c>
      <c r="H93" s="54"/>
      <c r="I93" s="54">
        <v>0</v>
      </c>
      <c r="J93" s="54"/>
      <c r="K93" s="54"/>
      <c r="L93" s="54">
        <v>0</v>
      </c>
      <c r="M93" s="54"/>
      <c r="N93" s="54"/>
      <c r="O93" s="54">
        <v>0</v>
      </c>
      <c r="P93" s="54"/>
      <c r="Q93" s="54"/>
      <c r="R93" s="54"/>
      <c r="S93" s="54"/>
      <c r="T93" s="54"/>
      <c r="U93" s="54"/>
      <c r="V93" s="54"/>
      <c r="W93" s="54"/>
      <c r="X93" s="54">
        <v>0</v>
      </c>
      <c r="Y93" s="54"/>
      <c r="Z93" s="54"/>
      <c r="AA93" s="54">
        <v>0</v>
      </c>
      <c r="AB93" s="54"/>
      <c r="AC93" s="54"/>
      <c r="AD93" s="54">
        <v>0</v>
      </c>
      <c r="AE93" s="54"/>
      <c r="AF93" s="54"/>
      <c r="AG93" s="54">
        <v>0</v>
      </c>
      <c r="AH93" s="54"/>
    </row>
    <row r="94" spans="1:34" ht="12.95" hidden="1" customHeight="1" x14ac:dyDescent="0.25">
      <c r="A94" s="981" t="s">
        <v>384</v>
      </c>
      <c r="B94" s="852" t="s">
        <v>385</v>
      </c>
      <c r="C94" s="852"/>
      <c r="D94" s="217">
        <f t="shared" si="20"/>
        <v>0</v>
      </c>
      <c r="E94" s="217">
        <f t="shared" si="21"/>
        <v>0</v>
      </c>
      <c r="F94" s="217">
        <f t="shared" si="22"/>
        <v>0</v>
      </c>
      <c r="G94" s="1080" t="e">
        <f t="shared" si="23"/>
        <v>#DIV/0!</v>
      </c>
      <c r="H94" s="54"/>
      <c r="I94" s="54">
        <v>0</v>
      </c>
      <c r="J94" s="54"/>
      <c r="K94" s="54"/>
      <c r="L94" s="54">
        <v>0</v>
      </c>
      <c r="M94" s="54"/>
      <c r="N94" s="54"/>
      <c r="O94" s="54">
        <v>0</v>
      </c>
      <c r="P94" s="54"/>
      <c r="Q94" s="54"/>
      <c r="R94" s="54"/>
      <c r="S94" s="54"/>
      <c r="T94" s="54"/>
      <c r="U94" s="54"/>
      <c r="V94" s="54"/>
      <c r="W94" s="54"/>
      <c r="X94" s="54">
        <v>0</v>
      </c>
      <c r="Y94" s="54"/>
      <c r="Z94" s="54"/>
      <c r="AA94" s="54">
        <v>0</v>
      </c>
      <c r="AB94" s="54"/>
      <c r="AC94" s="54"/>
      <c r="AD94" s="54">
        <v>0</v>
      </c>
      <c r="AE94" s="54"/>
      <c r="AF94" s="54"/>
      <c r="AG94" s="54">
        <v>0</v>
      </c>
      <c r="AH94" s="54"/>
    </row>
    <row r="95" spans="1:34" ht="12.95" hidden="1" customHeight="1" x14ac:dyDescent="0.25">
      <c r="A95" s="981" t="s">
        <v>133</v>
      </c>
      <c r="B95" s="852" t="s">
        <v>159</v>
      </c>
      <c r="C95" s="852"/>
      <c r="D95" s="217">
        <f t="shared" si="20"/>
        <v>0</v>
      </c>
      <c r="E95" s="217">
        <f t="shared" si="21"/>
        <v>0</v>
      </c>
      <c r="F95" s="217">
        <f t="shared" si="22"/>
        <v>0</v>
      </c>
      <c r="G95" s="1080" t="e">
        <f t="shared" si="23"/>
        <v>#DIV/0!</v>
      </c>
      <c r="H95" s="54"/>
      <c r="I95" s="54">
        <v>0</v>
      </c>
      <c r="J95" s="54"/>
      <c r="K95" s="54"/>
      <c r="L95" s="54">
        <v>0</v>
      </c>
      <c r="M95" s="54"/>
      <c r="N95" s="54"/>
      <c r="O95" s="54">
        <v>0</v>
      </c>
      <c r="P95" s="54"/>
      <c r="Q95" s="54"/>
      <c r="R95" s="54"/>
      <c r="S95" s="54"/>
      <c r="T95" s="54"/>
      <c r="U95" s="54"/>
      <c r="V95" s="54"/>
      <c r="W95" s="54"/>
      <c r="X95" s="54">
        <v>0</v>
      </c>
      <c r="Y95" s="54"/>
      <c r="Z95" s="54"/>
      <c r="AA95" s="54">
        <v>0</v>
      </c>
      <c r="AB95" s="54"/>
      <c r="AC95" s="54"/>
      <c r="AD95" s="54">
        <v>0</v>
      </c>
      <c r="AE95" s="54"/>
      <c r="AF95" s="54"/>
      <c r="AG95" s="54">
        <v>0</v>
      </c>
      <c r="AH95" s="54"/>
    </row>
    <row r="96" spans="1:34" s="39" customFormat="1" ht="12.95" hidden="1" customHeight="1" x14ac:dyDescent="0.2">
      <c r="A96" s="983" t="s">
        <v>134</v>
      </c>
      <c r="B96" s="984" t="s">
        <v>158</v>
      </c>
      <c r="C96" s="984"/>
      <c r="D96" s="217">
        <f t="shared" si="20"/>
        <v>0</v>
      </c>
      <c r="E96" s="217">
        <f t="shared" si="21"/>
        <v>0</v>
      </c>
      <c r="F96" s="217">
        <f t="shared" si="22"/>
        <v>0</v>
      </c>
      <c r="G96" s="1080" t="e">
        <f t="shared" si="23"/>
        <v>#DIV/0!</v>
      </c>
      <c r="H96" s="217"/>
      <c r="I96" s="217">
        <v>0</v>
      </c>
      <c r="J96" s="217"/>
      <c r="K96" s="217"/>
      <c r="L96" s="217">
        <v>0</v>
      </c>
      <c r="M96" s="217"/>
      <c r="N96" s="217"/>
      <c r="O96" s="217">
        <v>0</v>
      </c>
      <c r="P96" s="217"/>
      <c r="Q96" s="217"/>
      <c r="R96" s="217"/>
      <c r="S96" s="217"/>
      <c r="T96" s="217"/>
      <c r="U96" s="217"/>
      <c r="V96" s="217"/>
      <c r="W96" s="217"/>
      <c r="X96" s="217">
        <v>0</v>
      </c>
      <c r="Y96" s="217"/>
      <c r="Z96" s="217"/>
      <c r="AA96" s="217">
        <v>0</v>
      </c>
      <c r="AB96" s="217"/>
      <c r="AC96" s="217"/>
      <c r="AD96" s="217">
        <v>0</v>
      </c>
      <c r="AE96" s="217"/>
      <c r="AF96" s="217"/>
      <c r="AG96" s="217">
        <v>0</v>
      </c>
      <c r="AH96" s="217"/>
    </row>
    <row r="97" spans="1:34" ht="12.95" hidden="1" customHeight="1" x14ac:dyDescent="0.25">
      <c r="A97" s="983"/>
      <c r="B97" s="475"/>
      <c r="C97" s="475"/>
      <c r="D97" s="217">
        <f t="shared" si="20"/>
        <v>0</v>
      </c>
      <c r="E97" s="217">
        <f t="shared" si="21"/>
        <v>0</v>
      </c>
      <c r="F97" s="217">
        <f t="shared" si="22"/>
        <v>0</v>
      </c>
      <c r="G97" s="1080" t="e">
        <f t="shared" si="23"/>
        <v>#DIV/0!</v>
      </c>
      <c r="H97" s="54"/>
      <c r="I97" s="54">
        <v>0</v>
      </c>
      <c r="J97" s="54"/>
      <c r="K97" s="54"/>
      <c r="L97" s="54">
        <v>0</v>
      </c>
      <c r="M97" s="54"/>
      <c r="N97" s="54"/>
      <c r="O97" s="54">
        <v>0</v>
      </c>
      <c r="P97" s="54"/>
      <c r="Q97" s="54"/>
      <c r="R97" s="54"/>
      <c r="S97" s="54"/>
      <c r="T97" s="54"/>
      <c r="U97" s="54"/>
      <c r="V97" s="54"/>
      <c r="W97" s="54"/>
      <c r="X97" s="54">
        <v>0</v>
      </c>
      <c r="Y97" s="54"/>
      <c r="Z97" s="54"/>
      <c r="AA97" s="54">
        <v>0</v>
      </c>
      <c r="AB97" s="54"/>
      <c r="AC97" s="54"/>
      <c r="AD97" s="54">
        <v>0</v>
      </c>
      <c r="AE97" s="54"/>
      <c r="AF97" s="54"/>
      <c r="AG97" s="54">
        <v>0</v>
      </c>
      <c r="AH97" s="54"/>
    </row>
    <row r="98" spans="1:34" s="39" customFormat="1" ht="12.95" customHeight="1" x14ac:dyDescent="0.2">
      <c r="A98" s="61" t="s">
        <v>135</v>
      </c>
      <c r="B98" s="845" t="s">
        <v>157</v>
      </c>
      <c r="C98" s="845"/>
      <c r="D98" s="50">
        <f t="shared" si="20"/>
        <v>448017</v>
      </c>
      <c r="E98" s="50">
        <f t="shared" si="21"/>
        <v>485247</v>
      </c>
      <c r="F98" s="50">
        <f t="shared" si="22"/>
        <v>58194</v>
      </c>
      <c r="G98" s="438">
        <f t="shared" si="23"/>
        <v>0.11992655286895128</v>
      </c>
      <c r="H98" s="50">
        <f>+H96+H91+H85+H75+H56+H36+H10+H8</f>
        <v>9883</v>
      </c>
      <c r="I98" s="50">
        <f t="shared" ref="I98:AH98" si="26">+I96+I91+I85+I75+I56+I36+I10+I8</f>
        <v>14957</v>
      </c>
      <c r="J98" s="50">
        <f t="shared" si="26"/>
        <v>6588</v>
      </c>
      <c r="K98" s="50">
        <f t="shared" si="26"/>
        <v>56909</v>
      </c>
      <c r="L98" s="50">
        <f t="shared" si="26"/>
        <v>57239</v>
      </c>
      <c r="M98" s="50">
        <f t="shared" si="26"/>
        <v>33975</v>
      </c>
      <c r="N98" s="50">
        <f t="shared" si="26"/>
        <v>20229</v>
      </c>
      <c r="O98" s="50">
        <v>20229</v>
      </c>
      <c r="P98" s="50">
        <f t="shared" si="26"/>
        <v>10410</v>
      </c>
      <c r="Q98" s="50">
        <f t="shared" si="26"/>
        <v>0</v>
      </c>
      <c r="R98" s="50">
        <f t="shared" si="26"/>
        <v>0</v>
      </c>
      <c r="S98" s="50">
        <f t="shared" si="26"/>
        <v>0</v>
      </c>
      <c r="T98" s="50">
        <f t="shared" si="26"/>
        <v>0</v>
      </c>
      <c r="U98" s="50">
        <f t="shared" si="26"/>
        <v>0</v>
      </c>
      <c r="V98" s="50">
        <f t="shared" si="26"/>
        <v>0</v>
      </c>
      <c r="W98" s="50">
        <f t="shared" si="26"/>
        <v>9295</v>
      </c>
      <c r="X98" s="50">
        <v>9303</v>
      </c>
      <c r="Y98" s="50">
        <f t="shared" si="26"/>
        <v>2751</v>
      </c>
      <c r="Z98" s="50">
        <f t="shared" si="26"/>
        <v>3743</v>
      </c>
      <c r="AA98" s="50">
        <v>3901</v>
      </c>
      <c r="AB98" s="50">
        <f t="shared" si="26"/>
        <v>2128</v>
      </c>
      <c r="AC98" s="50">
        <f t="shared" si="26"/>
        <v>5560</v>
      </c>
      <c r="AD98" s="50">
        <v>5296</v>
      </c>
      <c r="AE98" s="50">
        <f t="shared" si="26"/>
        <v>1309</v>
      </c>
      <c r="AF98" s="50">
        <f t="shared" si="26"/>
        <v>342398</v>
      </c>
      <c r="AG98" s="50">
        <v>374322</v>
      </c>
      <c r="AH98" s="50">
        <f t="shared" si="26"/>
        <v>1033</v>
      </c>
    </row>
    <row r="99" spans="1:34" ht="12.95" customHeight="1" x14ac:dyDescent="0.25">
      <c r="A99" s="704"/>
      <c r="D99" s="217"/>
      <c r="E99" s="217"/>
      <c r="F99" s="217"/>
      <c r="G99" s="1080"/>
    </row>
    <row r="100" spans="1:34" ht="12.95" customHeight="1" x14ac:dyDescent="0.25">
      <c r="A100" s="1096" t="s">
        <v>267</v>
      </c>
      <c r="B100" s="906" t="s">
        <v>793</v>
      </c>
      <c r="C100" s="906"/>
      <c r="D100" s="50">
        <f t="shared" si="20"/>
        <v>0</v>
      </c>
      <c r="E100" s="50">
        <f t="shared" si="21"/>
        <v>0</v>
      </c>
      <c r="F100" s="50">
        <f t="shared" si="22"/>
        <v>0</v>
      </c>
      <c r="G100" s="438"/>
      <c r="H100" s="19"/>
      <c r="I100" s="19">
        <v>0</v>
      </c>
      <c r="J100" s="19"/>
      <c r="K100" s="19"/>
      <c r="L100" s="19">
        <v>0</v>
      </c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</row>
    <row r="101" spans="1:34" ht="12.95" customHeight="1" x14ac:dyDescent="0.25">
      <c r="A101" s="1096" t="s">
        <v>789</v>
      </c>
      <c r="B101" s="906" t="s">
        <v>790</v>
      </c>
      <c r="C101" s="906"/>
      <c r="D101" s="50">
        <f t="shared" si="20"/>
        <v>0</v>
      </c>
      <c r="E101" s="50">
        <f t="shared" si="21"/>
        <v>850000</v>
      </c>
      <c r="F101" s="50">
        <f t="shared" si="22"/>
        <v>850000</v>
      </c>
      <c r="G101" s="438">
        <f t="shared" si="23"/>
        <v>1</v>
      </c>
      <c r="H101" s="19"/>
      <c r="I101" s="19">
        <v>0</v>
      </c>
      <c r="J101" s="19"/>
      <c r="K101" s="19"/>
      <c r="L101" s="19">
        <v>0</v>
      </c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>
        <v>850000</v>
      </c>
      <c r="AH101" s="19">
        <v>850000</v>
      </c>
    </row>
    <row r="102" spans="1:34" s="39" customFormat="1" ht="12.95" customHeight="1" x14ac:dyDescent="0.2">
      <c r="A102" s="1096" t="s">
        <v>791</v>
      </c>
      <c r="B102" s="906" t="s">
        <v>792</v>
      </c>
      <c r="C102" s="906"/>
      <c r="D102" s="50">
        <f t="shared" si="20"/>
        <v>0</v>
      </c>
      <c r="E102" s="50">
        <f t="shared" si="21"/>
        <v>16154</v>
      </c>
      <c r="F102" s="50">
        <f t="shared" si="22"/>
        <v>16154</v>
      </c>
      <c r="G102" s="438">
        <f t="shared" si="23"/>
        <v>1</v>
      </c>
      <c r="H102" s="40"/>
      <c r="I102" s="40">
        <v>0</v>
      </c>
      <c r="J102" s="40"/>
      <c r="K102" s="40"/>
      <c r="L102" s="40">
        <v>0</v>
      </c>
      <c r="M102" s="40"/>
      <c r="N102" s="40"/>
      <c r="O102" s="40"/>
      <c r="P102" s="40"/>
      <c r="Q102" s="40">
        <f t="shared" ref="Q102:Y102" si="27">SUM(Q100:Q101)</f>
        <v>0</v>
      </c>
      <c r="R102" s="40">
        <f t="shared" si="27"/>
        <v>0</v>
      </c>
      <c r="S102" s="40">
        <f t="shared" si="27"/>
        <v>0</v>
      </c>
      <c r="T102" s="40">
        <f t="shared" si="27"/>
        <v>0</v>
      </c>
      <c r="U102" s="40">
        <f t="shared" si="27"/>
        <v>0</v>
      </c>
      <c r="V102" s="40">
        <f t="shared" si="27"/>
        <v>0</v>
      </c>
      <c r="W102" s="40">
        <f t="shared" si="27"/>
        <v>0</v>
      </c>
      <c r="X102" s="40">
        <f t="shared" si="27"/>
        <v>0</v>
      </c>
      <c r="Y102" s="40">
        <f t="shared" si="27"/>
        <v>0</v>
      </c>
      <c r="Z102" s="40"/>
      <c r="AA102" s="40"/>
      <c r="AB102" s="40"/>
      <c r="AC102" s="40"/>
      <c r="AD102" s="40"/>
      <c r="AE102" s="40"/>
      <c r="AF102" s="19">
        <f>SUM(AF100:AF101)</f>
        <v>0</v>
      </c>
      <c r="AG102" s="19">
        <v>16154</v>
      </c>
      <c r="AH102" s="19">
        <v>16154</v>
      </c>
    </row>
    <row r="103" spans="1:34" s="39" customFormat="1" ht="12.95" customHeight="1" x14ac:dyDescent="0.2">
      <c r="A103" s="1096" t="s">
        <v>368</v>
      </c>
      <c r="B103" s="906" t="s">
        <v>369</v>
      </c>
      <c r="C103" s="906"/>
      <c r="D103" s="50">
        <f t="shared" si="20"/>
        <v>447990</v>
      </c>
      <c r="E103" s="50">
        <f t="shared" si="21"/>
        <v>458580</v>
      </c>
      <c r="F103" s="50">
        <f t="shared" si="22"/>
        <v>253479</v>
      </c>
      <c r="G103" s="438">
        <f t="shared" si="23"/>
        <v>0.55274761219416457</v>
      </c>
      <c r="H103" s="40"/>
      <c r="I103" s="40">
        <v>0</v>
      </c>
      <c r="J103" s="40"/>
      <c r="K103" s="40"/>
      <c r="L103" s="40">
        <v>0</v>
      </c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19">
        <f>450258-2268</f>
        <v>447990</v>
      </c>
      <c r="AG103" s="19">
        <v>458580</v>
      </c>
      <c r="AH103" s="19">
        <v>253479</v>
      </c>
    </row>
    <row r="104" spans="1:34" s="39" customFormat="1" ht="12.95" customHeight="1" x14ac:dyDescent="0.2">
      <c r="A104" s="1008" t="s">
        <v>268</v>
      </c>
      <c r="B104" s="702" t="s">
        <v>274</v>
      </c>
      <c r="C104" s="703"/>
      <c r="D104" s="50">
        <f t="shared" si="20"/>
        <v>447990</v>
      </c>
      <c r="E104" s="50">
        <f t="shared" si="21"/>
        <v>1324734</v>
      </c>
      <c r="F104" s="50">
        <f t="shared" si="22"/>
        <v>1119633</v>
      </c>
      <c r="G104" s="438">
        <f t="shared" si="23"/>
        <v>0.84517571074645925</v>
      </c>
      <c r="H104" s="40"/>
      <c r="I104" s="40">
        <v>0</v>
      </c>
      <c r="J104" s="40"/>
      <c r="K104" s="40"/>
      <c r="L104" s="40">
        <v>0</v>
      </c>
      <c r="M104" s="40"/>
      <c r="N104" s="40"/>
      <c r="O104" s="40"/>
      <c r="P104" s="40"/>
      <c r="Q104" s="40">
        <f t="shared" ref="Q104:AB104" si="28">+Q103+Q102</f>
        <v>0</v>
      </c>
      <c r="R104" s="40">
        <f t="shared" si="28"/>
        <v>0</v>
      </c>
      <c r="S104" s="40">
        <f t="shared" si="28"/>
        <v>0</v>
      </c>
      <c r="T104" s="40">
        <f t="shared" si="28"/>
        <v>0</v>
      </c>
      <c r="U104" s="40">
        <f t="shared" si="28"/>
        <v>0</v>
      </c>
      <c r="V104" s="40">
        <f t="shared" si="28"/>
        <v>0</v>
      </c>
      <c r="W104" s="40">
        <f t="shared" si="28"/>
        <v>0</v>
      </c>
      <c r="X104" s="40">
        <f t="shared" si="28"/>
        <v>0</v>
      </c>
      <c r="Y104" s="40">
        <f t="shared" si="28"/>
        <v>0</v>
      </c>
      <c r="Z104" s="40">
        <f t="shared" si="28"/>
        <v>0</v>
      </c>
      <c r="AA104" s="40">
        <f t="shared" si="28"/>
        <v>0</v>
      </c>
      <c r="AB104" s="40">
        <f t="shared" si="28"/>
        <v>0</v>
      </c>
      <c r="AC104" s="40"/>
      <c r="AD104" s="40"/>
      <c r="AE104" s="40"/>
      <c r="AF104" s="40">
        <f>+AF103+AF102+AF101+AF100</f>
        <v>447990</v>
      </c>
      <c r="AG104" s="40">
        <f t="shared" ref="AG104:AH104" si="29">+AG103+AG102+AG101+AG100</f>
        <v>1324734</v>
      </c>
      <c r="AH104" s="40">
        <f t="shared" si="29"/>
        <v>1119633</v>
      </c>
    </row>
    <row r="105" spans="1:34" x14ac:dyDescent="0.25">
      <c r="A105" s="704"/>
    </row>
    <row r="106" spans="1:34" x14ac:dyDescent="0.25">
      <c r="A106" s="704"/>
    </row>
    <row r="107" spans="1:34" x14ac:dyDescent="0.25">
      <c r="A107" s="644"/>
    </row>
  </sheetData>
  <mergeCells count="93">
    <mergeCell ref="AF4:AH4"/>
    <mergeCell ref="AC4:AE4"/>
    <mergeCell ref="A1:AH1"/>
    <mergeCell ref="A2:AH2"/>
    <mergeCell ref="H3:J3"/>
    <mergeCell ref="N3:P3"/>
    <mergeCell ref="H4:J4"/>
    <mergeCell ref="N4:P4"/>
    <mergeCell ref="AF3:AH3"/>
    <mergeCell ref="D3:F3"/>
    <mergeCell ref="D4:F4"/>
    <mergeCell ref="A3:A5"/>
    <mergeCell ref="K4:M4"/>
    <mergeCell ref="Z3:AB3"/>
    <mergeCell ref="Z4:AB4"/>
    <mergeCell ref="AC3:AE3"/>
    <mergeCell ref="B20:C20"/>
    <mergeCell ref="B21:C21"/>
    <mergeCell ref="B17:C17"/>
    <mergeCell ref="B18:C18"/>
    <mergeCell ref="B14:C14"/>
    <mergeCell ref="B19:C19"/>
    <mergeCell ref="B13:C13"/>
    <mergeCell ref="B15:C15"/>
    <mergeCell ref="B16:C16"/>
    <mergeCell ref="T4:V4"/>
    <mergeCell ref="W4:Y4"/>
    <mergeCell ref="B3:C5"/>
    <mergeCell ref="Q3:S3"/>
    <mergeCell ref="Q4:S4"/>
    <mergeCell ref="T3:V3"/>
    <mergeCell ref="W3:Y3"/>
    <mergeCell ref="B6:C6"/>
    <mergeCell ref="B7:C7"/>
    <mergeCell ref="B8:C8"/>
    <mergeCell ref="K3:M3"/>
    <mergeCell ref="G3:G5"/>
    <mergeCell ref="B10:C10"/>
    <mergeCell ref="B91:C91"/>
    <mergeCell ref="B56:C56"/>
    <mergeCell ref="B57:C57"/>
    <mergeCell ref="B26:C26"/>
    <mergeCell ref="B33:C33"/>
    <mergeCell ref="B80:C80"/>
    <mergeCell ref="B61:C61"/>
    <mergeCell ref="B62:C62"/>
    <mergeCell ref="B63:C63"/>
    <mergeCell ref="B75:C75"/>
    <mergeCell ref="B77:C77"/>
    <mergeCell ref="B59:C59"/>
    <mergeCell ref="B60:C60"/>
    <mergeCell ref="B39:C39"/>
    <mergeCell ref="B27:C27"/>
    <mergeCell ref="B34:C34"/>
    <mergeCell ref="B87:C87"/>
    <mergeCell ref="B88:C88"/>
    <mergeCell ref="B89:C89"/>
    <mergeCell ref="B90:C90"/>
    <mergeCell ref="B12:C12"/>
    <mergeCell ref="B28:C28"/>
    <mergeCell ref="B22:C22"/>
    <mergeCell ref="B38:C38"/>
    <mergeCell ref="B23:C23"/>
    <mergeCell ref="B24:C24"/>
    <mergeCell ref="B25:C25"/>
    <mergeCell ref="B35:C35"/>
    <mergeCell ref="B36:C36"/>
    <mergeCell ref="B51:C51"/>
    <mergeCell ref="B45:C45"/>
    <mergeCell ref="B47:C47"/>
    <mergeCell ref="B81:C81"/>
    <mergeCell ref="B82:C82"/>
    <mergeCell ref="B83:C83"/>
    <mergeCell ref="B84:C84"/>
    <mergeCell ref="B85:C85"/>
    <mergeCell ref="B78:C78"/>
    <mergeCell ref="B58:C58"/>
    <mergeCell ref="B29:C29"/>
    <mergeCell ref="B30:C30"/>
    <mergeCell ref="B31:C31"/>
    <mergeCell ref="B32:C32"/>
    <mergeCell ref="B41:C41"/>
    <mergeCell ref="B42:C42"/>
    <mergeCell ref="B49:C49"/>
    <mergeCell ref="B100:C100"/>
    <mergeCell ref="B101:C101"/>
    <mergeCell ref="B103:C103"/>
    <mergeCell ref="B93:C93"/>
    <mergeCell ref="B98:C98"/>
    <mergeCell ref="B102:C102"/>
    <mergeCell ref="B94:C94"/>
    <mergeCell ref="B95:C95"/>
    <mergeCell ref="B96:C96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65" fitToWidth="2" orientation="landscape" r:id="rId1"/>
  <headerFooter>
    <oddHeader>&amp;C&amp;"Times New Roman,Félkövér"&amp;12Martonvásár Város Önkormányzatának kiadásai 2017.
Egyéb tevékenység&amp;R&amp;"Times New Roman,Félkövér"&amp;10 5/g. melléklet</oddHeader>
  </headerFooter>
  <colBreaks count="1" manualBreakCount="1">
    <brk id="22" max="104857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2"/>
  <sheetViews>
    <sheetView topLeftCell="A33" zoomScaleNormal="100" workbookViewId="0">
      <selection activeCell="G77" sqref="G77"/>
    </sheetView>
  </sheetViews>
  <sheetFormatPr defaultColWidth="9.140625" defaultRowHeight="12.75" x14ac:dyDescent="0.2"/>
  <cols>
    <col min="1" max="1" width="7.42578125" style="704" customWidth="1"/>
    <col min="2" max="2" width="9.42578125" style="62" customWidth="1"/>
    <col min="3" max="3" width="32.28515625" style="62" customWidth="1"/>
    <col min="4" max="4" width="9.42578125" style="18" customWidth="1"/>
    <col min="5" max="5" width="7.5703125" style="18" customWidth="1"/>
    <col min="6" max="6" width="7.42578125" style="18" customWidth="1"/>
    <col min="7" max="7" width="5.7109375" style="18" customWidth="1"/>
    <col min="8" max="8" width="9.42578125" style="18" customWidth="1"/>
    <col min="9" max="9" width="7.85546875" style="18" customWidth="1"/>
    <col min="10" max="10" width="9.140625" style="18" customWidth="1"/>
    <col min="11" max="11" width="8.85546875" style="18" customWidth="1"/>
    <col min="12" max="12" width="8.140625" style="18" customWidth="1"/>
    <col min="13" max="13" width="7.5703125" style="18" customWidth="1"/>
    <col min="14" max="14" width="8.85546875" style="18" bestFit="1" customWidth="1"/>
    <col min="15" max="16" width="7" style="18" customWidth="1"/>
    <col min="17" max="18" width="9.140625" style="18"/>
    <col min="19" max="21" width="14.5703125" style="18" bestFit="1" customWidth="1"/>
    <col min="22" max="16384" width="9.140625" style="18"/>
  </cols>
  <sheetData>
    <row r="1" spans="1:28" s="1" customFormat="1" ht="15" customHeight="1" thickBot="1" x14ac:dyDescent="0.3">
      <c r="A1" s="704"/>
      <c r="B1" s="22"/>
      <c r="C1" s="22"/>
      <c r="N1" s="955" t="s">
        <v>383</v>
      </c>
      <c r="O1" s="955"/>
      <c r="P1" s="955"/>
      <c r="AA1" s="62"/>
      <c r="AB1" s="62"/>
    </row>
    <row r="2" spans="1:28" ht="12.75" customHeight="1" x14ac:dyDescent="0.2">
      <c r="A2" s="859" t="s">
        <v>0</v>
      </c>
      <c r="B2" s="861" t="s">
        <v>280</v>
      </c>
      <c r="C2" s="861"/>
      <c r="D2" s="1101" t="s">
        <v>294</v>
      </c>
      <c r="E2" s="1101"/>
      <c r="F2" s="1101"/>
      <c r="G2" s="1101" t="s">
        <v>531</v>
      </c>
      <c r="H2" s="1101" t="s">
        <v>289</v>
      </c>
      <c r="I2" s="1101"/>
      <c r="J2" s="1101"/>
      <c r="K2" s="1101" t="s">
        <v>290</v>
      </c>
      <c r="L2" s="1101"/>
      <c r="M2" s="1101"/>
      <c r="N2" s="1101" t="s">
        <v>291</v>
      </c>
      <c r="O2" s="1101"/>
      <c r="P2" s="1102"/>
    </row>
    <row r="3" spans="1:28" ht="28.5" customHeight="1" thickBot="1" x14ac:dyDescent="0.25">
      <c r="A3" s="1127"/>
      <c r="B3" s="1128"/>
      <c r="C3" s="1128"/>
      <c r="D3" s="1129" t="s">
        <v>177</v>
      </c>
      <c r="E3" s="1129" t="s">
        <v>178</v>
      </c>
      <c r="F3" s="1129" t="s">
        <v>179</v>
      </c>
      <c r="G3" s="1130"/>
      <c r="H3" s="1129" t="s">
        <v>177</v>
      </c>
      <c r="I3" s="1129" t="s">
        <v>178</v>
      </c>
      <c r="J3" s="1129" t="s">
        <v>179</v>
      </c>
      <c r="K3" s="1129" t="s">
        <v>177</v>
      </c>
      <c r="L3" s="1129" t="s">
        <v>178</v>
      </c>
      <c r="M3" s="1129" t="s">
        <v>179</v>
      </c>
      <c r="N3" s="1129" t="s">
        <v>177</v>
      </c>
      <c r="O3" s="1129" t="s">
        <v>178</v>
      </c>
      <c r="P3" s="1131" t="s">
        <v>179</v>
      </c>
    </row>
    <row r="4" spans="1:28" x14ac:dyDescent="0.2">
      <c r="A4" s="1121" t="s">
        <v>206</v>
      </c>
      <c r="B4" s="1122" t="s">
        <v>205</v>
      </c>
      <c r="C4" s="1122"/>
      <c r="D4" s="1123">
        <f>+H4+K4+N4</f>
        <v>0</v>
      </c>
      <c r="E4" s="1123">
        <f t="shared" ref="E4:F4" si="0">+I4+L4+O4</f>
        <v>1211</v>
      </c>
      <c r="F4" s="1123">
        <f t="shared" si="0"/>
        <v>1211</v>
      </c>
      <c r="G4" s="1124">
        <f>+F4/E4</f>
        <v>1</v>
      </c>
      <c r="H4" s="1125">
        <v>0</v>
      </c>
      <c r="I4" s="1125">
        <v>1211</v>
      </c>
      <c r="J4" s="1125">
        <v>1211</v>
      </c>
      <c r="K4" s="1125">
        <f>SUM(K5:K14)</f>
        <v>0</v>
      </c>
      <c r="L4" s="1125">
        <v>0</v>
      </c>
      <c r="M4" s="1125"/>
      <c r="N4" s="1125">
        <f>SUM(N5:N14)</f>
        <v>0</v>
      </c>
      <c r="O4" s="1125">
        <v>0</v>
      </c>
      <c r="P4" s="1126"/>
    </row>
    <row r="5" spans="1:28" s="36" customFormat="1" hidden="1" x14ac:dyDescent="0.2">
      <c r="A5" s="1104"/>
      <c r="B5" s="1097" t="s">
        <v>327</v>
      </c>
      <c r="C5" s="1097"/>
      <c r="D5" s="408">
        <f t="shared" ref="D5:D28" si="1">+H5+K5+N5</f>
        <v>0</v>
      </c>
      <c r="E5" s="409">
        <f t="shared" ref="E5:E35" si="2">+I5+L5+O5</f>
        <v>0</v>
      </c>
      <c r="F5" s="409">
        <f t="shared" ref="F5:F35" si="3">+J5+M5+P5</f>
        <v>0</v>
      </c>
      <c r="G5" s="410" t="e">
        <f t="shared" ref="G5:G49" si="4">+F5/E5</f>
        <v>#DIV/0!</v>
      </c>
      <c r="H5" s="92"/>
      <c r="I5" s="92"/>
      <c r="J5" s="92"/>
      <c r="K5" s="92"/>
      <c r="L5" s="92">
        <v>0</v>
      </c>
      <c r="M5" s="92"/>
      <c r="N5" s="92"/>
      <c r="O5" s="92">
        <v>0</v>
      </c>
      <c r="P5" s="1105"/>
    </row>
    <row r="6" spans="1:28" s="36" customFormat="1" hidden="1" x14ac:dyDescent="0.2">
      <c r="A6" s="1104"/>
      <c r="B6" s="1097" t="s">
        <v>317</v>
      </c>
      <c r="C6" s="1097"/>
      <c r="D6" s="408">
        <f t="shared" si="1"/>
        <v>0</v>
      </c>
      <c r="E6" s="409">
        <f t="shared" si="2"/>
        <v>0</v>
      </c>
      <c r="F6" s="409">
        <f t="shared" si="3"/>
        <v>0</v>
      </c>
      <c r="G6" s="410" t="e">
        <f t="shared" si="4"/>
        <v>#DIV/0!</v>
      </c>
      <c r="H6" s="92"/>
      <c r="I6" s="92"/>
      <c r="J6" s="92"/>
      <c r="K6" s="92"/>
      <c r="L6" s="92">
        <v>0</v>
      </c>
      <c r="M6" s="92"/>
      <c r="N6" s="92"/>
      <c r="O6" s="92">
        <v>0</v>
      </c>
      <c r="P6" s="1105"/>
    </row>
    <row r="7" spans="1:28" s="36" customFormat="1" hidden="1" x14ac:dyDescent="0.2">
      <c r="A7" s="1104"/>
      <c r="B7" s="1097" t="s">
        <v>318</v>
      </c>
      <c r="C7" s="1097"/>
      <c r="D7" s="408">
        <f t="shared" si="1"/>
        <v>0</v>
      </c>
      <c r="E7" s="409">
        <f t="shared" si="2"/>
        <v>0</v>
      </c>
      <c r="F7" s="409">
        <f t="shared" si="3"/>
        <v>0</v>
      </c>
      <c r="G7" s="410" t="e">
        <f t="shared" si="4"/>
        <v>#DIV/0!</v>
      </c>
      <c r="H7" s="92"/>
      <c r="I7" s="92"/>
      <c r="J7" s="92"/>
      <c r="K7" s="92"/>
      <c r="L7" s="92">
        <v>0</v>
      </c>
      <c r="M7" s="92"/>
      <c r="N7" s="92"/>
      <c r="O7" s="92">
        <v>0</v>
      </c>
      <c r="P7" s="1105"/>
    </row>
    <row r="8" spans="1:28" s="36" customFormat="1" hidden="1" x14ac:dyDescent="0.2">
      <c r="A8" s="1104"/>
      <c r="B8" s="1097" t="s">
        <v>319</v>
      </c>
      <c r="C8" s="1097"/>
      <c r="D8" s="408">
        <f t="shared" si="1"/>
        <v>0</v>
      </c>
      <c r="E8" s="409">
        <f t="shared" si="2"/>
        <v>0</v>
      </c>
      <c r="F8" s="409">
        <f t="shared" si="3"/>
        <v>0</v>
      </c>
      <c r="G8" s="410" t="e">
        <f t="shared" si="4"/>
        <v>#DIV/0!</v>
      </c>
      <c r="H8" s="92"/>
      <c r="I8" s="92"/>
      <c r="J8" s="92"/>
      <c r="K8" s="92"/>
      <c r="L8" s="92">
        <v>0</v>
      </c>
      <c r="M8" s="92"/>
      <c r="N8" s="92"/>
      <c r="O8" s="92">
        <v>0</v>
      </c>
      <c r="P8" s="1105"/>
    </row>
    <row r="9" spans="1:28" s="36" customFormat="1" hidden="1" x14ac:dyDescent="0.2">
      <c r="A9" s="1104"/>
      <c r="B9" s="1097" t="s">
        <v>320</v>
      </c>
      <c r="C9" s="1097"/>
      <c r="D9" s="408">
        <f t="shared" si="1"/>
        <v>0</v>
      </c>
      <c r="E9" s="409">
        <f t="shared" si="2"/>
        <v>0</v>
      </c>
      <c r="F9" s="409">
        <f t="shared" si="3"/>
        <v>0</v>
      </c>
      <c r="G9" s="410" t="e">
        <f t="shared" si="4"/>
        <v>#DIV/0!</v>
      </c>
      <c r="H9" s="92"/>
      <c r="I9" s="92"/>
      <c r="J9" s="92"/>
      <c r="K9" s="92"/>
      <c r="L9" s="92">
        <v>0</v>
      </c>
      <c r="M9" s="92"/>
      <c r="N9" s="92"/>
      <c r="O9" s="92">
        <v>0</v>
      </c>
      <c r="P9" s="1105"/>
    </row>
    <row r="10" spans="1:28" s="36" customFormat="1" hidden="1" x14ac:dyDescent="0.2">
      <c r="A10" s="1104"/>
      <c r="B10" s="1097" t="s">
        <v>321</v>
      </c>
      <c r="C10" s="1097"/>
      <c r="D10" s="408">
        <f t="shared" si="1"/>
        <v>0</v>
      </c>
      <c r="E10" s="409">
        <f t="shared" si="2"/>
        <v>0</v>
      </c>
      <c r="F10" s="409">
        <f t="shared" si="3"/>
        <v>0</v>
      </c>
      <c r="G10" s="410" t="e">
        <f t="shared" si="4"/>
        <v>#DIV/0!</v>
      </c>
      <c r="H10" s="92"/>
      <c r="I10" s="92"/>
      <c r="J10" s="92"/>
      <c r="K10" s="92"/>
      <c r="L10" s="92">
        <v>0</v>
      </c>
      <c r="M10" s="92"/>
      <c r="N10" s="92"/>
      <c r="O10" s="92">
        <v>0</v>
      </c>
      <c r="P10" s="1105"/>
    </row>
    <row r="11" spans="1:28" s="36" customFormat="1" hidden="1" x14ac:dyDescent="0.2">
      <c r="A11" s="1104"/>
      <c r="B11" s="1097" t="s">
        <v>99</v>
      </c>
      <c r="C11" s="1097"/>
      <c r="D11" s="408">
        <f t="shared" si="1"/>
        <v>0</v>
      </c>
      <c r="E11" s="409">
        <f t="shared" si="2"/>
        <v>0</v>
      </c>
      <c r="F11" s="409">
        <f t="shared" si="3"/>
        <v>0</v>
      </c>
      <c r="G11" s="410" t="e">
        <f t="shared" si="4"/>
        <v>#DIV/0!</v>
      </c>
      <c r="H11" s="92"/>
      <c r="I11" s="92"/>
      <c r="J11" s="92"/>
      <c r="K11" s="92"/>
      <c r="L11" s="92">
        <v>0</v>
      </c>
      <c r="M11" s="92"/>
      <c r="N11" s="92"/>
      <c r="O11" s="92">
        <v>0</v>
      </c>
      <c r="P11" s="1105"/>
    </row>
    <row r="12" spans="1:28" s="36" customFormat="1" hidden="1" x14ac:dyDescent="0.2">
      <c r="A12" s="1104"/>
      <c r="B12" s="1097" t="s">
        <v>100</v>
      </c>
      <c r="C12" s="1097"/>
      <c r="D12" s="408">
        <f t="shared" si="1"/>
        <v>0</v>
      </c>
      <c r="E12" s="409">
        <f t="shared" si="2"/>
        <v>0</v>
      </c>
      <c r="F12" s="409">
        <f t="shared" si="3"/>
        <v>0</v>
      </c>
      <c r="G12" s="410" t="e">
        <f t="shared" si="4"/>
        <v>#DIV/0!</v>
      </c>
      <c r="H12" s="92"/>
      <c r="I12" s="92"/>
      <c r="J12" s="92"/>
      <c r="K12" s="92"/>
      <c r="L12" s="92">
        <v>0</v>
      </c>
      <c r="M12" s="92"/>
      <c r="N12" s="92"/>
      <c r="O12" s="92">
        <v>0</v>
      </c>
      <c r="P12" s="1105"/>
    </row>
    <row r="13" spans="1:28" s="36" customFormat="1" hidden="1" x14ac:dyDescent="0.2">
      <c r="A13" s="1104"/>
      <c r="B13" s="1097" t="s">
        <v>322</v>
      </c>
      <c r="C13" s="1097"/>
      <c r="D13" s="408">
        <f t="shared" si="1"/>
        <v>0</v>
      </c>
      <c r="E13" s="409">
        <f t="shared" si="2"/>
        <v>0</v>
      </c>
      <c r="F13" s="409">
        <f t="shared" si="3"/>
        <v>0</v>
      </c>
      <c r="G13" s="410" t="e">
        <f t="shared" si="4"/>
        <v>#DIV/0!</v>
      </c>
      <c r="H13" s="92"/>
      <c r="I13" s="92"/>
      <c r="J13" s="92"/>
      <c r="K13" s="92"/>
      <c r="L13" s="92">
        <v>0</v>
      </c>
      <c r="M13" s="92"/>
      <c r="N13" s="92"/>
      <c r="O13" s="92">
        <v>0</v>
      </c>
      <c r="P13" s="1105"/>
    </row>
    <row r="14" spans="1:28" s="36" customFormat="1" hidden="1" x14ac:dyDescent="0.2">
      <c r="A14" s="1104"/>
      <c r="B14" s="1097" t="s">
        <v>323</v>
      </c>
      <c r="C14" s="1097"/>
      <c r="D14" s="408">
        <f t="shared" si="1"/>
        <v>0</v>
      </c>
      <c r="E14" s="409">
        <f t="shared" si="2"/>
        <v>0</v>
      </c>
      <c r="F14" s="409">
        <f t="shared" si="3"/>
        <v>0</v>
      </c>
      <c r="G14" s="410" t="e">
        <f t="shared" si="4"/>
        <v>#DIV/0!</v>
      </c>
      <c r="H14" s="92"/>
      <c r="I14" s="92"/>
      <c r="J14" s="92"/>
      <c r="K14" s="92"/>
      <c r="L14" s="92">
        <v>0</v>
      </c>
      <c r="M14" s="92"/>
      <c r="N14" s="92"/>
      <c r="O14" s="92">
        <v>0</v>
      </c>
      <c r="P14" s="1105"/>
    </row>
    <row r="15" spans="1:28" s="39" customFormat="1" x14ac:dyDescent="0.2">
      <c r="A15" s="1106" t="s">
        <v>207</v>
      </c>
      <c r="B15" s="917" t="s">
        <v>400</v>
      </c>
      <c r="C15" s="917"/>
      <c r="D15" s="146">
        <f t="shared" si="1"/>
        <v>0</v>
      </c>
      <c r="E15" s="146">
        <f t="shared" si="2"/>
        <v>1211</v>
      </c>
      <c r="F15" s="146">
        <f t="shared" si="3"/>
        <v>1211</v>
      </c>
      <c r="G15" s="410">
        <f t="shared" si="4"/>
        <v>1</v>
      </c>
      <c r="H15" s="93">
        <v>0</v>
      </c>
      <c r="I15" s="93">
        <v>1211</v>
      </c>
      <c r="J15" s="93">
        <f>+J4</f>
        <v>1211</v>
      </c>
      <c r="K15" s="93">
        <f>+K4</f>
        <v>0</v>
      </c>
      <c r="L15" s="93">
        <v>0</v>
      </c>
      <c r="M15" s="93"/>
      <c r="N15" s="93">
        <f>+N4</f>
        <v>0</v>
      </c>
      <c r="O15" s="93">
        <v>0</v>
      </c>
      <c r="P15" s="476"/>
    </row>
    <row r="16" spans="1:28" x14ac:dyDescent="0.2">
      <c r="A16" s="591" t="s">
        <v>209</v>
      </c>
      <c r="B16" s="914" t="s">
        <v>208</v>
      </c>
      <c r="C16" s="914"/>
      <c r="D16" s="408">
        <f t="shared" si="1"/>
        <v>0</v>
      </c>
      <c r="E16" s="408">
        <f t="shared" si="2"/>
        <v>14277</v>
      </c>
      <c r="F16" s="408">
        <f t="shared" si="3"/>
        <v>14277</v>
      </c>
      <c r="G16" s="410">
        <f t="shared" si="4"/>
        <v>1</v>
      </c>
      <c r="H16" s="91">
        <v>0</v>
      </c>
      <c r="I16" s="91">
        <v>0</v>
      </c>
      <c r="J16" s="91"/>
      <c r="K16" s="91">
        <f>+K19</f>
        <v>0</v>
      </c>
      <c r="L16" s="91">
        <v>0</v>
      </c>
      <c r="M16" s="91"/>
      <c r="N16" s="91">
        <f>+N19</f>
        <v>0</v>
      </c>
      <c r="O16" s="91">
        <v>14277</v>
      </c>
      <c r="P16" s="1103">
        <v>14277</v>
      </c>
    </row>
    <row r="17" spans="1:21" s="36" customFormat="1" ht="12.75" hidden="1" customHeight="1" x14ac:dyDescent="0.2">
      <c r="A17" s="1104"/>
      <c r="B17" s="1097" t="s">
        <v>327</v>
      </c>
      <c r="C17" s="1097"/>
      <c r="D17" s="408">
        <f t="shared" si="1"/>
        <v>0</v>
      </c>
      <c r="E17" s="409">
        <f t="shared" si="2"/>
        <v>0</v>
      </c>
      <c r="F17" s="409">
        <f t="shared" si="3"/>
        <v>0</v>
      </c>
      <c r="G17" s="410" t="e">
        <f t="shared" si="4"/>
        <v>#DIV/0!</v>
      </c>
      <c r="H17" s="92"/>
      <c r="I17" s="92">
        <v>0</v>
      </c>
      <c r="J17" s="92"/>
      <c r="K17" s="92"/>
      <c r="L17" s="92">
        <v>0</v>
      </c>
      <c r="M17" s="92"/>
      <c r="N17" s="92"/>
      <c r="O17" s="92">
        <v>0</v>
      </c>
      <c r="P17" s="1105"/>
    </row>
    <row r="18" spans="1:21" s="36" customFormat="1" ht="12.75" hidden="1" customHeight="1" x14ac:dyDescent="0.2">
      <c r="A18" s="1104"/>
      <c r="B18" s="1097" t="s">
        <v>317</v>
      </c>
      <c r="C18" s="1097"/>
      <c r="D18" s="408">
        <f t="shared" si="1"/>
        <v>0</v>
      </c>
      <c r="E18" s="409">
        <f t="shared" si="2"/>
        <v>0</v>
      </c>
      <c r="F18" s="409">
        <f t="shared" si="3"/>
        <v>0</v>
      </c>
      <c r="G18" s="410" t="e">
        <f t="shared" si="4"/>
        <v>#DIV/0!</v>
      </c>
      <c r="H18" s="92"/>
      <c r="I18" s="92">
        <v>0</v>
      </c>
      <c r="J18" s="92"/>
      <c r="K18" s="92"/>
      <c r="L18" s="92">
        <v>0</v>
      </c>
      <c r="M18" s="92"/>
      <c r="N18" s="92"/>
      <c r="O18" s="92">
        <v>0</v>
      </c>
      <c r="P18" s="1105"/>
    </row>
    <row r="19" spans="1:21" s="36" customFormat="1" ht="12.75" hidden="1" customHeight="1" x14ac:dyDescent="0.2">
      <c r="A19" s="1104"/>
      <c r="B19" s="1097" t="s">
        <v>318</v>
      </c>
      <c r="C19" s="1097"/>
      <c r="D19" s="408">
        <f t="shared" si="1"/>
        <v>0</v>
      </c>
      <c r="E19" s="409">
        <f t="shared" si="2"/>
        <v>0</v>
      </c>
      <c r="F19" s="409">
        <f t="shared" si="3"/>
        <v>0</v>
      </c>
      <c r="G19" s="410" t="e">
        <f t="shared" si="4"/>
        <v>#DIV/0!</v>
      </c>
      <c r="H19" s="92"/>
      <c r="I19" s="92">
        <v>0</v>
      </c>
      <c r="J19" s="92"/>
      <c r="K19" s="92"/>
      <c r="L19" s="92">
        <v>0</v>
      </c>
      <c r="M19" s="92"/>
      <c r="N19" s="92"/>
      <c r="O19" s="92">
        <v>0</v>
      </c>
      <c r="P19" s="1105"/>
    </row>
    <row r="20" spans="1:21" s="36" customFormat="1" ht="12.75" hidden="1" customHeight="1" x14ac:dyDescent="0.2">
      <c r="A20" s="1104"/>
      <c r="B20" s="1097" t="s">
        <v>319</v>
      </c>
      <c r="C20" s="1097"/>
      <c r="D20" s="408">
        <f t="shared" si="1"/>
        <v>0</v>
      </c>
      <c r="E20" s="409">
        <f t="shared" si="2"/>
        <v>0</v>
      </c>
      <c r="F20" s="409">
        <f t="shared" si="3"/>
        <v>0</v>
      </c>
      <c r="G20" s="410" t="e">
        <f t="shared" si="4"/>
        <v>#DIV/0!</v>
      </c>
      <c r="H20" s="92"/>
      <c r="I20" s="92">
        <v>0</v>
      </c>
      <c r="J20" s="92"/>
      <c r="K20" s="92"/>
      <c r="L20" s="92">
        <v>0</v>
      </c>
      <c r="M20" s="92"/>
      <c r="N20" s="92"/>
      <c r="O20" s="92">
        <v>0</v>
      </c>
      <c r="P20" s="1105"/>
    </row>
    <row r="21" spans="1:21" s="36" customFormat="1" ht="12.75" hidden="1" customHeight="1" x14ac:dyDescent="0.2">
      <c r="A21" s="1104"/>
      <c r="B21" s="1097" t="s">
        <v>320</v>
      </c>
      <c r="C21" s="1097"/>
      <c r="D21" s="408">
        <f t="shared" si="1"/>
        <v>0</v>
      </c>
      <c r="E21" s="409">
        <f t="shared" si="2"/>
        <v>0</v>
      </c>
      <c r="F21" s="409">
        <f t="shared" si="3"/>
        <v>0</v>
      </c>
      <c r="G21" s="410" t="e">
        <f t="shared" si="4"/>
        <v>#DIV/0!</v>
      </c>
      <c r="H21" s="92"/>
      <c r="I21" s="92">
        <v>0</v>
      </c>
      <c r="J21" s="92"/>
      <c r="K21" s="92"/>
      <c r="L21" s="92">
        <v>0</v>
      </c>
      <c r="M21" s="92"/>
      <c r="N21" s="92"/>
      <c r="O21" s="92">
        <v>0</v>
      </c>
      <c r="P21" s="1105"/>
    </row>
    <row r="22" spans="1:21" s="36" customFormat="1" ht="12.75" hidden="1" customHeight="1" x14ac:dyDescent="0.2">
      <c r="A22" s="1104"/>
      <c r="B22" s="1097" t="s">
        <v>321</v>
      </c>
      <c r="C22" s="1097"/>
      <c r="D22" s="408">
        <f t="shared" si="1"/>
        <v>0</v>
      </c>
      <c r="E22" s="409">
        <f t="shared" si="2"/>
        <v>0</v>
      </c>
      <c r="F22" s="409">
        <f t="shared" si="3"/>
        <v>0</v>
      </c>
      <c r="G22" s="410" t="e">
        <f t="shared" si="4"/>
        <v>#DIV/0!</v>
      </c>
      <c r="H22" s="92"/>
      <c r="I22" s="92">
        <v>0</v>
      </c>
      <c r="J22" s="92"/>
      <c r="K22" s="92"/>
      <c r="L22" s="92">
        <v>0</v>
      </c>
      <c r="M22" s="92"/>
      <c r="N22" s="92"/>
      <c r="O22" s="92">
        <v>0</v>
      </c>
      <c r="P22" s="1105"/>
    </row>
    <row r="23" spans="1:21" s="36" customFormat="1" ht="12.75" hidden="1" customHeight="1" x14ac:dyDescent="0.2">
      <c r="A23" s="1104"/>
      <c r="B23" s="1097" t="s">
        <v>99</v>
      </c>
      <c r="C23" s="1097"/>
      <c r="D23" s="408">
        <f t="shared" si="1"/>
        <v>0</v>
      </c>
      <c r="E23" s="409">
        <f t="shared" si="2"/>
        <v>0</v>
      </c>
      <c r="F23" s="409">
        <f t="shared" si="3"/>
        <v>0</v>
      </c>
      <c r="G23" s="410" t="e">
        <f t="shared" si="4"/>
        <v>#DIV/0!</v>
      </c>
      <c r="H23" s="92"/>
      <c r="I23" s="92">
        <v>0</v>
      </c>
      <c r="J23" s="92"/>
      <c r="K23" s="92"/>
      <c r="L23" s="92">
        <v>0</v>
      </c>
      <c r="M23" s="92"/>
      <c r="N23" s="92"/>
      <c r="O23" s="92">
        <v>0</v>
      </c>
      <c r="P23" s="1105"/>
    </row>
    <row r="24" spans="1:21" s="36" customFormat="1" ht="12.75" hidden="1" customHeight="1" x14ac:dyDescent="0.2">
      <c r="A24" s="1104"/>
      <c r="B24" s="1097" t="s">
        <v>100</v>
      </c>
      <c r="C24" s="1097"/>
      <c r="D24" s="408">
        <f t="shared" si="1"/>
        <v>0</v>
      </c>
      <c r="E24" s="409">
        <f t="shared" si="2"/>
        <v>0</v>
      </c>
      <c r="F24" s="409">
        <f t="shared" si="3"/>
        <v>0</v>
      </c>
      <c r="G24" s="410" t="e">
        <f t="shared" si="4"/>
        <v>#DIV/0!</v>
      </c>
      <c r="H24" s="92"/>
      <c r="I24" s="92">
        <v>0</v>
      </c>
      <c r="J24" s="92"/>
      <c r="K24" s="92"/>
      <c r="L24" s="92">
        <v>0</v>
      </c>
      <c r="M24" s="92"/>
      <c r="N24" s="92"/>
      <c r="O24" s="92">
        <v>0</v>
      </c>
      <c r="P24" s="1105"/>
    </row>
    <row r="25" spans="1:21" s="36" customFormat="1" ht="12.75" hidden="1" customHeight="1" x14ac:dyDescent="0.2">
      <c r="A25" s="1104"/>
      <c r="B25" s="1097" t="s">
        <v>322</v>
      </c>
      <c r="C25" s="1097"/>
      <c r="D25" s="408">
        <f t="shared" si="1"/>
        <v>0</v>
      </c>
      <c r="E25" s="409">
        <f t="shared" si="2"/>
        <v>0</v>
      </c>
      <c r="F25" s="409">
        <f t="shared" si="3"/>
        <v>0</v>
      </c>
      <c r="G25" s="410" t="e">
        <f t="shared" si="4"/>
        <v>#DIV/0!</v>
      </c>
      <c r="H25" s="92"/>
      <c r="I25" s="92">
        <v>0</v>
      </c>
      <c r="J25" s="92"/>
      <c r="K25" s="92"/>
      <c r="L25" s="92">
        <v>0</v>
      </c>
      <c r="M25" s="92"/>
      <c r="N25" s="92"/>
      <c r="O25" s="92">
        <v>0</v>
      </c>
      <c r="P25" s="1105"/>
    </row>
    <row r="26" spans="1:21" s="36" customFormat="1" ht="12.75" hidden="1" customHeight="1" x14ac:dyDescent="0.2">
      <c r="A26" s="1104"/>
      <c r="B26" s="1097" t="s">
        <v>323</v>
      </c>
      <c r="C26" s="1097"/>
      <c r="D26" s="408">
        <f t="shared" si="1"/>
        <v>0</v>
      </c>
      <c r="E26" s="409">
        <f t="shared" si="2"/>
        <v>0</v>
      </c>
      <c r="F26" s="409">
        <f t="shared" si="3"/>
        <v>0</v>
      </c>
      <c r="G26" s="410" t="e">
        <f t="shared" si="4"/>
        <v>#DIV/0!</v>
      </c>
      <c r="H26" s="92"/>
      <c r="I26" s="92">
        <v>0</v>
      </c>
      <c r="J26" s="92"/>
      <c r="K26" s="92"/>
      <c r="L26" s="92">
        <v>0</v>
      </c>
      <c r="M26" s="92"/>
      <c r="N26" s="92"/>
      <c r="O26" s="92">
        <v>0</v>
      </c>
      <c r="P26" s="1105"/>
    </row>
    <row r="27" spans="1:21" s="39" customFormat="1" x14ac:dyDescent="0.2">
      <c r="A27" s="1106" t="s">
        <v>210</v>
      </c>
      <c r="B27" s="917" t="s">
        <v>325</v>
      </c>
      <c r="C27" s="917"/>
      <c r="D27" s="146">
        <f t="shared" si="1"/>
        <v>0</v>
      </c>
      <c r="E27" s="146">
        <f t="shared" si="2"/>
        <v>14277</v>
      </c>
      <c r="F27" s="146">
        <f t="shared" si="3"/>
        <v>14277</v>
      </c>
      <c r="G27" s="410">
        <f t="shared" si="4"/>
        <v>1</v>
      </c>
      <c r="H27" s="93">
        <v>0</v>
      </c>
      <c r="I27" s="93">
        <v>0</v>
      </c>
      <c r="J27" s="93"/>
      <c r="K27" s="93">
        <f>+K16</f>
        <v>0</v>
      </c>
      <c r="L27" s="93">
        <v>0</v>
      </c>
      <c r="M27" s="93"/>
      <c r="N27" s="93">
        <f>+N16</f>
        <v>0</v>
      </c>
      <c r="O27" s="93">
        <f t="shared" ref="O27:P27" si="5">+O16</f>
        <v>14277</v>
      </c>
      <c r="P27" s="1107">
        <f t="shared" si="5"/>
        <v>14277</v>
      </c>
    </row>
    <row r="28" spans="1:21" s="39" customFormat="1" ht="15" customHeight="1" x14ac:dyDescent="0.2">
      <c r="A28" s="1106" t="s">
        <v>235</v>
      </c>
      <c r="B28" s="1009" t="s">
        <v>330</v>
      </c>
      <c r="C28" s="1009"/>
      <c r="D28" s="146">
        <f t="shared" si="1"/>
        <v>0</v>
      </c>
      <c r="E28" s="146">
        <f t="shared" si="2"/>
        <v>0</v>
      </c>
      <c r="F28" s="146">
        <f t="shared" si="3"/>
        <v>0</v>
      </c>
      <c r="G28" s="410"/>
      <c r="H28" s="93">
        <v>0</v>
      </c>
      <c r="I28" s="93">
        <v>0</v>
      </c>
      <c r="J28" s="93"/>
      <c r="K28" s="93">
        <v>0</v>
      </c>
      <c r="L28" s="93">
        <v>0</v>
      </c>
      <c r="M28" s="93"/>
      <c r="N28" s="93">
        <v>0</v>
      </c>
      <c r="O28" s="93">
        <v>0</v>
      </c>
      <c r="P28" s="476"/>
    </row>
    <row r="29" spans="1:21" x14ac:dyDescent="0.2">
      <c r="A29" s="591" t="s">
        <v>239</v>
      </c>
      <c r="B29" s="914" t="s">
        <v>238</v>
      </c>
      <c r="C29" s="914"/>
      <c r="D29" s="51">
        <f>+H29+K29+N29</f>
        <v>5565</v>
      </c>
      <c r="E29" s="51">
        <f t="shared" si="2"/>
        <v>11098</v>
      </c>
      <c r="F29" s="51">
        <f t="shared" si="3"/>
        <v>3635</v>
      </c>
      <c r="G29" s="410">
        <f t="shared" si="4"/>
        <v>0.32753649306181293</v>
      </c>
      <c r="H29" s="51">
        <v>0</v>
      </c>
      <c r="I29" s="51">
        <v>0</v>
      </c>
      <c r="J29" s="19">
        <v>410</v>
      </c>
      <c r="K29" s="51">
        <v>3465</v>
      </c>
      <c r="L29" s="51">
        <v>3465</v>
      </c>
      <c r="M29" s="19">
        <v>1646</v>
      </c>
      <c r="N29" s="51">
        <f>200+1600+300</f>
        <v>2100</v>
      </c>
      <c r="O29" s="51">
        <v>7633</v>
      </c>
      <c r="P29" s="1053">
        <v>1579</v>
      </c>
    </row>
    <row r="30" spans="1:21" ht="15" x14ac:dyDescent="0.25">
      <c r="A30" s="591" t="s">
        <v>241</v>
      </c>
      <c r="B30" s="914" t="s">
        <v>240</v>
      </c>
      <c r="C30" s="914"/>
      <c r="D30" s="51">
        <f t="shared" ref="D30:D31" si="6">+H30+K30+N30</f>
        <v>0</v>
      </c>
      <c r="E30" s="51">
        <f t="shared" si="2"/>
        <v>529</v>
      </c>
      <c r="F30" s="51">
        <f t="shared" si="3"/>
        <v>324</v>
      </c>
      <c r="G30" s="410">
        <f t="shared" si="4"/>
        <v>0.61247637051039694</v>
      </c>
      <c r="H30" s="51"/>
      <c r="I30" s="51">
        <v>500</v>
      </c>
      <c r="J30" s="19">
        <v>297</v>
      </c>
      <c r="K30" s="51">
        <v>0</v>
      </c>
      <c r="L30" s="51">
        <v>4</v>
      </c>
      <c r="M30" s="19"/>
      <c r="N30" s="51"/>
      <c r="O30" s="51">
        <v>25</v>
      </c>
      <c r="P30" s="1053">
        <v>27</v>
      </c>
      <c r="R30" s="41"/>
      <c r="S30" s="648"/>
      <c r="T30" s="648"/>
      <c r="U30" s="648"/>
    </row>
    <row r="31" spans="1:21" ht="15" x14ac:dyDescent="0.25">
      <c r="A31" s="591" t="s">
        <v>243</v>
      </c>
      <c r="B31" s="914" t="s">
        <v>242</v>
      </c>
      <c r="C31" s="914"/>
      <c r="D31" s="51">
        <f t="shared" si="6"/>
        <v>1806</v>
      </c>
      <c r="E31" s="51">
        <f t="shared" si="2"/>
        <v>2062</v>
      </c>
      <c r="F31" s="51">
        <f t="shared" si="3"/>
        <v>495</v>
      </c>
      <c r="G31" s="410">
        <f t="shared" si="4"/>
        <v>0.24005819592628516</v>
      </c>
      <c r="H31" s="51"/>
      <c r="I31" s="51">
        <v>0</v>
      </c>
      <c r="J31" s="19"/>
      <c r="K31" s="51">
        <v>0</v>
      </c>
      <c r="L31" s="51">
        <v>240</v>
      </c>
      <c r="M31" s="19">
        <v>128</v>
      </c>
      <c r="N31" s="51">
        <v>1806</v>
      </c>
      <c r="O31" s="51">
        <v>1822</v>
      </c>
      <c r="P31" s="1053">
        <v>367</v>
      </c>
      <c r="R31" s="1"/>
      <c r="S31" s="645"/>
      <c r="T31" s="645"/>
      <c r="U31" s="645"/>
    </row>
    <row r="32" spans="1:21" ht="15" x14ac:dyDescent="0.25">
      <c r="A32" s="591" t="s">
        <v>247</v>
      </c>
      <c r="B32" s="906" t="s">
        <v>246</v>
      </c>
      <c r="C32" s="906"/>
      <c r="D32" s="51">
        <f t="shared" ref="D32:D35" si="7">+H32+K32+N32</f>
        <v>1503</v>
      </c>
      <c r="E32" s="51">
        <f t="shared" si="2"/>
        <v>2779</v>
      </c>
      <c r="F32" s="51">
        <f t="shared" si="3"/>
        <v>876</v>
      </c>
      <c r="G32" s="410">
        <f t="shared" si="4"/>
        <v>0.31522130262684417</v>
      </c>
      <c r="H32" s="51"/>
      <c r="I32" s="51">
        <v>0</v>
      </c>
      <c r="J32" s="19"/>
      <c r="K32" s="51">
        <v>936</v>
      </c>
      <c r="L32" s="51">
        <v>936</v>
      </c>
      <c r="M32" s="19">
        <v>444</v>
      </c>
      <c r="N32" s="51">
        <f>54+432+81</f>
        <v>567</v>
      </c>
      <c r="O32" s="51">
        <v>1843</v>
      </c>
      <c r="P32" s="1108">
        <v>432</v>
      </c>
      <c r="R32" s="1"/>
      <c r="S32" s="645"/>
      <c r="T32" s="645"/>
      <c r="U32" s="645"/>
    </row>
    <row r="33" spans="1:21" ht="15" x14ac:dyDescent="0.25">
      <c r="A33" s="591" t="s">
        <v>249</v>
      </c>
      <c r="B33" s="906" t="s">
        <v>248</v>
      </c>
      <c r="C33" s="906"/>
      <c r="D33" s="51">
        <f t="shared" si="7"/>
        <v>1805</v>
      </c>
      <c r="E33" s="51">
        <f t="shared" si="2"/>
        <v>3081</v>
      </c>
      <c r="F33" s="51">
        <f t="shared" si="3"/>
        <v>128</v>
      </c>
      <c r="G33" s="410">
        <f t="shared" si="4"/>
        <v>4.1544952937358E-2</v>
      </c>
      <c r="H33" s="51"/>
      <c r="I33" s="51">
        <v>0</v>
      </c>
      <c r="J33" s="19"/>
      <c r="K33" s="51">
        <v>1238</v>
      </c>
      <c r="L33" s="51">
        <v>1238</v>
      </c>
      <c r="M33" s="19"/>
      <c r="N33" s="51">
        <v>567</v>
      </c>
      <c r="O33" s="51">
        <v>1843</v>
      </c>
      <c r="P33" s="1053">
        <v>128</v>
      </c>
      <c r="R33" s="41"/>
      <c r="S33" s="648"/>
      <c r="T33" s="648"/>
      <c r="U33" s="648"/>
    </row>
    <row r="34" spans="1:21" ht="15" x14ac:dyDescent="0.25">
      <c r="A34" s="591" t="s">
        <v>251</v>
      </c>
      <c r="B34" s="914" t="s">
        <v>250</v>
      </c>
      <c r="C34" s="914"/>
      <c r="D34" s="51">
        <f t="shared" si="7"/>
        <v>0</v>
      </c>
      <c r="E34" s="51">
        <f t="shared" si="2"/>
        <v>0</v>
      </c>
      <c r="F34" s="51">
        <f t="shared" si="3"/>
        <v>1</v>
      </c>
      <c r="G34" s="410"/>
      <c r="H34" s="51"/>
      <c r="I34" s="51">
        <v>0</v>
      </c>
      <c r="J34" s="19">
        <v>1</v>
      </c>
      <c r="K34" s="51">
        <v>0</v>
      </c>
      <c r="L34" s="51">
        <v>0</v>
      </c>
      <c r="M34" s="19"/>
      <c r="N34" s="51">
        <v>0</v>
      </c>
      <c r="O34" s="51">
        <v>0</v>
      </c>
      <c r="P34" s="1053"/>
      <c r="R34" s="1"/>
      <c r="S34" s="645"/>
      <c r="T34" s="645"/>
      <c r="U34" s="645"/>
    </row>
    <row r="35" spans="1:21" ht="15" x14ac:dyDescent="0.25">
      <c r="A35" s="591" t="s">
        <v>605</v>
      </c>
      <c r="B35" s="914" t="s">
        <v>254</v>
      </c>
      <c r="C35" s="914"/>
      <c r="D35" s="51">
        <f t="shared" si="7"/>
        <v>0</v>
      </c>
      <c r="E35" s="51">
        <f t="shared" si="2"/>
        <v>0</v>
      </c>
      <c r="F35" s="51">
        <f t="shared" si="3"/>
        <v>601</v>
      </c>
      <c r="G35" s="410"/>
      <c r="H35" s="51"/>
      <c r="I35" s="51">
        <v>0</v>
      </c>
      <c r="J35" s="19">
        <v>567</v>
      </c>
      <c r="K35" s="51">
        <v>0</v>
      </c>
      <c r="L35" s="51">
        <v>0</v>
      </c>
      <c r="M35" s="19">
        <v>31</v>
      </c>
      <c r="N35" s="51">
        <v>0</v>
      </c>
      <c r="O35" s="51">
        <v>0</v>
      </c>
      <c r="P35" s="1053">
        <v>3</v>
      </c>
      <c r="R35" s="1"/>
      <c r="S35" s="645"/>
      <c r="T35" s="645"/>
      <c r="U35" s="645"/>
    </row>
    <row r="36" spans="1:21" ht="15" x14ac:dyDescent="0.25">
      <c r="A36" s="1106" t="s">
        <v>255</v>
      </c>
      <c r="B36" s="917" t="s">
        <v>277</v>
      </c>
      <c r="C36" s="917"/>
      <c r="D36" s="57">
        <f>SUM(D29:D35)</f>
        <v>10679</v>
      </c>
      <c r="E36" s="57">
        <f t="shared" ref="E36:F36" si="8">SUM(E29:E35)</f>
        <v>19549</v>
      </c>
      <c r="F36" s="57">
        <f t="shared" si="8"/>
        <v>6060</v>
      </c>
      <c r="G36" s="410">
        <f t="shared" si="4"/>
        <v>0.30999028083277919</v>
      </c>
      <c r="H36" s="57">
        <f>SUM(H29:H35)</f>
        <v>0</v>
      </c>
      <c r="I36" s="57">
        <v>500</v>
      </c>
      <c r="J36" s="57">
        <f>SUM(J29:J35)</f>
        <v>1275</v>
      </c>
      <c r="K36" s="57">
        <f>SUM(K29:K35)</f>
        <v>5639</v>
      </c>
      <c r="L36" s="57">
        <f t="shared" ref="L36:M36" si="9">SUM(L29:L35)</f>
        <v>5883</v>
      </c>
      <c r="M36" s="57">
        <f t="shared" si="9"/>
        <v>2249</v>
      </c>
      <c r="N36" s="57">
        <f>SUM(N29:N35)</f>
        <v>5040</v>
      </c>
      <c r="O36" s="57">
        <f t="shared" ref="O36:P36" si="10">SUM(O29:O35)</f>
        <v>13166</v>
      </c>
      <c r="P36" s="1109">
        <f t="shared" si="10"/>
        <v>2536</v>
      </c>
      <c r="R36" s="1"/>
      <c r="S36" s="645"/>
      <c r="T36" s="645"/>
      <c r="U36" s="645"/>
    </row>
    <row r="37" spans="1:21" ht="15" x14ac:dyDescent="0.25">
      <c r="A37" s="1106" t="s">
        <v>256</v>
      </c>
      <c r="B37" s="917" t="s">
        <v>276</v>
      </c>
      <c r="C37" s="917">
        <v>0</v>
      </c>
      <c r="D37" s="57">
        <f>+H37+K37+N37</f>
        <v>0</v>
      </c>
      <c r="E37" s="57">
        <f t="shared" ref="E37:F38" si="11">+I37+L37+O37</f>
        <v>0</v>
      </c>
      <c r="F37" s="57">
        <f t="shared" si="11"/>
        <v>0</v>
      </c>
      <c r="G37" s="410"/>
      <c r="H37" s="57"/>
      <c r="I37" s="57">
        <v>0</v>
      </c>
      <c r="J37" s="40"/>
      <c r="K37" s="57">
        <v>0</v>
      </c>
      <c r="L37" s="57">
        <v>0</v>
      </c>
      <c r="M37" s="40"/>
      <c r="N37" s="57">
        <v>0</v>
      </c>
      <c r="O37" s="57">
        <v>0</v>
      </c>
      <c r="P37" s="1110"/>
      <c r="R37" s="1"/>
      <c r="S37" s="645"/>
      <c r="T37" s="645"/>
      <c r="U37" s="645"/>
    </row>
    <row r="38" spans="1:21" ht="15" x14ac:dyDescent="0.25">
      <c r="A38" s="591" t="s">
        <v>258</v>
      </c>
      <c r="B38" s="914" t="s">
        <v>257</v>
      </c>
      <c r="C38" s="914">
        <v>42</v>
      </c>
      <c r="D38" s="51">
        <f>+H38+K38+N38</f>
        <v>300</v>
      </c>
      <c r="E38" s="51">
        <f t="shared" si="11"/>
        <v>300</v>
      </c>
      <c r="F38" s="51">
        <f t="shared" si="11"/>
        <v>150</v>
      </c>
      <c r="G38" s="410">
        <f t="shared" si="4"/>
        <v>0.5</v>
      </c>
      <c r="H38" s="51">
        <v>300</v>
      </c>
      <c r="I38" s="51">
        <v>300</v>
      </c>
      <c r="J38" s="19">
        <v>150</v>
      </c>
      <c r="K38" s="51">
        <v>0</v>
      </c>
      <c r="L38" s="51">
        <v>0</v>
      </c>
      <c r="M38" s="19"/>
      <c r="N38" s="51">
        <v>0</v>
      </c>
      <c r="O38" s="51">
        <v>0</v>
      </c>
      <c r="P38" s="1053"/>
      <c r="R38" s="1"/>
      <c r="S38" s="645"/>
      <c r="T38" s="645"/>
      <c r="U38" s="645"/>
    </row>
    <row r="39" spans="1:21" ht="15" x14ac:dyDescent="0.25">
      <c r="A39" s="1106" t="s">
        <v>259</v>
      </c>
      <c r="B39" s="917" t="s">
        <v>275</v>
      </c>
      <c r="C39" s="917">
        <f>+C38</f>
        <v>42</v>
      </c>
      <c r="D39" s="57">
        <f>SUM(D38)</f>
        <v>300</v>
      </c>
      <c r="E39" s="57">
        <f t="shared" ref="E39:F39" si="12">SUM(E38)</f>
        <v>300</v>
      </c>
      <c r="F39" s="57">
        <f t="shared" si="12"/>
        <v>150</v>
      </c>
      <c r="G39" s="410">
        <f t="shared" si="4"/>
        <v>0.5</v>
      </c>
      <c r="H39" s="57">
        <f>+H38</f>
        <v>300</v>
      </c>
      <c r="I39" s="57">
        <v>300</v>
      </c>
      <c r="J39" s="40">
        <f>+J38</f>
        <v>150</v>
      </c>
      <c r="K39" s="57">
        <f>+K38</f>
        <v>0</v>
      </c>
      <c r="L39" s="57">
        <v>0</v>
      </c>
      <c r="M39" s="40"/>
      <c r="N39" s="57">
        <f>+N38</f>
        <v>0</v>
      </c>
      <c r="O39" s="57">
        <v>0</v>
      </c>
      <c r="P39" s="1110"/>
      <c r="R39" s="1"/>
      <c r="S39" s="645"/>
      <c r="T39" s="645"/>
      <c r="U39" s="645"/>
    </row>
    <row r="40" spans="1:21" x14ac:dyDescent="0.2">
      <c r="A40" s="591" t="s">
        <v>261</v>
      </c>
      <c r="B40" s="914" t="s">
        <v>260</v>
      </c>
      <c r="C40" s="914"/>
      <c r="D40" s="51">
        <f>+H40+K40+N40</f>
        <v>0</v>
      </c>
      <c r="E40" s="51"/>
      <c r="F40" s="24"/>
      <c r="G40" s="410"/>
      <c r="H40" s="51"/>
      <c r="I40" s="51">
        <v>0</v>
      </c>
      <c r="J40" s="19"/>
      <c r="K40" s="51">
        <v>0</v>
      </c>
      <c r="L40" s="51">
        <v>0</v>
      </c>
      <c r="M40" s="19"/>
      <c r="N40" s="51">
        <v>0</v>
      </c>
      <c r="O40" s="51">
        <v>0</v>
      </c>
      <c r="P40" s="1053"/>
    </row>
    <row r="41" spans="1:21" x14ac:dyDescent="0.2">
      <c r="A41" s="1106" t="s">
        <v>262</v>
      </c>
      <c r="B41" s="917" t="s">
        <v>281</v>
      </c>
      <c r="C41" s="917"/>
      <c r="D41" s="57">
        <f>+D40</f>
        <v>0</v>
      </c>
      <c r="E41" s="57"/>
      <c r="F41" s="50"/>
      <c r="G41" s="410"/>
      <c r="H41" s="57">
        <f>+H40</f>
        <v>0</v>
      </c>
      <c r="I41" s="57">
        <v>0</v>
      </c>
      <c r="J41" s="40"/>
      <c r="K41" s="57">
        <f>+K40</f>
        <v>0</v>
      </c>
      <c r="L41" s="57">
        <v>0</v>
      </c>
      <c r="M41" s="40"/>
      <c r="N41" s="57">
        <f>+N40</f>
        <v>0</v>
      </c>
      <c r="O41" s="57">
        <v>0</v>
      </c>
      <c r="P41" s="1110"/>
    </row>
    <row r="42" spans="1:21" x14ac:dyDescent="0.2">
      <c r="A42" s="1106" t="s">
        <v>263</v>
      </c>
      <c r="B42" s="917" t="s">
        <v>273</v>
      </c>
      <c r="C42" s="917"/>
      <c r="D42" s="57">
        <f>+D41+D39+D37+D36+D27+D15+D28</f>
        <v>10979</v>
      </c>
      <c r="E42" s="57">
        <f>+E41+E39+E37+E36+E27+E15</f>
        <v>35337</v>
      </c>
      <c r="F42" s="57">
        <f>+F41+F39+F37+F36+F27+F15</f>
        <v>21698</v>
      </c>
      <c r="G42" s="410">
        <f t="shared" si="4"/>
        <v>0.61403061946401793</v>
      </c>
      <c r="H42" s="57">
        <f t="shared" ref="H42:P42" si="13">+H41+H39+H37+H36+H27+H15</f>
        <v>300</v>
      </c>
      <c r="I42" s="57">
        <v>2011</v>
      </c>
      <c r="J42" s="57">
        <f t="shared" si="13"/>
        <v>2636</v>
      </c>
      <c r="K42" s="57">
        <f t="shared" si="13"/>
        <v>5639</v>
      </c>
      <c r="L42" s="57">
        <v>5883</v>
      </c>
      <c r="M42" s="57">
        <f t="shared" si="13"/>
        <v>2249</v>
      </c>
      <c r="N42" s="57">
        <f t="shared" si="13"/>
        <v>5040</v>
      </c>
      <c r="O42" s="57">
        <v>27443</v>
      </c>
      <c r="P42" s="1109">
        <f t="shared" si="13"/>
        <v>16813</v>
      </c>
    </row>
    <row r="43" spans="1:21" x14ac:dyDescent="0.2">
      <c r="A43" s="1111" t="s">
        <v>270</v>
      </c>
      <c r="B43" s="922" t="s">
        <v>269</v>
      </c>
      <c r="C43" s="922"/>
      <c r="D43" s="51">
        <f>+H43+K43+N43</f>
        <v>0</v>
      </c>
      <c r="E43" s="51">
        <f t="shared" ref="E43:F43" si="14">+I43+L43+O43</f>
        <v>615</v>
      </c>
      <c r="F43" s="51">
        <f t="shared" si="14"/>
        <v>615</v>
      </c>
      <c r="G43" s="410">
        <f t="shared" si="4"/>
        <v>1</v>
      </c>
      <c r="H43" s="51">
        <f>+H44+H45</f>
        <v>0</v>
      </c>
      <c r="I43" s="51">
        <v>420</v>
      </c>
      <c r="J43" s="51">
        <v>420</v>
      </c>
      <c r="K43" s="51">
        <f t="shared" ref="K43:P43" si="15">+K44+K45</f>
        <v>0</v>
      </c>
      <c r="L43" s="51">
        <v>113</v>
      </c>
      <c r="M43" s="51">
        <f t="shared" si="15"/>
        <v>113</v>
      </c>
      <c r="N43" s="51">
        <f t="shared" si="15"/>
        <v>0</v>
      </c>
      <c r="O43" s="51">
        <v>82</v>
      </c>
      <c r="P43" s="1112">
        <f t="shared" si="15"/>
        <v>82</v>
      </c>
    </row>
    <row r="44" spans="1:21" s="36" customFormat="1" ht="10.5" customHeight="1" x14ac:dyDescent="0.2">
      <c r="A44" s="1113"/>
      <c r="B44" s="412"/>
      <c r="C44" s="413" t="s">
        <v>387</v>
      </c>
      <c r="D44" s="51">
        <f t="shared" ref="D44:D45" si="16">+H44+K44+N44</f>
        <v>0</v>
      </c>
      <c r="E44" s="51">
        <f t="shared" ref="E44:E45" si="17">+I44+L44+O44</f>
        <v>615</v>
      </c>
      <c r="F44" s="51">
        <f t="shared" ref="F44:F45" si="18">+J44+M44+P44</f>
        <v>615</v>
      </c>
      <c r="G44" s="410">
        <f t="shared" si="4"/>
        <v>1</v>
      </c>
      <c r="H44" s="138"/>
      <c r="I44" s="138">
        <v>420</v>
      </c>
      <c r="J44" s="138">
        <v>420</v>
      </c>
      <c r="K44" s="138"/>
      <c r="L44" s="138">
        <v>113</v>
      </c>
      <c r="M44" s="138">
        <v>113</v>
      </c>
      <c r="N44" s="138"/>
      <c r="O44" s="138">
        <v>82</v>
      </c>
      <c r="P44" s="1114">
        <v>82</v>
      </c>
    </row>
    <row r="45" spans="1:21" s="36" customFormat="1" ht="11.25" customHeight="1" x14ac:dyDescent="0.2">
      <c r="A45" s="1113"/>
      <c r="B45" s="412"/>
      <c r="C45" s="413" t="s">
        <v>388</v>
      </c>
      <c r="D45" s="51">
        <f t="shared" si="16"/>
        <v>0</v>
      </c>
      <c r="E45" s="51">
        <f t="shared" si="17"/>
        <v>0</v>
      </c>
      <c r="F45" s="51">
        <f t="shared" si="18"/>
        <v>0</v>
      </c>
      <c r="G45" s="410"/>
      <c r="H45" s="138"/>
      <c r="I45" s="138">
        <v>0</v>
      </c>
      <c r="J45" s="138"/>
      <c r="K45" s="138"/>
      <c r="L45" s="138">
        <v>0</v>
      </c>
      <c r="M45" s="138"/>
      <c r="N45" s="138"/>
      <c r="O45" s="138"/>
      <c r="P45" s="1114"/>
    </row>
    <row r="46" spans="1:21" x14ac:dyDescent="0.2">
      <c r="A46" s="1115" t="s">
        <v>271</v>
      </c>
      <c r="B46" s="1009" t="s">
        <v>331</v>
      </c>
      <c r="C46" s="1009"/>
      <c r="D46" s="57">
        <f>+D43</f>
        <v>0</v>
      </c>
      <c r="E46" s="57">
        <f t="shared" ref="E46:P46" si="19">+E43</f>
        <v>615</v>
      </c>
      <c r="F46" s="57">
        <f t="shared" si="19"/>
        <v>615</v>
      </c>
      <c r="G46" s="410">
        <f t="shared" si="4"/>
        <v>1</v>
      </c>
      <c r="H46" s="57">
        <f t="shared" si="19"/>
        <v>0</v>
      </c>
      <c r="I46" s="57">
        <v>420</v>
      </c>
      <c r="J46" s="57">
        <f t="shared" si="19"/>
        <v>420</v>
      </c>
      <c r="K46" s="57">
        <f t="shared" si="19"/>
        <v>0</v>
      </c>
      <c r="L46" s="57">
        <v>113</v>
      </c>
      <c r="M46" s="57">
        <f t="shared" si="19"/>
        <v>113</v>
      </c>
      <c r="N46" s="57">
        <f t="shared" si="19"/>
        <v>0</v>
      </c>
      <c r="O46" s="57">
        <v>82</v>
      </c>
      <c r="P46" s="1109">
        <f t="shared" si="19"/>
        <v>82</v>
      </c>
    </row>
    <row r="47" spans="1:21" x14ac:dyDescent="0.2">
      <c r="A47" s="591" t="s">
        <v>282</v>
      </c>
      <c r="B47" s="919" t="s">
        <v>283</v>
      </c>
      <c r="C47" s="919"/>
      <c r="D47" s="51">
        <f>+H47+K47+N47</f>
        <v>450258</v>
      </c>
      <c r="E47" s="51">
        <f t="shared" ref="E47:F47" si="20">+I47+L47+O47</f>
        <v>458580</v>
      </c>
      <c r="F47" s="51">
        <f t="shared" si="20"/>
        <v>253479</v>
      </c>
      <c r="G47" s="410">
        <f t="shared" si="4"/>
        <v>0.55274761219416457</v>
      </c>
      <c r="H47" s="51">
        <v>215311</v>
      </c>
      <c r="I47" s="51">
        <v>215485</v>
      </c>
      <c r="J47" s="19">
        <v>119005</v>
      </c>
      <c r="K47" s="51">
        <v>181240</v>
      </c>
      <c r="L47" s="51">
        <v>181641</v>
      </c>
      <c r="M47" s="19">
        <v>101150</v>
      </c>
      <c r="N47" s="51">
        <v>53707</v>
      </c>
      <c r="O47" s="51">
        <v>61454</v>
      </c>
      <c r="P47" s="1053">
        <v>33324</v>
      </c>
    </row>
    <row r="48" spans="1:21" x14ac:dyDescent="0.2">
      <c r="A48" s="1106" t="s">
        <v>272</v>
      </c>
      <c r="B48" s="917" t="s">
        <v>284</v>
      </c>
      <c r="C48" s="917"/>
      <c r="D48" s="57">
        <f>+D47+D46</f>
        <v>450258</v>
      </c>
      <c r="E48" s="57">
        <f t="shared" ref="E48:P48" si="21">+E47+E46</f>
        <v>459195</v>
      </c>
      <c r="F48" s="57">
        <f t="shared" si="21"/>
        <v>254094</v>
      </c>
      <c r="G48" s="410">
        <f t="shared" si="4"/>
        <v>0.55334661745010294</v>
      </c>
      <c r="H48" s="57">
        <f>+H47</f>
        <v>215311</v>
      </c>
      <c r="I48" s="57">
        <v>215905</v>
      </c>
      <c r="J48" s="57">
        <f t="shared" si="21"/>
        <v>119425</v>
      </c>
      <c r="K48" s="57">
        <f t="shared" si="21"/>
        <v>181240</v>
      </c>
      <c r="L48" s="57">
        <v>181754</v>
      </c>
      <c r="M48" s="57">
        <f t="shared" si="21"/>
        <v>101263</v>
      </c>
      <c r="N48" s="57">
        <f t="shared" si="21"/>
        <v>53707</v>
      </c>
      <c r="O48" s="57">
        <v>61536</v>
      </c>
      <c r="P48" s="1109">
        <f t="shared" si="21"/>
        <v>33406</v>
      </c>
    </row>
    <row r="49" spans="1:16383" ht="13.5" thickBot="1" x14ac:dyDescent="0.25">
      <c r="A49" s="1116" t="s">
        <v>285</v>
      </c>
      <c r="B49" s="1117"/>
      <c r="C49" s="1117"/>
      <c r="D49" s="1118">
        <f t="shared" ref="D49:P49" si="22">+D48+D42</f>
        <v>461237</v>
      </c>
      <c r="E49" s="1118">
        <f t="shared" si="22"/>
        <v>494532</v>
      </c>
      <c r="F49" s="1118">
        <f t="shared" si="22"/>
        <v>275792</v>
      </c>
      <c r="G49" s="1119">
        <f t="shared" si="4"/>
        <v>0.55768281931199604</v>
      </c>
      <c r="H49" s="1118">
        <f t="shared" si="22"/>
        <v>215611</v>
      </c>
      <c r="I49" s="1118">
        <v>217916</v>
      </c>
      <c r="J49" s="1118">
        <f t="shared" si="22"/>
        <v>122061</v>
      </c>
      <c r="K49" s="1118">
        <f t="shared" si="22"/>
        <v>186879</v>
      </c>
      <c r="L49" s="1118">
        <v>187637</v>
      </c>
      <c r="M49" s="1118">
        <f t="shared" si="22"/>
        <v>103512</v>
      </c>
      <c r="N49" s="1118">
        <f t="shared" si="22"/>
        <v>58747</v>
      </c>
      <c r="O49" s="1118">
        <v>88979</v>
      </c>
      <c r="P49" s="1120">
        <f t="shared" si="22"/>
        <v>50219</v>
      </c>
    </row>
    <row r="50" spans="1:16383" ht="13.5" thickBot="1" x14ac:dyDescent="0.25">
      <c r="D50" s="54"/>
      <c r="E50" s="54"/>
      <c r="F50" s="54"/>
      <c r="G50" s="318"/>
    </row>
    <row r="51" spans="1:16383" s="34" customFormat="1" ht="40.5" customHeight="1" x14ac:dyDescent="0.25">
      <c r="A51" s="859" t="s">
        <v>0</v>
      </c>
      <c r="B51" s="861" t="s">
        <v>182</v>
      </c>
      <c r="C51" s="861"/>
      <c r="D51" s="834" t="s">
        <v>180</v>
      </c>
      <c r="E51" s="834"/>
      <c r="F51" s="834"/>
      <c r="G51" s="987" t="s">
        <v>531</v>
      </c>
      <c r="H51" s="1101" t="s">
        <v>289</v>
      </c>
      <c r="I51" s="1101"/>
      <c r="J51" s="1101"/>
      <c r="K51" s="1101" t="s">
        <v>290</v>
      </c>
      <c r="L51" s="1101"/>
      <c r="M51" s="1101"/>
      <c r="N51" s="1101" t="s">
        <v>291</v>
      </c>
      <c r="O51" s="1101"/>
      <c r="P51" s="1102"/>
    </row>
    <row r="52" spans="1:16383" s="60" customFormat="1" ht="26.25" thickBot="1" x14ac:dyDescent="0.3">
      <c r="A52" s="1127"/>
      <c r="B52" s="1128"/>
      <c r="C52" s="1128"/>
      <c r="D52" s="296" t="s">
        <v>177</v>
      </c>
      <c r="E52" s="296" t="s">
        <v>178</v>
      </c>
      <c r="F52" s="296" t="s">
        <v>179</v>
      </c>
      <c r="G52" s="1139"/>
      <c r="H52" s="1140" t="s">
        <v>177</v>
      </c>
      <c r="I52" s="1140" t="s">
        <v>178</v>
      </c>
      <c r="J52" s="1140" t="s">
        <v>179</v>
      </c>
      <c r="K52" s="1140" t="s">
        <v>177</v>
      </c>
      <c r="L52" s="1140" t="s">
        <v>178</v>
      </c>
      <c r="M52" s="1140" t="s">
        <v>179</v>
      </c>
      <c r="N52" s="1140" t="s">
        <v>177</v>
      </c>
      <c r="O52" s="1140" t="s">
        <v>178</v>
      </c>
      <c r="P52" s="1141" t="s">
        <v>179</v>
      </c>
    </row>
    <row r="53" spans="1:16383" x14ac:dyDescent="0.2">
      <c r="A53" s="1057" t="s">
        <v>27</v>
      </c>
      <c r="B53" s="1135" t="s">
        <v>174</v>
      </c>
      <c r="C53" s="1135"/>
      <c r="D53" s="1136">
        <f>+H53+K53+N53</f>
        <v>297067</v>
      </c>
      <c r="E53" s="1136">
        <f t="shared" ref="E53:F56" si="23">+I53+L53+O53</f>
        <v>305096</v>
      </c>
      <c r="F53" s="1136">
        <f t="shared" si="23"/>
        <v>141411</v>
      </c>
      <c r="G53" s="1137">
        <f>+F53/E53</f>
        <v>0.4634967354537588</v>
      </c>
      <c r="H53" s="1136">
        <f>+'6.a. mell. PH'!D19</f>
        <v>153756</v>
      </c>
      <c r="I53" s="1136">
        <f>+'6.a. mell. PH'!E19</f>
        <v>153929</v>
      </c>
      <c r="J53" s="1136">
        <f>+'6.a. mell. PH'!F19</f>
        <v>74443</v>
      </c>
      <c r="K53" s="1136">
        <f>+'6.b. mell. Óvoda'!D19</f>
        <v>120852</v>
      </c>
      <c r="L53" s="1136">
        <f>+'6.b. mell. Óvoda'!E19</f>
        <v>119958</v>
      </c>
      <c r="M53" s="1136">
        <f>+'6.b. mell. Óvoda'!F19</f>
        <v>55443</v>
      </c>
      <c r="N53" s="1136">
        <f>+'6.c. mell. BBKP'!D19</f>
        <v>22459</v>
      </c>
      <c r="O53" s="1136">
        <f>+'6.c. mell. BBKP'!E19</f>
        <v>31209</v>
      </c>
      <c r="P53" s="1138">
        <f>+'6.c. mell. BBKP'!F19</f>
        <v>11525</v>
      </c>
    </row>
    <row r="54" spans="1:16383" ht="15" customHeight="1" x14ac:dyDescent="0.2">
      <c r="A54" s="481" t="s">
        <v>33</v>
      </c>
      <c r="B54" s="910" t="s">
        <v>173</v>
      </c>
      <c r="C54" s="910"/>
      <c r="D54" s="400">
        <f t="shared" ref="D54:D77" si="24">+H54+K54+N54</f>
        <v>3590</v>
      </c>
      <c r="E54" s="400">
        <f t="shared" si="23"/>
        <v>5563</v>
      </c>
      <c r="F54" s="400">
        <f t="shared" si="23"/>
        <v>3465</v>
      </c>
      <c r="G54" s="411">
        <f t="shared" ref="G54:G79" si="25">+F54/E54</f>
        <v>0.62286536041704121</v>
      </c>
      <c r="H54" s="400">
        <f>+'6.a. mell. PH'!D23</f>
        <v>30</v>
      </c>
      <c r="I54" s="400">
        <f>+'6.a. mell. PH'!E23</f>
        <v>972</v>
      </c>
      <c r="J54" s="400">
        <f>+'6.a. mell. PH'!F23</f>
        <v>942</v>
      </c>
      <c r="K54" s="400">
        <f>+'6.b. mell. Óvoda'!D23</f>
        <v>2030</v>
      </c>
      <c r="L54" s="400">
        <f>+'6.b. mell. Óvoda'!E23</f>
        <v>2748</v>
      </c>
      <c r="M54" s="400">
        <f>+'6.b. mell. Óvoda'!F23</f>
        <v>2174</v>
      </c>
      <c r="N54" s="400">
        <f>+'6.c. mell. BBKP'!D23</f>
        <v>1530</v>
      </c>
      <c r="O54" s="400">
        <f>+'6.c. mell. BBKP'!E23</f>
        <v>1843</v>
      </c>
      <c r="P54" s="401">
        <f>+'6.c. mell. BBKP'!F23</f>
        <v>349</v>
      </c>
    </row>
    <row r="55" spans="1:16383" s="39" customFormat="1" x14ac:dyDescent="0.2">
      <c r="A55" s="477" t="s">
        <v>34</v>
      </c>
      <c r="B55" s="911" t="s">
        <v>172</v>
      </c>
      <c r="C55" s="911"/>
      <c r="D55" s="394">
        <f t="shared" si="24"/>
        <v>300657</v>
      </c>
      <c r="E55" s="394">
        <f t="shared" si="23"/>
        <v>310659</v>
      </c>
      <c r="F55" s="394">
        <f t="shared" si="23"/>
        <v>144876</v>
      </c>
      <c r="G55" s="411">
        <f t="shared" si="25"/>
        <v>0.46635056444525991</v>
      </c>
      <c r="H55" s="394">
        <f>SUM(H53:H54)</f>
        <v>153786</v>
      </c>
      <c r="I55" s="394">
        <f t="shared" ref="I55:J55" si="26">SUM(I53:I54)</f>
        <v>154901</v>
      </c>
      <c r="J55" s="394">
        <f t="shared" si="26"/>
        <v>75385</v>
      </c>
      <c r="K55" s="394">
        <f>+K54+K53</f>
        <v>122882</v>
      </c>
      <c r="L55" s="394">
        <f t="shared" ref="L55:M55" si="27">+L54+L53</f>
        <v>122706</v>
      </c>
      <c r="M55" s="394">
        <f t="shared" si="27"/>
        <v>57617</v>
      </c>
      <c r="N55" s="394">
        <f>+N54+N53</f>
        <v>23989</v>
      </c>
      <c r="O55" s="394">
        <f t="shared" ref="O55:P55" si="28">+O54+O53</f>
        <v>33052</v>
      </c>
      <c r="P55" s="396">
        <f t="shared" si="28"/>
        <v>11874</v>
      </c>
    </row>
    <row r="56" spans="1:16383" s="39" customFormat="1" x14ac:dyDescent="0.2">
      <c r="A56" s="477" t="s">
        <v>35</v>
      </c>
      <c r="B56" s="911" t="s">
        <v>171</v>
      </c>
      <c r="C56" s="911"/>
      <c r="D56" s="394">
        <f t="shared" si="24"/>
        <v>64484</v>
      </c>
      <c r="E56" s="394">
        <f t="shared" si="23"/>
        <v>66633</v>
      </c>
      <c r="F56" s="394">
        <f t="shared" si="23"/>
        <v>31508</v>
      </c>
      <c r="G56" s="411">
        <f t="shared" si="25"/>
        <v>0.47285879369081385</v>
      </c>
      <c r="H56" s="394">
        <f>+'6.a. mell. PH'!D26</f>
        <v>32990</v>
      </c>
      <c r="I56" s="394">
        <f>+'6.a. mell. PH'!E26</f>
        <v>33194</v>
      </c>
      <c r="J56" s="394">
        <f>+'6.a. mell. PH'!F26</f>
        <v>16408</v>
      </c>
      <c r="K56" s="394">
        <f>+'6.b. mell. Óvoda'!D26</f>
        <v>26806</v>
      </c>
      <c r="L56" s="394">
        <f>+'6.b. mell. Óvoda'!E26</f>
        <v>26868</v>
      </c>
      <c r="M56" s="394">
        <f>+'6.b. mell. Óvoda'!F26</f>
        <v>12755</v>
      </c>
      <c r="N56" s="394">
        <f>+'6.c. mell. BBKP'!D26</f>
        <v>4688</v>
      </c>
      <c r="O56" s="394">
        <f>+'6.c. mell. BBKP'!E26</f>
        <v>6571</v>
      </c>
      <c r="P56" s="396">
        <f>+'6.c. mell. BBKP'!F26</f>
        <v>2345</v>
      </c>
    </row>
    <row r="57" spans="1:16383" hidden="1" x14ac:dyDescent="0.2">
      <c r="A57" s="1133"/>
      <c r="B57" s="1132"/>
      <c r="C57" s="1132"/>
      <c r="D57" s="400"/>
      <c r="E57" s="400"/>
      <c r="F57" s="400"/>
      <c r="G57" s="411" t="e">
        <f t="shared" si="25"/>
        <v>#DIV/0!</v>
      </c>
      <c r="H57" s="400"/>
      <c r="I57" s="400"/>
      <c r="J57" s="400"/>
      <c r="K57" s="400"/>
      <c r="L57" s="400"/>
      <c r="M57" s="400"/>
      <c r="N57" s="400"/>
      <c r="O57" s="400"/>
      <c r="P57" s="401"/>
    </row>
    <row r="58" spans="1:16383" x14ac:dyDescent="0.2">
      <c r="A58" s="481" t="s">
        <v>47</v>
      </c>
      <c r="B58" s="910" t="s">
        <v>170</v>
      </c>
      <c r="C58" s="910"/>
      <c r="D58" s="400">
        <f t="shared" si="24"/>
        <v>7349</v>
      </c>
      <c r="E58" s="400">
        <f t="shared" ref="E58:E63" si="29">+I58+L58+O58</f>
        <v>7412</v>
      </c>
      <c r="F58" s="400">
        <f t="shared" ref="F58:F63" si="30">+J58+M58+P58</f>
        <v>3118</v>
      </c>
      <c r="G58" s="411">
        <f t="shared" si="25"/>
        <v>0.42066918510523477</v>
      </c>
      <c r="H58" s="400">
        <f>+'6.a. mell. PH'!D36</f>
        <v>3239</v>
      </c>
      <c r="I58" s="400">
        <f>+'6.a. mell. PH'!E36</f>
        <v>3256</v>
      </c>
      <c r="J58" s="400">
        <f>+'6.a. mell. PH'!F36</f>
        <v>1501</v>
      </c>
      <c r="K58" s="400">
        <f>+'6.b. mell. Óvoda'!D36</f>
        <v>2000</v>
      </c>
      <c r="L58" s="400">
        <f>+'6.b. mell. Óvoda'!E36</f>
        <v>1935</v>
      </c>
      <c r="M58" s="400">
        <f>+'6.b. mell. Óvoda'!F36</f>
        <v>883</v>
      </c>
      <c r="N58" s="400">
        <f>+'6.c. mell. BBKP'!D36</f>
        <v>2110</v>
      </c>
      <c r="O58" s="400">
        <f>+'6.c. mell. BBKP'!E36</f>
        <v>2221</v>
      </c>
      <c r="P58" s="401">
        <f>+'6.c. mell. BBKP'!F36</f>
        <v>734</v>
      </c>
    </row>
    <row r="59" spans="1:16383" x14ac:dyDescent="0.2">
      <c r="A59" s="481" t="s">
        <v>52</v>
      </c>
      <c r="B59" s="910" t="s">
        <v>169</v>
      </c>
      <c r="C59" s="910"/>
      <c r="D59" s="400">
        <f t="shared" si="24"/>
        <v>3526</v>
      </c>
      <c r="E59" s="400">
        <f t="shared" si="29"/>
        <v>3526</v>
      </c>
      <c r="F59" s="400">
        <f t="shared" si="30"/>
        <v>1492</v>
      </c>
      <c r="G59" s="411">
        <f t="shared" si="25"/>
        <v>0.42314237095859331</v>
      </c>
      <c r="H59" s="400">
        <f>+'6.a. mell. PH'!D39</f>
        <v>2612</v>
      </c>
      <c r="I59" s="400">
        <f>+'6.a. mell. PH'!E39</f>
        <v>2612</v>
      </c>
      <c r="J59" s="400">
        <f>+'6.a. mell. PH'!F39</f>
        <v>1048</v>
      </c>
      <c r="K59" s="400">
        <f>+'6.b. mell. Óvoda'!D39</f>
        <v>250</v>
      </c>
      <c r="L59" s="400">
        <f>+'6.b. mell. Óvoda'!E39</f>
        <v>250</v>
      </c>
      <c r="M59" s="400">
        <f>+'6.b. mell. Óvoda'!F39</f>
        <v>140</v>
      </c>
      <c r="N59" s="400">
        <f>+'6.c. mell. BBKP'!D39</f>
        <v>664</v>
      </c>
      <c r="O59" s="400">
        <f>+'6.c. mell. BBKP'!E39</f>
        <v>664</v>
      </c>
      <c r="P59" s="401">
        <f>+'6.c. mell. BBKP'!F39</f>
        <v>304</v>
      </c>
    </row>
    <row r="60" spans="1:16383" x14ac:dyDescent="0.2">
      <c r="A60" s="481" t="s">
        <v>66</v>
      </c>
      <c r="B60" s="910" t="s">
        <v>156</v>
      </c>
      <c r="C60" s="910"/>
      <c r="D60" s="400">
        <f t="shared" si="24"/>
        <v>36232</v>
      </c>
      <c r="E60" s="400">
        <f t="shared" si="29"/>
        <v>49678</v>
      </c>
      <c r="F60" s="400">
        <f t="shared" si="30"/>
        <v>21954</v>
      </c>
      <c r="G60" s="411">
        <f t="shared" si="25"/>
        <v>0.44192600346229721</v>
      </c>
      <c r="H60" s="400">
        <f>+'6.a. mell. PH'!D49</f>
        <v>9820</v>
      </c>
      <c r="I60" s="400">
        <f>+'6.a. mell. PH'!E49</f>
        <v>10310</v>
      </c>
      <c r="J60" s="400">
        <f>+'6.a. mell. PH'!F49</f>
        <v>4985</v>
      </c>
      <c r="K60" s="400">
        <f>+'6.b. mell. Óvoda'!D49</f>
        <v>18027</v>
      </c>
      <c r="L60" s="400">
        <f>+'6.b. mell. Óvoda'!E49</f>
        <v>18797</v>
      </c>
      <c r="M60" s="400">
        <f>+'6.b. mell. Óvoda'!F49</f>
        <v>11580</v>
      </c>
      <c r="N60" s="400">
        <f>+'6.c. mell. BBKP'!D49</f>
        <v>8385</v>
      </c>
      <c r="O60" s="400">
        <f>+'6.c. mell. BBKP'!E49</f>
        <v>20571</v>
      </c>
      <c r="P60" s="401">
        <f>+'6.c. mell. BBKP'!F49</f>
        <v>5389</v>
      </c>
    </row>
    <row r="61" spans="1:16383" x14ac:dyDescent="0.2">
      <c r="A61" s="481" t="s">
        <v>71</v>
      </c>
      <c r="B61" s="910" t="s">
        <v>155</v>
      </c>
      <c r="C61" s="910"/>
      <c r="D61" s="400">
        <f t="shared" si="24"/>
        <v>1375</v>
      </c>
      <c r="E61" s="400">
        <f t="shared" si="29"/>
        <v>5108</v>
      </c>
      <c r="F61" s="400">
        <f t="shared" si="30"/>
        <v>2167</v>
      </c>
      <c r="G61" s="411">
        <f t="shared" si="25"/>
        <v>0.42423649177760375</v>
      </c>
      <c r="H61" s="400">
        <f>+'6.a. mell. PH'!D52</f>
        <v>550</v>
      </c>
      <c r="I61" s="400">
        <f>+'6.a. mell. PH'!E52</f>
        <v>573</v>
      </c>
      <c r="J61" s="400">
        <f>+'6.a. mell. PH'!F52</f>
        <v>328</v>
      </c>
      <c r="K61" s="400">
        <f>+'6.b. mell. Óvoda'!D52</f>
        <v>60</v>
      </c>
      <c r="L61" s="400">
        <f>+'6.b. mell. Óvoda'!E52</f>
        <v>60</v>
      </c>
      <c r="M61" s="400">
        <f>+'6.b. mell. Óvoda'!F52</f>
        <v>18</v>
      </c>
      <c r="N61" s="400">
        <f>+'6.c. mell. BBKP'!D52</f>
        <v>765</v>
      </c>
      <c r="O61" s="400">
        <f>+'6.c. mell. BBKP'!E52</f>
        <v>4475</v>
      </c>
      <c r="P61" s="401">
        <f>+'6.c. mell. BBKP'!F52</f>
        <v>1821</v>
      </c>
    </row>
    <row r="62" spans="1:16383" x14ac:dyDescent="0.2">
      <c r="A62" s="481" t="s">
        <v>80</v>
      </c>
      <c r="B62" s="910" t="s">
        <v>152</v>
      </c>
      <c r="C62" s="910"/>
      <c r="D62" s="400">
        <f t="shared" si="24"/>
        <v>12471</v>
      </c>
      <c r="E62" s="400">
        <f t="shared" si="29"/>
        <v>15616</v>
      </c>
      <c r="F62" s="400">
        <f t="shared" si="30"/>
        <v>5958</v>
      </c>
      <c r="G62" s="411">
        <f t="shared" si="25"/>
        <v>0.38153176229508196</v>
      </c>
      <c r="H62" s="400">
        <f>+'6.a. mell. PH'!D58</f>
        <v>2268</v>
      </c>
      <c r="I62" s="400">
        <f>+'6.a. mell. PH'!E58</f>
        <v>2304</v>
      </c>
      <c r="J62" s="400">
        <f>+'6.a. mell. PH'!F58</f>
        <v>1129</v>
      </c>
      <c r="K62" s="400">
        <f>+'6.b. mell. Óvoda'!D58</f>
        <v>6410</v>
      </c>
      <c r="L62" s="400">
        <f>+'6.b. mell. Óvoda'!E58</f>
        <v>6422</v>
      </c>
      <c r="M62" s="400">
        <f>+'6.b. mell. Óvoda'!F58</f>
        <v>3094</v>
      </c>
      <c r="N62" s="400">
        <f>+'6.c. mell. BBKP'!D58</f>
        <v>3793</v>
      </c>
      <c r="O62" s="400">
        <f>+'6.c. mell. BBKP'!E58</f>
        <v>6890</v>
      </c>
      <c r="P62" s="401">
        <f>+'6.c. mell. BBKP'!F58</f>
        <v>1735</v>
      </c>
    </row>
    <row r="63" spans="1:16383" s="39" customFormat="1" x14ac:dyDescent="0.2">
      <c r="A63" s="477" t="s">
        <v>81</v>
      </c>
      <c r="B63" s="911" t="s">
        <v>151</v>
      </c>
      <c r="C63" s="911"/>
      <c r="D63" s="394">
        <f t="shared" si="24"/>
        <v>60953</v>
      </c>
      <c r="E63" s="394">
        <f t="shared" si="29"/>
        <v>81340</v>
      </c>
      <c r="F63" s="394">
        <f t="shared" si="30"/>
        <v>34689</v>
      </c>
      <c r="G63" s="411">
        <f t="shared" si="25"/>
        <v>0.4264691418736169</v>
      </c>
      <c r="H63" s="394">
        <f>SUM(H58:H62)</f>
        <v>18489</v>
      </c>
      <c r="I63" s="394">
        <f t="shared" ref="I63:J63" si="31">SUM(I58:I62)</f>
        <v>19055</v>
      </c>
      <c r="J63" s="394">
        <f t="shared" si="31"/>
        <v>8991</v>
      </c>
      <c r="K63" s="394">
        <f>SUM(K58:K62)</f>
        <v>26747</v>
      </c>
      <c r="L63" s="394">
        <f t="shared" ref="L63:M63" si="32">SUM(L58:L62)</f>
        <v>27464</v>
      </c>
      <c r="M63" s="394">
        <f t="shared" si="32"/>
        <v>15715</v>
      </c>
      <c r="N63" s="394">
        <f>SUM(N58:N62)</f>
        <v>15717</v>
      </c>
      <c r="O63" s="394">
        <f t="shared" ref="O63:P63" si="33">SUM(O58:O62)</f>
        <v>34821</v>
      </c>
      <c r="P63" s="396">
        <f t="shared" si="33"/>
        <v>9983</v>
      </c>
    </row>
    <row r="64" spans="1:16383" hidden="1" x14ac:dyDescent="0.2">
      <c r="A64" s="1133"/>
      <c r="B64" s="1132"/>
      <c r="C64" s="1132"/>
      <c r="D64" s="400"/>
      <c r="E64" s="400"/>
      <c r="F64" s="400"/>
      <c r="G64" s="411" t="e">
        <f t="shared" si="25"/>
        <v>#DIV/0!</v>
      </c>
      <c r="H64" s="400"/>
      <c r="I64" s="400"/>
      <c r="J64" s="400"/>
      <c r="K64" s="400"/>
      <c r="L64" s="400"/>
      <c r="M64" s="400"/>
      <c r="N64" s="400"/>
      <c r="O64" s="400"/>
      <c r="P64" s="401"/>
      <c r="Q64" s="918"/>
      <c r="R64" s="918"/>
      <c r="S64" s="918"/>
      <c r="T64" s="566"/>
      <c r="U64" s="399"/>
      <c r="V64" s="399"/>
      <c r="W64" s="399"/>
      <c r="X64" s="567"/>
      <c r="Y64" s="399"/>
      <c r="Z64" s="399"/>
      <c r="AA64" s="399"/>
      <c r="AB64" s="399"/>
      <c r="AC64" s="399"/>
      <c r="AD64" s="399"/>
      <c r="AE64" s="399"/>
      <c r="AF64" s="399"/>
      <c r="AG64" s="399"/>
      <c r="AH64" s="918"/>
      <c r="AI64" s="918"/>
      <c r="AJ64" s="918"/>
      <c r="AK64" s="566"/>
      <c r="AL64" s="399"/>
      <c r="AM64" s="399"/>
      <c r="AN64" s="399"/>
      <c r="AO64" s="567"/>
      <c r="AP64" s="399"/>
      <c r="AQ64" s="399"/>
      <c r="AR64" s="399"/>
      <c r="AS64" s="399"/>
      <c r="AT64" s="399"/>
      <c r="AU64" s="399"/>
      <c r="AV64" s="399"/>
      <c r="AW64" s="399"/>
      <c r="AX64" s="399"/>
      <c r="AY64" s="918"/>
      <c r="AZ64" s="918"/>
      <c r="BA64" s="918"/>
      <c r="BB64" s="566"/>
      <c r="BC64" s="399"/>
      <c r="BD64" s="399"/>
      <c r="BE64" s="399"/>
      <c r="BF64" s="567"/>
      <c r="BG64" s="399"/>
      <c r="BH64" s="399"/>
      <c r="BI64" s="399"/>
      <c r="BJ64" s="399"/>
      <c r="BK64" s="399"/>
      <c r="BL64" s="399"/>
      <c r="BM64" s="399"/>
      <c r="BN64" s="399"/>
      <c r="BO64" s="399"/>
      <c r="BP64" s="918"/>
      <c r="BQ64" s="918"/>
      <c r="BR64" s="918"/>
      <c r="BS64" s="566"/>
      <c r="BT64" s="399"/>
      <c r="BU64" s="399"/>
      <c r="BV64" s="399"/>
      <c r="BW64" s="567"/>
      <c r="BX64" s="399"/>
      <c r="BY64" s="399"/>
      <c r="BZ64" s="399"/>
      <c r="CA64" s="399"/>
      <c r="CB64" s="399"/>
      <c r="CC64" s="399"/>
      <c r="CD64" s="399"/>
      <c r="CE64" s="399"/>
      <c r="CF64" s="399"/>
      <c r="CG64" s="918"/>
      <c r="CH64" s="918"/>
      <c r="CI64" s="918"/>
      <c r="CJ64" s="566"/>
      <c r="CK64" s="399"/>
      <c r="CL64" s="399"/>
      <c r="CM64" s="399"/>
      <c r="CN64" s="567"/>
      <c r="CO64" s="399"/>
      <c r="CP64" s="399"/>
      <c r="CQ64" s="399"/>
      <c r="CR64" s="399"/>
      <c r="CS64" s="399"/>
      <c r="CT64" s="399"/>
      <c r="CU64" s="399"/>
      <c r="CV64" s="399"/>
      <c r="CW64" s="399"/>
      <c r="CX64" s="918"/>
      <c r="CY64" s="918"/>
      <c r="CZ64" s="918"/>
      <c r="DA64" s="566"/>
      <c r="DB64" s="399"/>
      <c r="DC64" s="399"/>
      <c r="DD64" s="399"/>
      <c r="DE64" s="567"/>
      <c r="DF64" s="399"/>
      <c r="DG64" s="399"/>
      <c r="DH64" s="399"/>
      <c r="DI64" s="399"/>
      <c r="DJ64" s="399"/>
      <c r="DK64" s="399"/>
      <c r="DL64" s="399"/>
      <c r="DM64" s="399"/>
      <c r="DN64" s="399"/>
      <c r="DO64" s="918"/>
      <c r="DP64" s="918"/>
      <c r="DQ64" s="918"/>
      <c r="DR64" s="566"/>
      <c r="DS64" s="399"/>
      <c r="DT64" s="399"/>
      <c r="DU64" s="399"/>
      <c r="DV64" s="567"/>
      <c r="DW64" s="399"/>
      <c r="DX64" s="399"/>
      <c r="DY64" s="399"/>
      <c r="DZ64" s="399"/>
      <c r="EA64" s="399"/>
      <c r="EB64" s="399"/>
      <c r="EC64" s="399"/>
      <c r="ED64" s="399"/>
      <c r="EE64" s="399"/>
      <c r="EF64" s="918"/>
      <c r="EG64" s="918"/>
      <c r="EH64" s="918"/>
      <c r="EI64" s="566"/>
      <c r="EJ64" s="399"/>
      <c r="EK64" s="399"/>
      <c r="EL64" s="399"/>
      <c r="EM64" s="567"/>
      <c r="EN64" s="399"/>
      <c r="EO64" s="399"/>
      <c r="EP64" s="399"/>
      <c r="EQ64" s="399"/>
      <c r="ER64" s="399"/>
      <c r="ES64" s="399"/>
      <c r="ET64" s="399"/>
      <c r="EU64" s="399"/>
      <c r="EV64" s="399"/>
      <c r="EW64" s="918"/>
      <c r="EX64" s="918"/>
      <c r="EY64" s="918"/>
      <c r="EZ64" s="566"/>
      <c r="FA64" s="399"/>
      <c r="FB64" s="399"/>
      <c r="FC64" s="399"/>
      <c r="FD64" s="567"/>
      <c r="FE64" s="399"/>
      <c r="FF64" s="399"/>
      <c r="FG64" s="399"/>
      <c r="FH64" s="399"/>
      <c r="FI64" s="399"/>
      <c r="FJ64" s="399"/>
      <c r="FK64" s="399"/>
      <c r="FL64" s="399"/>
      <c r="FM64" s="399"/>
      <c r="FN64" s="918"/>
      <c r="FO64" s="918"/>
      <c r="FP64" s="918"/>
      <c r="FQ64" s="566"/>
      <c r="FR64" s="399"/>
      <c r="FS64" s="399"/>
      <c r="FT64" s="399"/>
      <c r="FU64" s="567"/>
      <c r="FV64" s="399"/>
      <c r="FW64" s="399"/>
      <c r="FX64" s="399"/>
      <c r="FY64" s="399"/>
      <c r="FZ64" s="399"/>
      <c r="GA64" s="399"/>
      <c r="GB64" s="399"/>
      <c r="GC64" s="399"/>
      <c r="GD64" s="399"/>
      <c r="GE64" s="918"/>
      <c r="GF64" s="918"/>
      <c r="GG64" s="918"/>
      <c r="GH64" s="566"/>
      <c r="GI64" s="399"/>
      <c r="GJ64" s="399"/>
      <c r="GK64" s="399"/>
      <c r="GL64" s="567"/>
      <c r="GM64" s="399"/>
      <c r="GN64" s="399"/>
      <c r="GO64" s="399"/>
      <c r="GP64" s="399"/>
      <c r="GQ64" s="399"/>
      <c r="GR64" s="399"/>
      <c r="GS64" s="399"/>
      <c r="GT64" s="399"/>
      <c r="GU64" s="399"/>
      <c r="GV64" s="918"/>
      <c r="GW64" s="918"/>
      <c r="GX64" s="918"/>
      <c r="GY64" s="566"/>
      <c r="GZ64" s="399"/>
      <c r="HA64" s="399"/>
      <c r="HB64" s="399"/>
      <c r="HC64" s="567"/>
      <c r="HD64" s="399"/>
      <c r="HE64" s="399"/>
      <c r="HF64" s="399"/>
      <c r="HG64" s="399"/>
      <c r="HH64" s="399"/>
      <c r="HI64" s="399"/>
      <c r="HJ64" s="399"/>
      <c r="HK64" s="399"/>
      <c r="HL64" s="399"/>
      <c r="HM64" s="918"/>
      <c r="HN64" s="918"/>
      <c r="HO64" s="918"/>
      <c r="HP64" s="566"/>
      <c r="HQ64" s="399"/>
      <c r="HR64" s="399"/>
      <c r="HS64" s="399"/>
      <c r="HT64" s="567"/>
      <c r="HU64" s="399"/>
      <c r="HV64" s="399"/>
      <c r="HW64" s="399"/>
      <c r="HX64" s="399"/>
      <c r="HY64" s="399"/>
      <c r="HZ64" s="399"/>
      <c r="IA64" s="399"/>
      <c r="IB64" s="399"/>
      <c r="IC64" s="399"/>
      <c r="ID64" s="918"/>
      <c r="IE64" s="918"/>
      <c r="IF64" s="918"/>
      <c r="IG64" s="566"/>
      <c r="IH64" s="399"/>
      <c r="II64" s="399"/>
      <c r="IJ64" s="399"/>
      <c r="IK64" s="567"/>
      <c r="IL64" s="399"/>
      <c r="IM64" s="399"/>
      <c r="IN64" s="399"/>
      <c r="IO64" s="399"/>
      <c r="IP64" s="399"/>
      <c r="IQ64" s="399"/>
      <c r="IR64" s="399"/>
      <c r="IS64" s="399"/>
      <c r="IT64" s="399"/>
      <c r="IU64" s="918"/>
      <c r="IV64" s="918"/>
      <c r="IW64" s="918"/>
      <c r="IX64" s="566"/>
      <c r="IY64" s="399"/>
      <c r="IZ64" s="399"/>
      <c r="JA64" s="399"/>
      <c r="JB64" s="567"/>
      <c r="JC64" s="399"/>
      <c r="JD64" s="399"/>
      <c r="JE64" s="399"/>
      <c r="JF64" s="399"/>
      <c r="JG64" s="399"/>
      <c r="JH64" s="399"/>
      <c r="JI64" s="399"/>
      <c r="JJ64" s="399"/>
      <c r="JK64" s="399"/>
      <c r="JL64" s="918"/>
      <c r="JM64" s="918"/>
      <c r="JN64" s="918"/>
      <c r="JO64" s="566"/>
      <c r="JP64" s="399"/>
      <c r="JQ64" s="399"/>
      <c r="JR64" s="399"/>
      <c r="JS64" s="567"/>
      <c r="JT64" s="399"/>
      <c r="JU64" s="399"/>
      <c r="JV64" s="399"/>
      <c r="JW64" s="399"/>
      <c r="JX64" s="399"/>
      <c r="JY64" s="399"/>
      <c r="JZ64" s="399"/>
      <c r="KA64" s="399"/>
      <c r="KB64" s="399"/>
      <c r="KC64" s="918"/>
      <c r="KD64" s="918"/>
      <c r="KE64" s="918"/>
      <c r="KF64" s="566"/>
      <c r="KG64" s="399"/>
      <c r="KH64" s="399"/>
      <c r="KI64" s="399"/>
      <c r="KJ64" s="567"/>
      <c r="KK64" s="399"/>
      <c r="KL64" s="399"/>
      <c r="KM64" s="399"/>
      <c r="KN64" s="399"/>
      <c r="KO64" s="399"/>
      <c r="KP64" s="399"/>
      <c r="KQ64" s="399"/>
      <c r="KR64" s="399"/>
      <c r="KS64" s="399"/>
      <c r="KT64" s="918"/>
      <c r="KU64" s="918"/>
      <c r="KV64" s="918"/>
      <c r="KW64" s="566"/>
      <c r="KX64" s="399"/>
      <c r="KY64" s="399"/>
      <c r="KZ64" s="399"/>
      <c r="LA64" s="567"/>
      <c r="LB64" s="399"/>
      <c r="LC64" s="399"/>
      <c r="LD64" s="399"/>
      <c r="LE64" s="399"/>
      <c r="LF64" s="399"/>
      <c r="LG64" s="399"/>
      <c r="LH64" s="399"/>
      <c r="LI64" s="399"/>
      <c r="LJ64" s="399"/>
      <c r="LK64" s="918"/>
      <c r="LL64" s="918"/>
      <c r="LM64" s="918"/>
      <c r="LN64" s="566"/>
      <c r="LO64" s="399"/>
      <c r="LP64" s="399"/>
      <c r="LQ64" s="399"/>
      <c r="LR64" s="567"/>
      <c r="LS64" s="399"/>
      <c r="LT64" s="399"/>
      <c r="LU64" s="399"/>
      <c r="LV64" s="399"/>
      <c r="LW64" s="399"/>
      <c r="LX64" s="399"/>
      <c r="LY64" s="399"/>
      <c r="LZ64" s="399"/>
      <c r="MA64" s="399"/>
      <c r="MB64" s="918"/>
      <c r="MC64" s="918"/>
      <c r="MD64" s="918"/>
      <c r="ME64" s="566"/>
      <c r="MF64" s="399"/>
      <c r="MG64" s="399"/>
      <c r="MH64" s="399"/>
      <c r="MI64" s="567"/>
      <c r="MJ64" s="399"/>
      <c r="MK64" s="399"/>
      <c r="ML64" s="399"/>
      <c r="MM64" s="399"/>
      <c r="MN64" s="399"/>
      <c r="MO64" s="399"/>
      <c r="MP64" s="399"/>
      <c r="MQ64" s="399"/>
      <c r="MR64" s="399"/>
      <c r="MS64" s="918"/>
      <c r="MT64" s="918"/>
      <c r="MU64" s="918"/>
      <c r="MV64" s="566"/>
      <c r="MW64" s="399"/>
      <c r="MX64" s="399"/>
      <c r="MY64" s="399"/>
      <c r="MZ64" s="567"/>
      <c r="NA64" s="399"/>
      <c r="NB64" s="399"/>
      <c r="NC64" s="399"/>
      <c r="ND64" s="399"/>
      <c r="NE64" s="399"/>
      <c r="NF64" s="399"/>
      <c r="NG64" s="399"/>
      <c r="NH64" s="399"/>
      <c r="NI64" s="399"/>
      <c r="NJ64" s="918"/>
      <c r="NK64" s="918"/>
      <c r="NL64" s="918"/>
      <c r="NM64" s="566"/>
      <c r="NN64" s="399"/>
      <c r="NO64" s="399"/>
      <c r="NP64" s="399"/>
      <c r="NQ64" s="567"/>
      <c r="NR64" s="399"/>
      <c r="NS64" s="399"/>
      <c r="NT64" s="399"/>
      <c r="NU64" s="399"/>
      <c r="NV64" s="399"/>
      <c r="NW64" s="399"/>
      <c r="NX64" s="399"/>
      <c r="NY64" s="399"/>
      <c r="NZ64" s="399"/>
      <c r="OA64" s="918"/>
      <c r="OB64" s="918"/>
      <c r="OC64" s="918"/>
      <c r="OD64" s="566"/>
      <c r="OE64" s="399"/>
      <c r="OF64" s="399"/>
      <c r="OG64" s="399"/>
      <c r="OH64" s="567"/>
      <c r="OI64" s="399"/>
      <c r="OJ64" s="399"/>
      <c r="OK64" s="399"/>
      <c r="OL64" s="399"/>
      <c r="OM64" s="399"/>
      <c r="ON64" s="399"/>
      <c r="OO64" s="399"/>
      <c r="OP64" s="399"/>
      <c r="OQ64" s="399"/>
      <c r="OR64" s="918"/>
      <c r="OS64" s="918"/>
      <c r="OT64" s="918"/>
      <c r="OU64" s="566"/>
      <c r="OV64" s="399"/>
      <c r="OW64" s="399"/>
      <c r="OX64" s="399"/>
      <c r="OY64" s="567"/>
      <c r="OZ64" s="399"/>
      <c r="PA64" s="399"/>
      <c r="PB64" s="399"/>
      <c r="PC64" s="399"/>
      <c r="PD64" s="399"/>
      <c r="PE64" s="399"/>
      <c r="PF64" s="399"/>
      <c r="PG64" s="399"/>
      <c r="PH64" s="399"/>
      <c r="PI64" s="918"/>
      <c r="PJ64" s="918"/>
      <c r="PK64" s="918"/>
      <c r="PL64" s="566"/>
      <c r="PM64" s="399"/>
      <c r="PN64" s="399"/>
      <c r="PO64" s="399"/>
      <c r="PP64" s="567"/>
      <c r="PQ64" s="399"/>
      <c r="PR64" s="399"/>
      <c r="PS64" s="399"/>
      <c r="PT64" s="399"/>
      <c r="PU64" s="399"/>
      <c r="PV64" s="399"/>
      <c r="PW64" s="399"/>
      <c r="PX64" s="399"/>
      <c r="PY64" s="399"/>
      <c r="PZ64" s="918"/>
      <c r="QA64" s="918"/>
      <c r="QB64" s="918"/>
      <c r="QC64" s="566"/>
      <c r="QD64" s="399"/>
      <c r="QE64" s="399"/>
      <c r="QF64" s="399"/>
      <c r="QG64" s="567"/>
      <c r="QH64" s="399"/>
      <c r="QI64" s="399"/>
      <c r="QJ64" s="399"/>
      <c r="QK64" s="399"/>
      <c r="QL64" s="399"/>
      <c r="QM64" s="399"/>
      <c r="QN64" s="399"/>
      <c r="QO64" s="399"/>
      <c r="QP64" s="399"/>
      <c r="QQ64" s="918"/>
      <c r="QR64" s="918"/>
      <c r="QS64" s="918"/>
      <c r="QT64" s="566"/>
      <c r="QU64" s="399"/>
      <c r="QV64" s="399"/>
      <c r="QW64" s="399"/>
      <c r="QX64" s="567"/>
      <c r="QY64" s="399"/>
      <c r="QZ64" s="399"/>
      <c r="RA64" s="399"/>
      <c r="RB64" s="399"/>
      <c r="RC64" s="399"/>
      <c r="RD64" s="399"/>
      <c r="RE64" s="399"/>
      <c r="RF64" s="399"/>
      <c r="RG64" s="399"/>
      <c r="RH64" s="918"/>
      <c r="RI64" s="918"/>
      <c r="RJ64" s="918"/>
      <c r="RK64" s="566"/>
      <c r="RL64" s="399"/>
      <c r="RM64" s="399"/>
      <c r="RN64" s="399"/>
      <c r="RO64" s="567"/>
      <c r="RP64" s="399"/>
      <c r="RQ64" s="399"/>
      <c r="RR64" s="399"/>
      <c r="RS64" s="399"/>
      <c r="RT64" s="399"/>
      <c r="RU64" s="399"/>
      <c r="RV64" s="399"/>
      <c r="RW64" s="399"/>
      <c r="RX64" s="399"/>
      <c r="RY64" s="918"/>
      <c r="RZ64" s="918"/>
      <c r="SA64" s="918"/>
      <c r="SB64" s="566"/>
      <c r="SC64" s="399"/>
      <c r="SD64" s="399"/>
      <c r="SE64" s="399"/>
      <c r="SF64" s="567"/>
      <c r="SG64" s="399"/>
      <c r="SH64" s="399"/>
      <c r="SI64" s="399"/>
      <c r="SJ64" s="399"/>
      <c r="SK64" s="399"/>
      <c r="SL64" s="399"/>
      <c r="SM64" s="399"/>
      <c r="SN64" s="399"/>
      <c r="SO64" s="399"/>
      <c r="SP64" s="918"/>
      <c r="SQ64" s="918"/>
      <c r="SR64" s="918"/>
      <c r="SS64" s="566"/>
      <c r="ST64" s="399"/>
      <c r="SU64" s="399"/>
      <c r="SV64" s="399"/>
      <c r="SW64" s="567"/>
      <c r="SX64" s="399"/>
      <c r="SY64" s="399"/>
      <c r="SZ64" s="399"/>
      <c r="TA64" s="399"/>
      <c r="TB64" s="399"/>
      <c r="TC64" s="399"/>
      <c r="TD64" s="399"/>
      <c r="TE64" s="399"/>
      <c r="TF64" s="399"/>
      <c r="TG64" s="918"/>
      <c r="TH64" s="918"/>
      <c r="TI64" s="918"/>
      <c r="TJ64" s="566"/>
      <c r="TK64" s="399"/>
      <c r="TL64" s="399"/>
      <c r="TM64" s="399"/>
      <c r="TN64" s="567"/>
      <c r="TO64" s="399"/>
      <c r="TP64" s="399"/>
      <c r="TQ64" s="399"/>
      <c r="TR64" s="399"/>
      <c r="TS64" s="399"/>
      <c r="TT64" s="399"/>
      <c r="TU64" s="399"/>
      <c r="TV64" s="399"/>
      <c r="TW64" s="399"/>
      <c r="TX64" s="918"/>
      <c r="TY64" s="918"/>
      <c r="TZ64" s="918"/>
      <c r="UA64" s="566"/>
      <c r="UB64" s="399"/>
      <c r="UC64" s="399"/>
      <c r="UD64" s="399"/>
      <c r="UE64" s="567"/>
      <c r="UF64" s="399"/>
      <c r="UG64" s="399"/>
      <c r="UH64" s="399"/>
      <c r="UI64" s="399"/>
      <c r="UJ64" s="399"/>
      <c r="UK64" s="399"/>
      <c r="UL64" s="399"/>
      <c r="UM64" s="399"/>
      <c r="UN64" s="399"/>
      <c r="UO64" s="918"/>
      <c r="UP64" s="918"/>
      <c r="UQ64" s="918"/>
      <c r="UR64" s="566"/>
      <c r="US64" s="399"/>
      <c r="UT64" s="399"/>
      <c r="UU64" s="399"/>
      <c r="UV64" s="567"/>
      <c r="UW64" s="399"/>
      <c r="UX64" s="399"/>
      <c r="UY64" s="399"/>
      <c r="UZ64" s="399"/>
      <c r="VA64" s="399"/>
      <c r="VB64" s="399"/>
      <c r="VC64" s="399"/>
      <c r="VD64" s="399"/>
      <c r="VE64" s="399"/>
      <c r="VF64" s="918"/>
      <c r="VG64" s="918"/>
      <c r="VH64" s="918"/>
      <c r="VI64" s="566"/>
      <c r="VJ64" s="399"/>
      <c r="VK64" s="399"/>
      <c r="VL64" s="399"/>
      <c r="VM64" s="567"/>
      <c r="VN64" s="399"/>
      <c r="VO64" s="399"/>
      <c r="VP64" s="399"/>
      <c r="VQ64" s="399"/>
      <c r="VR64" s="399"/>
      <c r="VS64" s="399"/>
      <c r="VT64" s="399"/>
      <c r="VU64" s="399"/>
      <c r="VV64" s="399"/>
      <c r="VW64" s="918"/>
      <c r="VX64" s="918"/>
      <c r="VY64" s="918"/>
      <c r="VZ64" s="566"/>
      <c r="WA64" s="399"/>
      <c r="WB64" s="399"/>
      <c r="WC64" s="399"/>
      <c r="WD64" s="567"/>
      <c r="WE64" s="399"/>
      <c r="WF64" s="399"/>
      <c r="WG64" s="399"/>
      <c r="WH64" s="399"/>
      <c r="WI64" s="399"/>
      <c r="WJ64" s="399"/>
      <c r="WK64" s="399"/>
      <c r="WL64" s="399"/>
      <c r="WM64" s="399"/>
      <c r="WN64" s="918"/>
      <c r="WO64" s="918"/>
      <c r="WP64" s="918"/>
      <c r="WQ64" s="566"/>
      <c r="WR64" s="399"/>
      <c r="WS64" s="399"/>
      <c r="WT64" s="399"/>
      <c r="WU64" s="567"/>
      <c r="WV64" s="399"/>
      <c r="WW64" s="399"/>
      <c r="WX64" s="399"/>
      <c r="WY64" s="399"/>
      <c r="WZ64" s="399"/>
      <c r="XA64" s="399"/>
      <c r="XB64" s="399"/>
      <c r="XC64" s="399"/>
      <c r="XD64" s="399"/>
      <c r="XE64" s="918"/>
      <c r="XF64" s="918"/>
      <c r="XG64" s="918"/>
      <c r="XH64" s="566"/>
      <c r="XI64" s="399"/>
      <c r="XJ64" s="399"/>
      <c r="XK64" s="399"/>
      <c r="XL64" s="567"/>
      <c r="XM64" s="399"/>
      <c r="XN64" s="399"/>
      <c r="XO64" s="399"/>
      <c r="XP64" s="399"/>
      <c r="XQ64" s="399"/>
      <c r="XR64" s="399"/>
      <c r="XS64" s="399"/>
      <c r="XT64" s="399"/>
      <c r="XU64" s="399"/>
      <c r="XV64" s="918"/>
      <c r="XW64" s="918"/>
      <c r="XX64" s="918"/>
      <c r="XY64" s="566"/>
      <c r="XZ64" s="399"/>
      <c r="YA64" s="399"/>
      <c r="YB64" s="399"/>
      <c r="YC64" s="567"/>
      <c r="YD64" s="399"/>
      <c r="YE64" s="399"/>
      <c r="YF64" s="399"/>
      <c r="YG64" s="399"/>
      <c r="YH64" s="399"/>
      <c r="YI64" s="399"/>
      <c r="YJ64" s="399"/>
      <c r="YK64" s="399"/>
      <c r="YL64" s="399"/>
      <c r="YM64" s="918"/>
      <c r="YN64" s="918"/>
      <c r="YO64" s="918"/>
      <c r="YP64" s="566"/>
      <c r="YQ64" s="399"/>
      <c r="YR64" s="399"/>
      <c r="YS64" s="399"/>
      <c r="YT64" s="567"/>
      <c r="YU64" s="399"/>
      <c r="YV64" s="399"/>
      <c r="YW64" s="399"/>
      <c r="YX64" s="399"/>
      <c r="YY64" s="399"/>
      <c r="YZ64" s="399"/>
      <c r="ZA64" s="399"/>
      <c r="ZB64" s="399"/>
      <c r="ZC64" s="399"/>
      <c r="ZD64" s="918"/>
      <c r="ZE64" s="918"/>
      <c r="ZF64" s="918"/>
      <c r="ZG64" s="566"/>
      <c r="ZH64" s="399"/>
      <c r="ZI64" s="399"/>
      <c r="ZJ64" s="399"/>
      <c r="ZK64" s="567"/>
      <c r="ZL64" s="399"/>
      <c r="ZM64" s="399"/>
      <c r="ZN64" s="399"/>
      <c r="ZO64" s="399"/>
      <c r="ZP64" s="399"/>
      <c r="ZQ64" s="399"/>
      <c r="ZR64" s="399"/>
      <c r="ZS64" s="399"/>
      <c r="ZT64" s="399"/>
      <c r="ZU64" s="918"/>
      <c r="ZV64" s="918"/>
      <c r="ZW64" s="918"/>
      <c r="ZX64" s="566"/>
      <c r="ZY64" s="399"/>
      <c r="ZZ64" s="399"/>
      <c r="AAA64" s="399"/>
      <c r="AAB64" s="567"/>
      <c r="AAC64" s="399"/>
      <c r="AAD64" s="399"/>
      <c r="AAE64" s="399"/>
      <c r="AAF64" s="399"/>
      <c r="AAG64" s="399"/>
      <c r="AAH64" s="399"/>
      <c r="AAI64" s="399"/>
      <c r="AAJ64" s="399"/>
      <c r="AAK64" s="399"/>
      <c r="AAL64" s="918"/>
      <c r="AAM64" s="918"/>
      <c r="AAN64" s="918"/>
      <c r="AAO64" s="566"/>
      <c r="AAP64" s="399"/>
      <c r="AAQ64" s="399"/>
      <c r="AAR64" s="399"/>
      <c r="AAS64" s="567"/>
      <c r="AAT64" s="399"/>
      <c r="AAU64" s="399"/>
      <c r="AAV64" s="399"/>
      <c r="AAW64" s="399"/>
      <c r="AAX64" s="399"/>
      <c r="AAY64" s="399"/>
      <c r="AAZ64" s="399"/>
      <c r="ABA64" s="399"/>
      <c r="ABB64" s="399"/>
      <c r="ABC64" s="918"/>
      <c r="ABD64" s="918"/>
      <c r="ABE64" s="918"/>
      <c r="ABF64" s="566"/>
      <c r="ABG64" s="399"/>
      <c r="ABH64" s="399"/>
      <c r="ABI64" s="399"/>
      <c r="ABJ64" s="567"/>
      <c r="ABK64" s="399"/>
      <c r="ABL64" s="399"/>
      <c r="ABM64" s="399"/>
      <c r="ABN64" s="399"/>
      <c r="ABO64" s="399"/>
      <c r="ABP64" s="399"/>
      <c r="ABQ64" s="399"/>
      <c r="ABR64" s="399"/>
      <c r="ABS64" s="399"/>
      <c r="ABT64" s="918"/>
      <c r="ABU64" s="918"/>
      <c r="ABV64" s="918"/>
      <c r="ABW64" s="566"/>
      <c r="ABX64" s="399"/>
      <c r="ABY64" s="399"/>
      <c r="ABZ64" s="399"/>
      <c r="ACA64" s="567"/>
      <c r="ACB64" s="399"/>
      <c r="ACC64" s="399"/>
      <c r="ACD64" s="399"/>
      <c r="ACE64" s="399"/>
      <c r="ACF64" s="399"/>
      <c r="ACG64" s="399"/>
      <c r="ACH64" s="399"/>
      <c r="ACI64" s="399"/>
      <c r="ACJ64" s="399"/>
      <c r="ACK64" s="918"/>
      <c r="ACL64" s="918"/>
      <c r="ACM64" s="918"/>
      <c r="ACN64" s="566"/>
      <c r="ACO64" s="399"/>
      <c r="ACP64" s="399"/>
      <c r="ACQ64" s="399"/>
      <c r="ACR64" s="567"/>
      <c r="ACS64" s="399"/>
      <c r="ACT64" s="399"/>
      <c r="ACU64" s="399"/>
      <c r="ACV64" s="399"/>
      <c r="ACW64" s="399"/>
      <c r="ACX64" s="399"/>
      <c r="ACY64" s="399"/>
      <c r="ACZ64" s="399"/>
      <c r="ADA64" s="399"/>
      <c r="ADB64" s="918"/>
      <c r="ADC64" s="918"/>
      <c r="ADD64" s="918"/>
      <c r="ADE64" s="566"/>
      <c r="ADF64" s="399"/>
      <c r="ADG64" s="399"/>
      <c r="ADH64" s="399"/>
      <c r="ADI64" s="567"/>
      <c r="ADJ64" s="399"/>
      <c r="ADK64" s="399"/>
      <c r="ADL64" s="399"/>
      <c r="ADM64" s="399"/>
      <c r="ADN64" s="399"/>
      <c r="ADO64" s="399"/>
      <c r="ADP64" s="399"/>
      <c r="ADQ64" s="399"/>
      <c r="ADR64" s="399"/>
      <c r="ADS64" s="918"/>
      <c r="ADT64" s="918"/>
      <c r="ADU64" s="918"/>
      <c r="ADV64" s="566"/>
      <c r="ADW64" s="399"/>
      <c r="ADX64" s="399"/>
      <c r="ADY64" s="399"/>
      <c r="ADZ64" s="567"/>
      <c r="AEA64" s="399"/>
      <c r="AEB64" s="399"/>
      <c r="AEC64" s="399"/>
      <c r="AED64" s="399"/>
      <c r="AEE64" s="399"/>
      <c r="AEF64" s="399"/>
      <c r="AEG64" s="399"/>
      <c r="AEH64" s="399"/>
      <c r="AEI64" s="399"/>
      <c r="AEJ64" s="918"/>
      <c r="AEK64" s="918"/>
      <c r="AEL64" s="918"/>
      <c r="AEM64" s="566"/>
      <c r="AEN64" s="399"/>
      <c r="AEO64" s="399"/>
      <c r="AEP64" s="399"/>
      <c r="AEQ64" s="567"/>
      <c r="AER64" s="399"/>
      <c r="AES64" s="399"/>
      <c r="AET64" s="399"/>
      <c r="AEU64" s="399"/>
      <c r="AEV64" s="399"/>
      <c r="AEW64" s="399"/>
      <c r="AEX64" s="399"/>
      <c r="AEY64" s="399"/>
      <c r="AEZ64" s="399"/>
      <c r="AFA64" s="918"/>
      <c r="AFB64" s="918"/>
      <c r="AFC64" s="918"/>
      <c r="AFD64" s="566"/>
      <c r="AFE64" s="399"/>
      <c r="AFF64" s="399"/>
      <c r="AFG64" s="399"/>
      <c r="AFH64" s="567"/>
      <c r="AFI64" s="399"/>
      <c r="AFJ64" s="399"/>
      <c r="AFK64" s="399"/>
      <c r="AFL64" s="399"/>
      <c r="AFM64" s="399"/>
      <c r="AFN64" s="399"/>
      <c r="AFO64" s="399"/>
      <c r="AFP64" s="399"/>
      <c r="AFQ64" s="399"/>
      <c r="AFR64" s="918"/>
      <c r="AFS64" s="918"/>
      <c r="AFT64" s="918"/>
      <c r="AFU64" s="566"/>
      <c r="AFV64" s="399"/>
      <c r="AFW64" s="399"/>
      <c r="AFX64" s="399"/>
      <c r="AFY64" s="567"/>
      <c r="AFZ64" s="399"/>
      <c r="AGA64" s="399"/>
      <c r="AGB64" s="399"/>
      <c r="AGC64" s="399"/>
      <c r="AGD64" s="399"/>
      <c r="AGE64" s="399"/>
      <c r="AGF64" s="399"/>
      <c r="AGG64" s="399"/>
      <c r="AGH64" s="399"/>
      <c r="AGI64" s="918"/>
      <c r="AGJ64" s="918"/>
      <c r="AGK64" s="918"/>
      <c r="AGL64" s="566"/>
      <c r="AGM64" s="399"/>
      <c r="AGN64" s="399"/>
      <c r="AGO64" s="399"/>
      <c r="AGP64" s="567"/>
      <c r="AGQ64" s="399"/>
      <c r="AGR64" s="399"/>
      <c r="AGS64" s="399"/>
      <c r="AGT64" s="399"/>
      <c r="AGU64" s="399"/>
      <c r="AGV64" s="399"/>
      <c r="AGW64" s="399"/>
      <c r="AGX64" s="399"/>
      <c r="AGY64" s="399"/>
      <c r="AGZ64" s="918"/>
      <c r="AHA64" s="918"/>
      <c r="AHB64" s="918"/>
      <c r="AHC64" s="566"/>
      <c r="AHD64" s="399"/>
      <c r="AHE64" s="399"/>
      <c r="AHF64" s="399"/>
      <c r="AHG64" s="567"/>
      <c r="AHH64" s="399"/>
      <c r="AHI64" s="399"/>
      <c r="AHJ64" s="399"/>
      <c r="AHK64" s="399"/>
      <c r="AHL64" s="399"/>
      <c r="AHM64" s="399"/>
      <c r="AHN64" s="399"/>
      <c r="AHO64" s="399"/>
      <c r="AHP64" s="399"/>
      <c r="AHQ64" s="918"/>
      <c r="AHR64" s="918"/>
      <c r="AHS64" s="918"/>
      <c r="AHT64" s="566"/>
      <c r="AHU64" s="399"/>
      <c r="AHV64" s="399"/>
      <c r="AHW64" s="399"/>
      <c r="AHX64" s="567"/>
      <c r="AHY64" s="399"/>
      <c r="AHZ64" s="399"/>
      <c r="AIA64" s="399"/>
      <c r="AIB64" s="399"/>
      <c r="AIC64" s="399"/>
      <c r="AID64" s="399"/>
      <c r="AIE64" s="399"/>
      <c r="AIF64" s="399"/>
      <c r="AIG64" s="399"/>
      <c r="AIH64" s="918"/>
      <c r="AII64" s="918"/>
      <c r="AIJ64" s="918"/>
      <c r="AIK64" s="566"/>
      <c r="AIL64" s="399"/>
      <c r="AIM64" s="399"/>
      <c r="AIN64" s="399"/>
      <c r="AIO64" s="567"/>
      <c r="AIP64" s="399"/>
      <c r="AIQ64" s="399"/>
      <c r="AIR64" s="399"/>
      <c r="AIS64" s="399"/>
      <c r="AIT64" s="399"/>
      <c r="AIU64" s="399"/>
      <c r="AIV64" s="399"/>
      <c r="AIW64" s="399"/>
      <c r="AIX64" s="399"/>
      <c r="AIY64" s="918"/>
      <c r="AIZ64" s="918"/>
      <c r="AJA64" s="918"/>
      <c r="AJB64" s="566"/>
      <c r="AJC64" s="399"/>
      <c r="AJD64" s="399"/>
      <c r="AJE64" s="399"/>
      <c r="AJF64" s="567"/>
      <c r="AJG64" s="399"/>
      <c r="AJH64" s="399"/>
      <c r="AJI64" s="399"/>
      <c r="AJJ64" s="399"/>
      <c r="AJK64" s="399"/>
      <c r="AJL64" s="399"/>
      <c r="AJM64" s="399"/>
      <c r="AJN64" s="399"/>
      <c r="AJO64" s="399"/>
      <c r="AJP64" s="918"/>
      <c r="AJQ64" s="918"/>
      <c r="AJR64" s="918"/>
      <c r="AJS64" s="566"/>
      <c r="AJT64" s="399"/>
      <c r="AJU64" s="399"/>
      <c r="AJV64" s="399"/>
      <c r="AJW64" s="567"/>
      <c r="AJX64" s="399"/>
      <c r="AJY64" s="399"/>
      <c r="AJZ64" s="399"/>
      <c r="AKA64" s="399"/>
      <c r="AKB64" s="399"/>
      <c r="AKC64" s="399"/>
      <c r="AKD64" s="399"/>
      <c r="AKE64" s="399"/>
      <c r="AKF64" s="399"/>
      <c r="AKG64" s="918"/>
      <c r="AKH64" s="918"/>
      <c r="AKI64" s="918"/>
      <c r="AKJ64" s="566"/>
      <c r="AKK64" s="399"/>
      <c r="AKL64" s="399"/>
      <c r="AKM64" s="399"/>
      <c r="AKN64" s="567"/>
      <c r="AKO64" s="399"/>
      <c r="AKP64" s="399"/>
      <c r="AKQ64" s="399"/>
      <c r="AKR64" s="399"/>
      <c r="AKS64" s="399"/>
      <c r="AKT64" s="399"/>
      <c r="AKU64" s="399"/>
      <c r="AKV64" s="399"/>
      <c r="AKW64" s="399"/>
      <c r="AKX64" s="918"/>
      <c r="AKY64" s="918"/>
      <c r="AKZ64" s="918"/>
      <c r="ALA64" s="566"/>
      <c r="ALB64" s="399"/>
      <c r="ALC64" s="399"/>
      <c r="ALD64" s="399"/>
      <c r="ALE64" s="567"/>
      <c r="ALF64" s="399"/>
      <c r="ALG64" s="399"/>
      <c r="ALH64" s="399"/>
      <c r="ALI64" s="399"/>
      <c r="ALJ64" s="399"/>
      <c r="ALK64" s="399"/>
      <c r="ALL64" s="399"/>
      <c r="ALM64" s="399"/>
      <c r="ALN64" s="399"/>
      <c r="ALO64" s="918"/>
      <c r="ALP64" s="918"/>
      <c r="ALQ64" s="918"/>
      <c r="ALR64" s="566"/>
      <c r="ALS64" s="399"/>
      <c r="ALT64" s="399"/>
      <c r="ALU64" s="399"/>
      <c r="ALV64" s="567"/>
      <c r="ALW64" s="399"/>
      <c r="ALX64" s="399"/>
      <c r="ALY64" s="399"/>
      <c r="ALZ64" s="399"/>
      <c r="AMA64" s="399"/>
      <c r="AMB64" s="399"/>
      <c r="AMC64" s="399"/>
      <c r="AMD64" s="399"/>
      <c r="AME64" s="399"/>
      <c r="AMF64" s="918"/>
      <c r="AMG64" s="918"/>
      <c r="AMH64" s="918"/>
      <c r="AMI64" s="566"/>
      <c r="AMJ64" s="399"/>
      <c r="AMK64" s="399"/>
      <c r="AML64" s="399"/>
      <c r="AMM64" s="567"/>
      <c r="AMN64" s="399"/>
      <c r="AMO64" s="399"/>
      <c r="AMP64" s="399"/>
      <c r="AMQ64" s="399"/>
      <c r="AMR64" s="399"/>
      <c r="AMS64" s="399"/>
      <c r="AMT64" s="399"/>
      <c r="AMU64" s="399"/>
      <c r="AMV64" s="399"/>
      <c r="AMW64" s="918"/>
      <c r="AMX64" s="918"/>
      <c r="AMY64" s="918"/>
      <c r="AMZ64" s="566"/>
      <c r="ANA64" s="399"/>
      <c r="ANB64" s="399"/>
      <c r="ANC64" s="399"/>
      <c r="AND64" s="567"/>
      <c r="ANE64" s="399"/>
      <c r="ANF64" s="399"/>
      <c r="ANG64" s="399"/>
      <c r="ANH64" s="399"/>
      <c r="ANI64" s="399"/>
      <c r="ANJ64" s="399"/>
      <c r="ANK64" s="399"/>
      <c r="ANL64" s="399"/>
      <c r="ANM64" s="399"/>
      <c r="ANN64" s="918"/>
      <c r="ANO64" s="918"/>
      <c r="ANP64" s="918"/>
      <c r="ANQ64" s="566"/>
      <c r="ANR64" s="399"/>
      <c r="ANS64" s="399"/>
      <c r="ANT64" s="399"/>
      <c r="ANU64" s="567"/>
      <c r="ANV64" s="399"/>
      <c r="ANW64" s="399"/>
      <c r="ANX64" s="399"/>
      <c r="ANY64" s="399"/>
      <c r="ANZ64" s="399"/>
      <c r="AOA64" s="399"/>
      <c r="AOB64" s="399"/>
      <c r="AOC64" s="399"/>
      <c r="AOD64" s="399"/>
      <c r="AOE64" s="918"/>
      <c r="AOF64" s="918"/>
      <c r="AOG64" s="918"/>
      <c r="AOH64" s="566"/>
      <c r="AOI64" s="399"/>
      <c r="AOJ64" s="399"/>
      <c r="AOK64" s="399"/>
      <c r="AOL64" s="567"/>
      <c r="AOM64" s="399"/>
      <c r="AON64" s="399"/>
      <c r="AOO64" s="399"/>
      <c r="AOP64" s="399"/>
      <c r="AOQ64" s="399"/>
      <c r="AOR64" s="399"/>
      <c r="AOS64" s="399"/>
      <c r="AOT64" s="399"/>
      <c r="AOU64" s="399"/>
      <c r="AOV64" s="918"/>
      <c r="AOW64" s="918"/>
      <c r="AOX64" s="918"/>
      <c r="AOY64" s="566"/>
      <c r="AOZ64" s="399"/>
      <c r="APA64" s="399"/>
      <c r="APB64" s="399"/>
      <c r="APC64" s="567"/>
      <c r="APD64" s="399"/>
      <c r="APE64" s="399"/>
      <c r="APF64" s="399"/>
      <c r="APG64" s="399"/>
      <c r="APH64" s="399"/>
      <c r="API64" s="399"/>
      <c r="APJ64" s="399"/>
      <c r="APK64" s="399"/>
      <c r="APL64" s="399"/>
      <c r="APM64" s="918"/>
      <c r="APN64" s="918"/>
      <c r="APO64" s="918"/>
      <c r="APP64" s="566"/>
      <c r="APQ64" s="399"/>
      <c r="APR64" s="399"/>
      <c r="APS64" s="399"/>
      <c r="APT64" s="567"/>
      <c r="APU64" s="399"/>
      <c r="APV64" s="399"/>
      <c r="APW64" s="399"/>
      <c r="APX64" s="399"/>
      <c r="APY64" s="399"/>
      <c r="APZ64" s="399"/>
      <c r="AQA64" s="399"/>
      <c r="AQB64" s="399"/>
      <c r="AQC64" s="399"/>
      <c r="AQD64" s="918"/>
      <c r="AQE64" s="918"/>
      <c r="AQF64" s="918"/>
      <c r="AQG64" s="566"/>
      <c r="AQH64" s="399"/>
      <c r="AQI64" s="399"/>
      <c r="AQJ64" s="399"/>
      <c r="AQK64" s="567"/>
      <c r="AQL64" s="399"/>
      <c r="AQM64" s="399"/>
      <c r="AQN64" s="399"/>
      <c r="AQO64" s="399"/>
      <c r="AQP64" s="399"/>
      <c r="AQQ64" s="399"/>
      <c r="AQR64" s="399"/>
      <c r="AQS64" s="399"/>
      <c r="AQT64" s="399"/>
      <c r="AQU64" s="918"/>
      <c r="AQV64" s="918"/>
      <c r="AQW64" s="918"/>
      <c r="AQX64" s="566"/>
      <c r="AQY64" s="399"/>
      <c r="AQZ64" s="399"/>
      <c r="ARA64" s="399"/>
      <c r="ARB64" s="567"/>
      <c r="ARC64" s="399"/>
      <c r="ARD64" s="399"/>
      <c r="ARE64" s="399"/>
      <c r="ARF64" s="399"/>
      <c r="ARG64" s="399"/>
      <c r="ARH64" s="399"/>
      <c r="ARI64" s="399"/>
      <c r="ARJ64" s="399"/>
      <c r="ARK64" s="399"/>
      <c r="ARL64" s="918"/>
      <c r="ARM64" s="918"/>
      <c r="ARN64" s="918"/>
      <c r="ARO64" s="566"/>
      <c r="ARP64" s="399"/>
      <c r="ARQ64" s="399"/>
      <c r="ARR64" s="399"/>
      <c r="ARS64" s="567"/>
      <c r="ART64" s="399"/>
      <c r="ARU64" s="399"/>
      <c r="ARV64" s="399"/>
      <c r="ARW64" s="399"/>
      <c r="ARX64" s="399"/>
      <c r="ARY64" s="399"/>
      <c r="ARZ64" s="399"/>
      <c r="ASA64" s="399"/>
      <c r="ASB64" s="399"/>
      <c r="ASC64" s="918"/>
      <c r="ASD64" s="918"/>
      <c r="ASE64" s="918"/>
      <c r="ASF64" s="566"/>
      <c r="ASG64" s="399"/>
      <c r="ASH64" s="399"/>
      <c r="ASI64" s="399"/>
      <c r="ASJ64" s="567"/>
      <c r="ASK64" s="399"/>
      <c r="ASL64" s="399"/>
      <c r="ASM64" s="399"/>
      <c r="ASN64" s="399"/>
      <c r="ASO64" s="399"/>
      <c r="ASP64" s="399"/>
      <c r="ASQ64" s="399"/>
      <c r="ASR64" s="399"/>
      <c r="ASS64" s="399"/>
      <c r="AST64" s="918"/>
      <c r="ASU64" s="918"/>
      <c r="ASV64" s="918"/>
      <c r="ASW64" s="566"/>
      <c r="ASX64" s="399"/>
      <c r="ASY64" s="399"/>
      <c r="ASZ64" s="399"/>
      <c r="ATA64" s="567"/>
      <c r="ATB64" s="399"/>
      <c r="ATC64" s="399"/>
      <c r="ATD64" s="399"/>
      <c r="ATE64" s="399"/>
      <c r="ATF64" s="399"/>
      <c r="ATG64" s="399"/>
      <c r="ATH64" s="399"/>
      <c r="ATI64" s="399"/>
      <c r="ATJ64" s="399"/>
      <c r="ATK64" s="918"/>
      <c r="ATL64" s="918"/>
      <c r="ATM64" s="918"/>
      <c r="ATN64" s="566"/>
      <c r="ATO64" s="399"/>
      <c r="ATP64" s="399"/>
      <c r="ATQ64" s="399"/>
      <c r="ATR64" s="567"/>
      <c r="ATS64" s="399"/>
      <c r="ATT64" s="399"/>
      <c r="ATU64" s="399"/>
      <c r="ATV64" s="399"/>
      <c r="ATW64" s="399"/>
      <c r="ATX64" s="399"/>
      <c r="ATY64" s="399"/>
      <c r="ATZ64" s="399"/>
      <c r="AUA64" s="399"/>
      <c r="AUB64" s="918"/>
      <c r="AUC64" s="918"/>
      <c r="AUD64" s="918"/>
      <c r="AUE64" s="566"/>
      <c r="AUF64" s="399"/>
      <c r="AUG64" s="399"/>
      <c r="AUH64" s="399"/>
      <c r="AUI64" s="567"/>
      <c r="AUJ64" s="399"/>
      <c r="AUK64" s="399"/>
      <c r="AUL64" s="399"/>
      <c r="AUM64" s="399"/>
      <c r="AUN64" s="399"/>
      <c r="AUO64" s="399"/>
      <c r="AUP64" s="399"/>
      <c r="AUQ64" s="399"/>
      <c r="AUR64" s="399"/>
      <c r="AUS64" s="918"/>
      <c r="AUT64" s="918"/>
      <c r="AUU64" s="918"/>
      <c r="AUV64" s="566"/>
      <c r="AUW64" s="399"/>
      <c r="AUX64" s="399"/>
      <c r="AUY64" s="399"/>
      <c r="AUZ64" s="567"/>
      <c r="AVA64" s="399"/>
      <c r="AVB64" s="399"/>
      <c r="AVC64" s="399"/>
      <c r="AVD64" s="399"/>
      <c r="AVE64" s="399"/>
      <c r="AVF64" s="399"/>
      <c r="AVG64" s="399"/>
      <c r="AVH64" s="399"/>
      <c r="AVI64" s="399"/>
      <c r="AVJ64" s="918"/>
      <c r="AVK64" s="918"/>
      <c r="AVL64" s="918"/>
      <c r="AVM64" s="566"/>
      <c r="AVN64" s="399"/>
      <c r="AVO64" s="399"/>
      <c r="AVP64" s="399"/>
      <c r="AVQ64" s="567"/>
      <c r="AVR64" s="399"/>
      <c r="AVS64" s="399"/>
      <c r="AVT64" s="399"/>
      <c r="AVU64" s="399"/>
      <c r="AVV64" s="399"/>
      <c r="AVW64" s="399"/>
      <c r="AVX64" s="399"/>
      <c r="AVY64" s="399"/>
      <c r="AVZ64" s="399"/>
      <c r="AWA64" s="918"/>
      <c r="AWB64" s="918"/>
      <c r="AWC64" s="918"/>
      <c r="AWD64" s="566"/>
      <c r="AWE64" s="399"/>
      <c r="AWF64" s="399"/>
      <c r="AWG64" s="399"/>
      <c r="AWH64" s="567"/>
      <c r="AWI64" s="399"/>
      <c r="AWJ64" s="399"/>
      <c r="AWK64" s="399"/>
      <c r="AWL64" s="399"/>
      <c r="AWM64" s="399"/>
      <c r="AWN64" s="399"/>
      <c r="AWO64" s="399"/>
      <c r="AWP64" s="399"/>
      <c r="AWQ64" s="399"/>
      <c r="AWR64" s="918"/>
      <c r="AWS64" s="918"/>
      <c r="AWT64" s="918"/>
      <c r="AWU64" s="566"/>
      <c r="AWV64" s="399"/>
      <c r="AWW64" s="399"/>
      <c r="AWX64" s="399"/>
      <c r="AWY64" s="567"/>
      <c r="AWZ64" s="399"/>
      <c r="AXA64" s="399"/>
      <c r="AXB64" s="399"/>
      <c r="AXC64" s="399"/>
      <c r="AXD64" s="399"/>
      <c r="AXE64" s="399"/>
      <c r="AXF64" s="399"/>
      <c r="AXG64" s="399"/>
      <c r="AXH64" s="399"/>
      <c r="AXI64" s="918"/>
      <c r="AXJ64" s="918"/>
      <c r="AXK64" s="918"/>
      <c r="AXL64" s="566"/>
      <c r="AXM64" s="399"/>
      <c r="AXN64" s="399"/>
      <c r="AXO64" s="399"/>
      <c r="AXP64" s="567"/>
      <c r="AXQ64" s="399"/>
      <c r="AXR64" s="399"/>
      <c r="AXS64" s="399"/>
      <c r="AXT64" s="399"/>
      <c r="AXU64" s="399"/>
      <c r="AXV64" s="399"/>
      <c r="AXW64" s="399"/>
      <c r="AXX64" s="399"/>
      <c r="AXY64" s="399"/>
      <c r="AXZ64" s="918"/>
      <c r="AYA64" s="918"/>
      <c r="AYB64" s="918"/>
      <c r="AYC64" s="566"/>
      <c r="AYD64" s="399"/>
      <c r="AYE64" s="399"/>
      <c r="AYF64" s="399"/>
      <c r="AYG64" s="567"/>
      <c r="AYH64" s="399"/>
      <c r="AYI64" s="399"/>
      <c r="AYJ64" s="399"/>
      <c r="AYK64" s="399"/>
      <c r="AYL64" s="399"/>
      <c r="AYM64" s="399"/>
      <c r="AYN64" s="399"/>
      <c r="AYO64" s="399"/>
      <c r="AYP64" s="399"/>
      <c r="AYQ64" s="918"/>
      <c r="AYR64" s="918"/>
      <c r="AYS64" s="918"/>
      <c r="AYT64" s="566"/>
      <c r="AYU64" s="399"/>
      <c r="AYV64" s="399"/>
      <c r="AYW64" s="399"/>
      <c r="AYX64" s="567"/>
      <c r="AYY64" s="399"/>
      <c r="AYZ64" s="399"/>
      <c r="AZA64" s="399"/>
      <c r="AZB64" s="399"/>
      <c r="AZC64" s="399"/>
      <c r="AZD64" s="399"/>
      <c r="AZE64" s="399"/>
      <c r="AZF64" s="399"/>
      <c r="AZG64" s="399"/>
      <c r="AZH64" s="918"/>
      <c r="AZI64" s="918"/>
      <c r="AZJ64" s="918"/>
      <c r="AZK64" s="566"/>
      <c r="AZL64" s="399"/>
      <c r="AZM64" s="399"/>
      <c r="AZN64" s="399"/>
      <c r="AZO64" s="567"/>
      <c r="AZP64" s="399"/>
      <c r="AZQ64" s="399"/>
      <c r="AZR64" s="399"/>
      <c r="AZS64" s="399"/>
      <c r="AZT64" s="399"/>
      <c r="AZU64" s="399"/>
      <c r="AZV64" s="399"/>
      <c r="AZW64" s="399"/>
      <c r="AZX64" s="399"/>
      <c r="AZY64" s="918"/>
      <c r="AZZ64" s="918"/>
      <c r="BAA64" s="918"/>
      <c r="BAB64" s="566"/>
      <c r="BAC64" s="399"/>
      <c r="BAD64" s="399"/>
      <c r="BAE64" s="399"/>
      <c r="BAF64" s="567"/>
      <c r="BAG64" s="399"/>
      <c r="BAH64" s="399"/>
      <c r="BAI64" s="399"/>
      <c r="BAJ64" s="399"/>
      <c r="BAK64" s="399"/>
      <c r="BAL64" s="399"/>
      <c r="BAM64" s="399"/>
      <c r="BAN64" s="399"/>
      <c r="BAO64" s="399"/>
      <c r="BAP64" s="918"/>
      <c r="BAQ64" s="918"/>
      <c r="BAR64" s="918"/>
      <c r="BAS64" s="566"/>
      <c r="BAT64" s="399"/>
      <c r="BAU64" s="399"/>
      <c r="BAV64" s="399"/>
      <c r="BAW64" s="567"/>
      <c r="BAX64" s="399"/>
      <c r="BAY64" s="399"/>
      <c r="BAZ64" s="399"/>
      <c r="BBA64" s="399"/>
      <c r="BBB64" s="399"/>
      <c r="BBC64" s="399"/>
      <c r="BBD64" s="399"/>
      <c r="BBE64" s="399"/>
      <c r="BBF64" s="399"/>
      <c r="BBG64" s="918"/>
      <c r="BBH64" s="918"/>
      <c r="BBI64" s="918"/>
      <c r="BBJ64" s="566"/>
      <c r="BBK64" s="399"/>
      <c r="BBL64" s="399"/>
      <c r="BBM64" s="399"/>
      <c r="BBN64" s="567"/>
      <c r="BBO64" s="399"/>
      <c r="BBP64" s="399"/>
      <c r="BBQ64" s="399"/>
      <c r="BBR64" s="399"/>
      <c r="BBS64" s="399"/>
      <c r="BBT64" s="399"/>
      <c r="BBU64" s="399"/>
      <c r="BBV64" s="399"/>
      <c r="BBW64" s="399"/>
      <c r="BBX64" s="918"/>
      <c r="BBY64" s="918"/>
      <c r="BBZ64" s="918"/>
      <c r="BCA64" s="566"/>
      <c r="BCB64" s="399"/>
      <c r="BCC64" s="399"/>
      <c r="BCD64" s="399"/>
      <c r="BCE64" s="567"/>
      <c r="BCF64" s="399"/>
      <c r="BCG64" s="399"/>
      <c r="BCH64" s="399"/>
      <c r="BCI64" s="399"/>
      <c r="BCJ64" s="399"/>
      <c r="BCK64" s="399"/>
      <c r="BCL64" s="399"/>
      <c r="BCM64" s="399"/>
      <c r="BCN64" s="399"/>
      <c r="BCO64" s="918"/>
      <c r="BCP64" s="918"/>
      <c r="BCQ64" s="918"/>
      <c r="BCR64" s="566"/>
      <c r="BCS64" s="399"/>
      <c r="BCT64" s="399"/>
      <c r="BCU64" s="399"/>
      <c r="BCV64" s="567"/>
      <c r="BCW64" s="399"/>
      <c r="BCX64" s="399"/>
      <c r="BCY64" s="399"/>
      <c r="BCZ64" s="399"/>
      <c r="BDA64" s="399"/>
      <c r="BDB64" s="399"/>
      <c r="BDC64" s="399"/>
      <c r="BDD64" s="399"/>
      <c r="BDE64" s="399"/>
      <c r="BDF64" s="918"/>
      <c r="BDG64" s="918"/>
      <c r="BDH64" s="918"/>
      <c r="BDI64" s="566"/>
      <c r="BDJ64" s="399"/>
      <c r="BDK64" s="399"/>
      <c r="BDL64" s="399"/>
      <c r="BDM64" s="567"/>
      <c r="BDN64" s="399"/>
      <c r="BDO64" s="399"/>
      <c r="BDP64" s="399"/>
      <c r="BDQ64" s="399"/>
      <c r="BDR64" s="399"/>
      <c r="BDS64" s="399"/>
      <c r="BDT64" s="399"/>
      <c r="BDU64" s="399"/>
      <c r="BDV64" s="399"/>
      <c r="BDW64" s="918"/>
      <c r="BDX64" s="918"/>
      <c r="BDY64" s="918"/>
      <c r="BDZ64" s="566"/>
      <c r="BEA64" s="399"/>
      <c r="BEB64" s="399"/>
      <c r="BEC64" s="399"/>
      <c r="BED64" s="567"/>
      <c r="BEE64" s="399"/>
      <c r="BEF64" s="399"/>
      <c r="BEG64" s="399"/>
      <c r="BEH64" s="399"/>
      <c r="BEI64" s="399"/>
      <c r="BEJ64" s="399"/>
      <c r="BEK64" s="399"/>
      <c r="BEL64" s="399"/>
      <c r="BEM64" s="399"/>
      <c r="BEN64" s="918"/>
      <c r="BEO64" s="918"/>
      <c r="BEP64" s="918"/>
      <c r="BEQ64" s="566"/>
      <c r="BER64" s="399"/>
      <c r="BES64" s="399"/>
      <c r="BET64" s="399"/>
      <c r="BEU64" s="567"/>
      <c r="BEV64" s="399"/>
      <c r="BEW64" s="399"/>
      <c r="BEX64" s="399"/>
      <c r="BEY64" s="399"/>
      <c r="BEZ64" s="399"/>
      <c r="BFA64" s="399"/>
      <c r="BFB64" s="399"/>
      <c r="BFC64" s="399"/>
      <c r="BFD64" s="399"/>
      <c r="BFE64" s="918"/>
      <c r="BFF64" s="918"/>
      <c r="BFG64" s="918"/>
      <c r="BFH64" s="566"/>
      <c r="BFI64" s="399"/>
      <c r="BFJ64" s="399"/>
      <c r="BFK64" s="399"/>
      <c r="BFL64" s="567"/>
      <c r="BFM64" s="399"/>
      <c r="BFN64" s="399"/>
      <c r="BFO64" s="399"/>
      <c r="BFP64" s="399"/>
      <c r="BFQ64" s="399"/>
      <c r="BFR64" s="399"/>
      <c r="BFS64" s="399"/>
      <c r="BFT64" s="399"/>
      <c r="BFU64" s="399"/>
      <c r="BFV64" s="918"/>
      <c r="BFW64" s="918"/>
      <c r="BFX64" s="918"/>
      <c r="BFY64" s="566"/>
      <c r="BFZ64" s="399"/>
      <c r="BGA64" s="399"/>
      <c r="BGB64" s="399"/>
      <c r="BGC64" s="567"/>
      <c r="BGD64" s="399"/>
      <c r="BGE64" s="399"/>
      <c r="BGF64" s="399"/>
      <c r="BGG64" s="399"/>
      <c r="BGH64" s="399"/>
      <c r="BGI64" s="399"/>
      <c r="BGJ64" s="399"/>
      <c r="BGK64" s="399"/>
      <c r="BGL64" s="399"/>
      <c r="BGM64" s="918"/>
      <c r="BGN64" s="918"/>
      <c r="BGO64" s="918"/>
      <c r="BGP64" s="566"/>
      <c r="BGQ64" s="399"/>
      <c r="BGR64" s="399"/>
      <c r="BGS64" s="399"/>
      <c r="BGT64" s="567"/>
      <c r="BGU64" s="399"/>
      <c r="BGV64" s="399"/>
      <c r="BGW64" s="399"/>
      <c r="BGX64" s="399"/>
      <c r="BGY64" s="399"/>
      <c r="BGZ64" s="399"/>
      <c r="BHA64" s="399"/>
      <c r="BHB64" s="399"/>
      <c r="BHC64" s="399"/>
      <c r="BHD64" s="918"/>
      <c r="BHE64" s="918"/>
      <c r="BHF64" s="918"/>
      <c r="BHG64" s="566"/>
      <c r="BHH64" s="399"/>
      <c r="BHI64" s="399"/>
      <c r="BHJ64" s="399"/>
      <c r="BHK64" s="567"/>
      <c r="BHL64" s="399"/>
      <c r="BHM64" s="399"/>
      <c r="BHN64" s="399"/>
      <c r="BHO64" s="399"/>
      <c r="BHP64" s="399"/>
      <c r="BHQ64" s="399"/>
      <c r="BHR64" s="399"/>
      <c r="BHS64" s="399"/>
      <c r="BHT64" s="399"/>
      <c r="BHU64" s="918"/>
      <c r="BHV64" s="918"/>
      <c r="BHW64" s="918"/>
      <c r="BHX64" s="566"/>
      <c r="BHY64" s="399"/>
      <c r="BHZ64" s="399"/>
      <c r="BIA64" s="399"/>
      <c r="BIB64" s="567"/>
      <c r="BIC64" s="399"/>
      <c r="BID64" s="399"/>
      <c r="BIE64" s="399"/>
      <c r="BIF64" s="399"/>
      <c r="BIG64" s="399"/>
      <c r="BIH64" s="399"/>
      <c r="BII64" s="399"/>
      <c r="BIJ64" s="399"/>
      <c r="BIK64" s="399"/>
      <c r="BIL64" s="918"/>
      <c r="BIM64" s="918"/>
      <c r="BIN64" s="918"/>
      <c r="BIO64" s="566"/>
      <c r="BIP64" s="399"/>
      <c r="BIQ64" s="399"/>
      <c r="BIR64" s="399"/>
      <c r="BIS64" s="567"/>
      <c r="BIT64" s="399"/>
      <c r="BIU64" s="399"/>
      <c r="BIV64" s="399"/>
      <c r="BIW64" s="399"/>
      <c r="BIX64" s="399"/>
      <c r="BIY64" s="399"/>
      <c r="BIZ64" s="399"/>
      <c r="BJA64" s="399"/>
      <c r="BJB64" s="399"/>
      <c r="BJC64" s="918"/>
      <c r="BJD64" s="918"/>
      <c r="BJE64" s="918"/>
      <c r="BJF64" s="566"/>
      <c r="BJG64" s="399"/>
      <c r="BJH64" s="399"/>
      <c r="BJI64" s="399"/>
      <c r="BJJ64" s="567"/>
      <c r="BJK64" s="399"/>
      <c r="BJL64" s="399"/>
      <c r="BJM64" s="399"/>
      <c r="BJN64" s="399"/>
      <c r="BJO64" s="399"/>
      <c r="BJP64" s="399"/>
      <c r="BJQ64" s="399"/>
      <c r="BJR64" s="399"/>
      <c r="BJS64" s="399"/>
      <c r="BJT64" s="918"/>
      <c r="BJU64" s="918"/>
      <c r="BJV64" s="918"/>
      <c r="BJW64" s="566"/>
      <c r="BJX64" s="399"/>
      <c r="BJY64" s="399"/>
      <c r="BJZ64" s="399"/>
      <c r="BKA64" s="567"/>
      <c r="BKB64" s="399"/>
      <c r="BKC64" s="399"/>
      <c r="BKD64" s="399"/>
      <c r="BKE64" s="399"/>
      <c r="BKF64" s="399"/>
      <c r="BKG64" s="399"/>
      <c r="BKH64" s="399"/>
      <c r="BKI64" s="399"/>
      <c r="BKJ64" s="399"/>
      <c r="BKK64" s="918"/>
      <c r="BKL64" s="918"/>
      <c r="BKM64" s="918"/>
      <c r="BKN64" s="566"/>
      <c r="BKO64" s="399"/>
      <c r="BKP64" s="399"/>
      <c r="BKQ64" s="399"/>
      <c r="BKR64" s="567"/>
      <c r="BKS64" s="399"/>
      <c r="BKT64" s="399"/>
      <c r="BKU64" s="399"/>
      <c r="BKV64" s="399"/>
      <c r="BKW64" s="399"/>
      <c r="BKX64" s="399"/>
      <c r="BKY64" s="399"/>
      <c r="BKZ64" s="399"/>
      <c r="BLA64" s="399"/>
      <c r="BLB64" s="918"/>
      <c r="BLC64" s="918"/>
      <c r="BLD64" s="918"/>
      <c r="BLE64" s="566"/>
      <c r="BLF64" s="399"/>
      <c r="BLG64" s="399"/>
      <c r="BLH64" s="399"/>
      <c r="BLI64" s="567"/>
      <c r="BLJ64" s="399"/>
      <c r="BLK64" s="399"/>
      <c r="BLL64" s="399"/>
      <c r="BLM64" s="399"/>
      <c r="BLN64" s="399"/>
      <c r="BLO64" s="399"/>
      <c r="BLP64" s="399"/>
      <c r="BLQ64" s="399"/>
      <c r="BLR64" s="399"/>
      <c r="BLS64" s="918"/>
      <c r="BLT64" s="918"/>
      <c r="BLU64" s="918"/>
      <c r="BLV64" s="566"/>
      <c r="BLW64" s="399"/>
      <c r="BLX64" s="399"/>
      <c r="BLY64" s="399"/>
      <c r="BLZ64" s="567"/>
      <c r="BMA64" s="399"/>
      <c r="BMB64" s="399"/>
      <c r="BMC64" s="399"/>
      <c r="BMD64" s="399"/>
      <c r="BME64" s="399"/>
      <c r="BMF64" s="399"/>
      <c r="BMG64" s="399"/>
      <c r="BMH64" s="399"/>
      <c r="BMI64" s="399"/>
      <c r="BMJ64" s="918"/>
      <c r="BMK64" s="918"/>
      <c r="BML64" s="918"/>
      <c r="BMM64" s="566"/>
      <c r="BMN64" s="399"/>
      <c r="BMO64" s="399"/>
      <c r="BMP64" s="399"/>
      <c r="BMQ64" s="567"/>
      <c r="BMR64" s="399"/>
      <c r="BMS64" s="399"/>
      <c r="BMT64" s="399"/>
      <c r="BMU64" s="399"/>
      <c r="BMV64" s="399"/>
      <c r="BMW64" s="399"/>
      <c r="BMX64" s="399"/>
      <c r="BMY64" s="399"/>
      <c r="BMZ64" s="399"/>
      <c r="BNA64" s="918"/>
      <c r="BNB64" s="918"/>
      <c r="BNC64" s="918"/>
      <c r="BND64" s="566"/>
      <c r="BNE64" s="399"/>
      <c r="BNF64" s="399"/>
      <c r="BNG64" s="399"/>
      <c r="BNH64" s="567"/>
      <c r="BNI64" s="399"/>
      <c r="BNJ64" s="399"/>
      <c r="BNK64" s="399"/>
      <c r="BNL64" s="399"/>
      <c r="BNM64" s="399"/>
      <c r="BNN64" s="399"/>
      <c r="BNO64" s="399"/>
      <c r="BNP64" s="399"/>
      <c r="BNQ64" s="399"/>
      <c r="BNR64" s="918"/>
      <c r="BNS64" s="918"/>
      <c r="BNT64" s="918"/>
      <c r="BNU64" s="566"/>
      <c r="BNV64" s="399"/>
      <c r="BNW64" s="399"/>
      <c r="BNX64" s="399"/>
      <c r="BNY64" s="567"/>
      <c r="BNZ64" s="399"/>
      <c r="BOA64" s="399"/>
      <c r="BOB64" s="399"/>
      <c r="BOC64" s="399"/>
      <c r="BOD64" s="399"/>
      <c r="BOE64" s="399"/>
      <c r="BOF64" s="399"/>
      <c r="BOG64" s="399"/>
      <c r="BOH64" s="399"/>
      <c r="BOI64" s="918"/>
      <c r="BOJ64" s="918"/>
      <c r="BOK64" s="918"/>
      <c r="BOL64" s="566"/>
      <c r="BOM64" s="399"/>
      <c r="BON64" s="399"/>
      <c r="BOO64" s="399"/>
      <c r="BOP64" s="567"/>
      <c r="BOQ64" s="399"/>
      <c r="BOR64" s="399"/>
      <c r="BOS64" s="399"/>
      <c r="BOT64" s="399"/>
      <c r="BOU64" s="399"/>
      <c r="BOV64" s="399"/>
      <c r="BOW64" s="399"/>
      <c r="BOX64" s="399"/>
      <c r="BOY64" s="399"/>
      <c r="BOZ64" s="918"/>
      <c r="BPA64" s="918"/>
      <c r="BPB64" s="918"/>
      <c r="BPC64" s="566"/>
      <c r="BPD64" s="399"/>
      <c r="BPE64" s="399"/>
      <c r="BPF64" s="399"/>
      <c r="BPG64" s="567"/>
      <c r="BPH64" s="399"/>
      <c r="BPI64" s="399"/>
      <c r="BPJ64" s="399"/>
      <c r="BPK64" s="399"/>
      <c r="BPL64" s="399"/>
      <c r="BPM64" s="399"/>
      <c r="BPN64" s="399"/>
      <c r="BPO64" s="399"/>
      <c r="BPP64" s="399"/>
      <c r="BPQ64" s="918"/>
      <c r="BPR64" s="918"/>
      <c r="BPS64" s="918"/>
      <c r="BPT64" s="566"/>
      <c r="BPU64" s="399"/>
      <c r="BPV64" s="399"/>
      <c r="BPW64" s="399"/>
      <c r="BPX64" s="567"/>
      <c r="BPY64" s="399"/>
      <c r="BPZ64" s="399"/>
      <c r="BQA64" s="399"/>
      <c r="BQB64" s="399"/>
      <c r="BQC64" s="399"/>
      <c r="BQD64" s="399"/>
      <c r="BQE64" s="399"/>
      <c r="BQF64" s="399"/>
      <c r="BQG64" s="399"/>
      <c r="BQH64" s="918"/>
      <c r="BQI64" s="918"/>
      <c r="BQJ64" s="918"/>
      <c r="BQK64" s="566"/>
      <c r="BQL64" s="399"/>
      <c r="BQM64" s="399"/>
      <c r="BQN64" s="399"/>
      <c r="BQO64" s="567"/>
      <c r="BQP64" s="399"/>
      <c r="BQQ64" s="399"/>
      <c r="BQR64" s="399"/>
      <c r="BQS64" s="399"/>
      <c r="BQT64" s="399"/>
      <c r="BQU64" s="399"/>
      <c r="BQV64" s="399"/>
      <c r="BQW64" s="399"/>
      <c r="BQX64" s="399"/>
      <c r="BQY64" s="918"/>
      <c r="BQZ64" s="918"/>
      <c r="BRA64" s="918"/>
      <c r="BRB64" s="566"/>
      <c r="BRC64" s="399"/>
      <c r="BRD64" s="399"/>
      <c r="BRE64" s="399"/>
      <c r="BRF64" s="567"/>
      <c r="BRG64" s="399"/>
      <c r="BRH64" s="399"/>
      <c r="BRI64" s="399"/>
      <c r="BRJ64" s="399"/>
      <c r="BRK64" s="399"/>
      <c r="BRL64" s="399"/>
      <c r="BRM64" s="399"/>
      <c r="BRN64" s="399"/>
      <c r="BRO64" s="399"/>
      <c r="BRP64" s="918"/>
      <c r="BRQ64" s="918"/>
      <c r="BRR64" s="918"/>
      <c r="BRS64" s="566"/>
      <c r="BRT64" s="399"/>
      <c r="BRU64" s="399"/>
      <c r="BRV64" s="399"/>
      <c r="BRW64" s="567"/>
      <c r="BRX64" s="399"/>
      <c r="BRY64" s="399"/>
      <c r="BRZ64" s="399"/>
      <c r="BSA64" s="399"/>
      <c r="BSB64" s="399"/>
      <c r="BSC64" s="399"/>
      <c r="BSD64" s="399"/>
      <c r="BSE64" s="399"/>
      <c r="BSF64" s="399"/>
      <c r="BSG64" s="918"/>
      <c r="BSH64" s="918"/>
      <c r="BSI64" s="918"/>
      <c r="BSJ64" s="566"/>
      <c r="BSK64" s="399"/>
      <c r="BSL64" s="399"/>
      <c r="BSM64" s="399"/>
      <c r="BSN64" s="567"/>
      <c r="BSO64" s="399"/>
      <c r="BSP64" s="399"/>
      <c r="BSQ64" s="399"/>
      <c r="BSR64" s="399"/>
      <c r="BSS64" s="399"/>
      <c r="BST64" s="399"/>
      <c r="BSU64" s="399"/>
      <c r="BSV64" s="399"/>
      <c r="BSW64" s="399"/>
      <c r="BSX64" s="918"/>
      <c r="BSY64" s="918"/>
      <c r="BSZ64" s="918"/>
      <c r="BTA64" s="566"/>
      <c r="BTB64" s="399"/>
      <c r="BTC64" s="399"/>
      <c r="BTD64" s="399"/>
      <c r="BTE64" s="567"/>
      <c r="BTF64" s="399"/>
      <c r="BTG64" s="399"/>
      <c r="BTH64" s="399"/>
      <c r="BTI64" s="399"/>
      <c r="BTJ64" s="399"/>
      <c r="BTK64" s="399"/>
      <c r="BTL64" s="399"/>
      <c r="BTM64" s="399"/>
      <c r="BTN64" s="399"/>
      <c r="BTO64" s="918"/>
      <c r="BTP64" s="918"/>
      <c r="BTQ64" s="918"/>
      <c r="BTR64" s="566"/>
      <c r="BTS64" s="399"/>
      <c r="BTT64" s="399"/>
      <c r="BTU64" s="399"/>
      <c r="BTV64" s="567"/>
      <c r="BTW64" s="399"/>
      <c r="BTX64" s="399"/>
      <c r="BTY64" s="399"/>
      <c r="BTZ64" s="399"/>
      <c r="BUA64" s="399"/>
      <c r="BUB64" s="399"/>
      <c r="BUC64" s="399"/>
      <c r="BUD64" s="399"/>
      <c r="BUE64" s="399"/>
      <c r="BUF64" s="918"/>
      <c r="BUG64" s="918"/>
      <c r="BUH64" s="918"/>
      <c r="BUI64" s="566"/>
      <c r="BUJ64" s="399"/>
      <c r="BUK64" s="399"/>
      <c r="BUL64" s="399"/>
      <c r="BUM64" s="567"/>
      <c r="BUN64" s="399"/>
      <c r="BUO64" s="399"/>
      <c r="BUP64" s="399"/>
      <c r="BUQ64" s="399"/>
      <c r="BUR64" s="399"/>
      <c r="BUS64" s="399"/>
      <c r="BUT64" s="399"/>
      <c r="BUU64" s="399"/>
      <c r="BUV64" s="399"/>
      <c r="BUW64" s="918"/>
      <c r="BUX64" s="918"/>
      <c r="BUY64" s="918"/>
      <c r="BUZ64" s="566"/>
      <c r="BVA64" s="399"/>
      <c r="BVB64" s="399"/>
      <c r="BVC64" s="399"/>
      <c r="BVD64" s="567"/>
      <c r="BVE64" s="399"/>
      <c r="BVF64" s="399"/>
      <c r="BVG64" s="399"/>
      <c r="BVH64" s="399"/>
      <c r="BVI64" s="399"/>
      <c r="BVJ64" s="399"/>
      <c r="BVK64" s="399"/>
      <c r="BVL64" s="399"/>
      <c r="BVM64" s="399"/>
      <c r="BVN64" s="918"/>
      <c r="BVO64" s="918"/>
      <c r="BVP64" s="918"/>
      <c r="BVQ64" s="566"/>
      <c r="BVR64" s="399"/>
      <c r="BVS64" s="399"/>
      <c r="BVT64" s="399"/>
      <c r="BVU64" s="567"/>
      <c r="BVV64" s="399"/>
      <c r="BVW64" s="399"/>
      <c r="BVX64" s="399"/>
      <c r="BVY64" s="399"/>
      <c r="BVZ64" s="399"/>
      <c r="BWA64" s="399"/>
      <c r="BWB64" s="399"/>
      <c r="BWC64" s="399"/>
      <c r="BWD64" s="399"/>
      <c r="BWE64" s="918"/>
      <c r="BWF64" s="918"/>
      <c r="BWG64" s="918"/>
      <c r="BWH64" s="566"/>
      <c r="BWI64" s="399"/>
      <c r="BWJ64" s="399"/>
      <c r="BWK64" s="399"/>
      <c r="BWL64" s="567"/>
      <c r="BWM64" s="399"/>
      <c r="BWN64" s="399"/>
      <c r="BWO64" s="399"/>
      <c r="BWP64" s="399"/>
      <c r="BWQ64" s="399"/>
      <c r="BWR64" s="399"/>
      <c r="BWS64" s="399"/>
      <c r="BWT64" s="399"/>
      <c r="BWU64" s="399"/>
      <c r="BWV64" s="918"/>
      <c r="BWW64" s="918"/>
      <c r="BWX64" s="918"/>
      <c r="BWY64" s="566"/>
      <c r="BWZ64" s="399"/>
      <c r="BXA64" s="399"/>
      <c r="BXB64" s="399"/>
      <c r="BXC64" s="567"/>
      <c r="BXD64" s="399"/>
      <c r="BXE64" s="399"/>
      <c r="BXF64" s="399"/>
      <c r="BXG64" s="399"/>
      <c r="BXH64" s="399"/>
      <c r="BXI64" s="399"/>
      <c r="BXJ64" s="399"/>
      <c r="BXK64" s="399"/>
      <c r="BXL64" s="399"/>
      <c r="BXM64" s="918"/>
      <c r="BXN64" s="918"/>
      <c r="BXO64" s="918"/>
      <c r="BXP64" s="566"/>
      <c r="BXQ64" s="399"/>
      <c r="BXR64" s="399"/>
      <c r="BXS64" s="399"/>
      <c r="BXT64" s="567"/>
      <c r="BXU64" s="399"/>
      <c r="BXV64" s="399"/>
      <c r="BXW64" s="399"/>
      <c r="BXX64" s="399"/>
      <c r="BXY64" s="399"/>
      <c r="BXZ64" s="399"/>
      <c r="BYA64" s="399"/>
      <c r="BYB64" s="399"/>
      <c r="BYC64" s="399"/>
      <c r="BYD64" s="918"/>
      <c r="BYE64" s="918"/>
      <c r="BYF64" s="918"/>
      <c r="BYG64" s="566"/>
      <c r="BYH64" s="399"/>
      <c r="BYI64" s="399"/>
      <c r="BYJ64" s="399"/>
      <c r="BYK64" s="567"/>
      <c r="BYL64" s="399"/>
      <c r="BYM64" s="399"/>
      <c r="BYN64" s="399"/>
      <c r="BYO64" s="399"/>
      <c r="BYP64" s="399"/>
      <c r="BYQ64" s="399"/>
      <c r="BYR64" s="399"/>
      <c r="BYS64" s="399"/>
      <c r="BYT64" s="399"/>
      <c r="BYU64" s="918"/>
      <c r="BYV64" s="918"/>
      <c r="BYW64" s="918"/>
      <c r="BYX64" s="566"/>
      <c r="BYY64" s="399"/>
      <c r="BYZ64" s="399"/>
      <c r="BZA64" s="399"/>
      <c r="BZB64" s="567"/>
      <c r="BZC64" s="399"/>
      <c r="BZD64" s="399"/>
      <c r="BZE64" s="399"/>
      <c r="BZF64" s="399"/>
      <c r="BZG64" s="399"/>
      <c r="BZH64" s="399"/>
      <c r="BZI64" s="399"/>
      <c r="BZJ64" s="399"/>
      <c r="BZK64" s="399"/>
      <c r="BZL64" s="918"/>
      <c r="BZM64" s="918"/>
      <c r="BZN64" s="918"/>
      <c r="BZO64" s="566"/>
      <c r="BZP64" s="399"/>
      <c r="BZQ64" s="399"/>
      <c r="BZR64" s="399"/>
      <c r="BZS64" s="567"/>
      <c r="BZT64" s="399"/>
      <c r="BZU64" s="399"/>
      <c r="BZV64" s="399"/>
      <c r="BZW64" s="399"/>
      <c r="BZX64" s="399"/>
      <c r="BZY64" s="399"/>
      <c r="BZZ64" s="399"/>
      <c r="CAA64" s="399"/>
      <c r="CAB64" s="399"/>
      <c r="CAC64" s="918"/>
      <c r="CAD64" s="918"/>
      <c r="CAE64" s="918"/>
      <c r="CAF64" s="566"/>
      <c r="CAG64" s="399"/>
      <c r="CAH64" s="399"/>
      <c r="CAI64" s="399"/>
      <c r="CAJ64" s="567"/>
      <c r="CAK64" s="399"/>
      <c r="CAL64" s="399"/>
      <c r="CAM64" s="399"/>
      <c r="CAN64" s="399"/>
      <c r="CAO64" s="399"/>
      <c r="CAP64" s="399"/>
      <c r="CAQ64" s="399"/>
      <c r="CAR64" s="399"/>
      <c r="CAS64" s="399"/>
      <c r="CAT64" s="918"/>
      <c r="CAU64" s="918"/>
      <c r="CAV64" s="918"/>
      <c r="CAW64" s="566"/>
      <c r="CAX64" s="399"/>
      <c r="CAY64" s="399"/>
      <c r="CAZ64" s="399"/>
      <c r="CBA64" s="567"/>
      <c r="CBB64" s="399"/>
      <c r="CBC64" s="399"/>
      <c r="CBD64" s="399"/>
      <c r="CBE64" s="399"/>
      <c r="CBF64" s="399"/>
      <c r="CBG64" s="399"/>
      <c r="CBH64" s="399"/>
      <c r="CBI64" s="399"/>
      <c r="CBJ64" s="399"/>
      <c r="CBK64" s="918"/>
      <c r="CBL64" s="918"/>
      <c r="CBM64" s="918"/>
      <c r="CBN64" s="566"/>
      <c r="CBO64" s="399"/>
      <c r="CBP64" s="399"/>
      <c r="CBQ64" s="399"/>
      <c r="CBR64" s="567"/>
      <c r="CBS64" s="399"/>
      <c r="CBT64" s="399"/>
      <c r="CBU64" s="399"/>
      <c r="CBV64" s="399"/>
      <c r="CBW64" s="399"/>
      <c r="CBX64" s="399"/>
      <c r="CBY64" s="399"/>
      <c r="CBZ64" s="399"/>
      <c r="CCA64" s="399"/>
      <c r="CCB64" s="918"/>
      <c r="CCC64" s="918"/>
      <c r="CCD64" s="918"/>
      <c r="CCE64" s="566"/>
      <c r="CCF64" s="399"/>
      <c r="CCG64" s="399"/>
      <c r="CCH64" s="399"/>
      <c r="CCI64" s="567"/>
      <c r="CCJ64" s="399"/>
      <c r="CCK64" s="399"/>
      <c r="CCL64" s="399"/>
      <c r="CCM64" s="399"/>
      <c r="CCN64" s="399"/>
      <c r="CCO64" s="399"/>
      <c r="CCP64" s="399"/>
      <c r="CCQ64" s="399"/>
      <c r="CCR64" s="399"/>
      <c r="CCS64" s="918"/>
      <c r="CCT64" s="918"/>
      <c r="CCU64" s="918"/>
      <c r="CCV64" s="566"/>
      <c r="CCW64" s="399"/>
      <c r="CCX64" s="399"/>
      <c r="CCY64" s="399"/>
      <c r="CCZ64" s="567"/>
      <c r="CDA64" s="399"/>
      <c r="CDB64" s="399"/>
      <c r="CDC64" s="399"/>
      <c r="CDD64" s="399"/>
      <c r="CDE64" s="399"/>
      <c r="CDF64" s="399"/>
      <c r="CDG64" s="399"/>
      <c r="CDH64" s="399"/>
      <c r="CDI64" s="399"/>
      <c r="CDJ64" s="918"/>
      <c r="CDK64" s="918"/>
      <c r="CDL64" s="918"/>
      <c r="CDM64" s="566"/>
      <c r="CDN64" s="399"/>
      <c r="CDO64" s="399"/>
      <c r="CDP64" s="399"/>
      <c r="CDQ64" s="567"/>
      <c r="CDR64" s="399"/>
      <c r="CDS64" s="399"/>
      <c r="CDT64" s="399"/>
      <c r="CDU64" s="399"/>
      <c r="CDV64" s="399"/>
      <c r="CDW64" s="399"/>
      <c r="CDX64" s="399"/>
      <c r="CDY64" s="399"/>
      <c r="CDZ64" s="399"/>
      <c r="CEA64" s="918"/>
      <c r="CEB64" s="918"/>
      <c r="CEC64" s="918"/>
      <c r="CED64" s="566"/>
      <c r="CEE64" s="399"/>
      <c r="CEF64" s="399"/>
      <c r="CEG64" s="399"/>
      <c r="CEH64" s="567"/>
      <c r="CEI64" s="399"/>
      <c r="CEJ64" s="399"/>
      <c r="CEK64" s="399"/>
      <c r="CEL64" s="399"/>
      <c r="CEM64" s="399"/>
      <c r="CEN64" s="399"/>
      <c r="CEO64" s="399"/>
      <c r="CEP64" s="399"/>
      <c r="CEQ64" s="399"/>
      <c r="CER64" s="918"/>
      <c r="CES64" s="918"/>
      <c r="CET64" s="918"/>
      <c r="CEU64" s="566"/>
      <c r="CEV64" s="399"/>
      <c r="CEW64" s="399"/>
      <c r="CEX64" s="399"/>
      <c r="CEY64" s="567"/>
      <c r="CEZ64" s="399"/>
      <c r="CFA64" s="399"/>
      <c r="CFB64" s="399"/>
      <c r="CFC64" s="399"/>
      <c r="CFD64" s="399"/>
      <c r="CFE64" s="399"/>
      <c r="CFF64" s="399"/>
      <c r="CFG64" s="399"/>
      <c r="CFH64" s="399"/>
      <c r="CFI64" s="918"/>
      <c r="CFJ64" s="918"/>
      <c r="CFK64" s="918"/>
      <c r="CFL64" s="566"/>
      <c r="CFM64" s="399"/>
      <c r="CFN64" s="399"/>
      <c r="CFO64" s="399"/>
      <c r="CFP64" s="567"/>
      <c r="CFQ64" s="399"/>
      <c r="CFR64" s="399"/>
      <c r="CFS64" s="399"/>
      <c r="CFT64" s="399"/>
      <c r="CFU64" s="399"/>
      <c r="CFV64" s="399"/>
      <c r="CFW64" s="399"/>
      <c r="CFX64" s="399"/>
      <c r="CFY64" s="399"/>
      <c r="CFZ64" s="918"/>
      <c r="CGA64" s="918"/>
      <c r="CGB64" s="918"/>
      <c r="CGC64" s="566"/>
      <c r="CGD64" s="399"/>
      <c r="CGE64" s="399"/>
      <c r="CGF64" s="399"/>
      <c r="CGG64" s="567"/>
      <c r="CGH64" s="399"/>
      <c r="CGI64" s="399"/>
      <c r="CGJ64" s="399"/>
      <c r="CGK64" s="399"/>
      <c r="CGL64" s="399"/>
      <c r="CGM64" s="399"/>
      <c r="CGN64" s="399"/>
      <c r="CGO64" s="399"/>
      <c r="CGP64" s="399"/>
      <c r="CGQ64" s="918"/>
      <c r="CGR64" s="918"/>
      <c r="CGS64" s="918"/>
      <c r="CGT64" s="566"/>
      <c r="CGU64" s="399"/>
      <c r="CGV64" s="399"/>
      <c r="CGW64" s="399"/>
      <c r="CGX64" s="567"/>
      <c r="CGY64" s="399"/>
      <c r="CGZ64" s="399"/>
      <c r="CHA64" s="399"/>
      <c r="CHB64" s="399"/>
      <c r="CHC64" s="399"/>
      <c r="CHD64" s="399"/>
      <c r="CHE64" s="399"/>
      <c r="CHF64" s="399"/>
      <c r="CHG64" s="399"/>
      <c r="CHH64" s="918"/>
      <c r="CHI64" s="918"/>
      <c r="CHJ64" s="918"/>
      <c r="CHK64" s="566"/>
      <c r="CHL64" s="399"/>
      <c r="CHM64" s="399"/>
      <c r="CHN64" s="399"/>
      <c r="CHO64" s="567"/>
      <c r="CHP64" s="399"/>
      <c r="CHQ64" s="399"/>
      <c r="CHR64" s="399"/>
      <c r="CHS64" s="399"/>
      <c r="CHT64" s="399"/>
      <c r="CHU64" s="399"/>
      <c r="CHV64" s="399"/>
      <c r="CHW64" s="399"/>
      <c r="CHX64" s="399"/>
      <c r="CHY64" s="918"/>
      <c r="CHZ64" s="918"/>
      <c r="CIA64" s="918"/>
      <c r="CIB64" s="566"/>
      <c r="CIC64" s="399"/>
      <c r="CID64" s="399"/>
      <c r="CIE64" s="399"/>
      <c r="CIF64" s="567"/>
      <c r="CIG64" s="399"/>
      <c r="CIH64" s="399"/>
      <c r="CII64" s="399"/>
      <c r="CIJ64" s="399"/>
      <c r="CIK64" s="399"/>
      <c r="CIL64" s="399"/>
      <c r="CIM64" s="399"/>
      <c r="CIN64" s="399"/>
      <c r="CIO64" s="399"/>
      <c r="CIP64" s="918"/>
      <c r="CIQ64" s="918"/>
      <c r="CIR64" s="918"/>
      <c r="CIS64" s="566"/>
      <c r="CIT64" s="399"/>
      <c r="CIU64" s="399"/>
      <c r="CIV64" s="399"/>
      <c r="CIW64" s="567"/>
      <c r="CIX64" s="399"/>
      <c r="CIY64" s="399"/>
      <c r="CIZ64" s="399"/>
      <c r="CJA64" s="399"/>
      <c r="CJB64" s="399"/>
      <c r="CJC64" s="399"/>
      <c r="CJD64" s="399"/>
      <c r="CJE64" s="399"/>
      <c r="CJF64" s="399"/>
      <c r="CJG64" s="918"/>
      <c r="CJH64" s="918"/>
      <c r="CJI64" s="918"/>
      <c r="CJJ64" s="566"/>
      <c r="CJK64" s="399"/>
      <c r="CJL64" s="399"/>
      <c r="CJM64" s="399"/>
      <c r="CJN64" s="567"/>
      <c r="CJO64" s="399"/>
      <c r="CJP64" s="399"/>
      <c r="CJQ64" s="399"/>
      <c r="CJR64" s="399"/>
      <c r="CJS64" s="399"/>
      <c r="CJT64" s="399"/>
      <c r="CJU64" s="399"/>
      <c r="CJV64" s="399"/>
      <c r="CJW64" s="399"/>
      <c r="CJX64" s="918"/>
      <c r="CJY64" s="918"/>
      <c r="CJZ64" s="918"/>
      <c r="CKA64" s="566"/>
      <c r="CKB64" s="399"/>
      <c r="CKC64" s="399"/>
      <c r="CKD64" s="399"/>
      <c r="CKE64" s="567"/>
      <c r="CKF64" s="399"/>
      <c r="CKG64" s="399"/>
      <c r="CKH64" s="399"/>
      <c r="CKI64" s="399"/>
      <c r="CKJ64" s="399"/>
      <c r="CKK64" s="399"/>
      <c r="CKL64" s="399"/>
      <c r="CKM64" s="399"/>
      <c r="CKN64" s="399"/>
      <c r="CKO64" s="918"/>
      <c r="CKP64" s="918"/>
      <c r="CKQ64" s="918"/>
      <c r="CKR64" s="566"/>
      <c r="CKS64" s="399"/>
      <c r="CKT64" s="399"/>
      <c r="CKU64" s="399"/>
      <c r="CKV64" s="567"/>
      <c r="CKW64" s="399"/>
      <c r="CKX64" s="399"/>
      <c r="CKY64" s="399"/>
      <c r="CKZ64" s="399"/>
      <c r="CLA64" s="399"/>
      <c r="CLB64" s="399"/>
      <c r="CLC64" s="399"/>
      <c r="CLD64" s="399"/>
      <c r="CLE64" s="399"/>
      <c r="CLF64" s="918"/>
      <c r="CLG64" s="918"/>
      <c r="CLH64" s="918"/>
      <c r="CLI64" s="566"/>
      <c r="CLJ64" s="399"/>
      <c r="CLK64" s="399"/>
      <c r="CLL64" s="399"/>
      <c r="CLM64" s="567"/>
      <c r="CLN64" s="399"/>
      <c r="CLO64" s="399"/>
      <c r="CLP64" s="399"/>
      <c r="CLQ64" s="399"/>
      <c r="CLR64" s="399"/>
      <c r="CLS64" s="399"/>
      <c r="CLT64" s="399"/>
      <c r="CLU64" s="399"/>
      <c r="CLV64" s="399"/>
      <c r="CLW64" s="918"/>
      <c r="CLX64" s="918"/>
      <c r="CLY64" s="918"/>
      <c r="CLZ64" s="566"/>
      <c r="CMA64" s="399"/>
      <c r="CMB64" s="399"/>
      <c r="CMC64" s="399"/>
      <c r="CMD64" s="567"/>
      <c r="CME64" s="399"/>
      <c r="CMF64" s="399"/>
      <c r="CMG64" s="399"/>
      <c r="CMH64" s="399"/>
      <c r="CMI64" s="399"/>
      <c r="CMJ64" s="399"/>
      <c r="CMK64" s="399"/>
      <c r="CML64" s="399"/>
      <c r="CMM64" s="399"/>
      <c r="CMN64" s="918"/>
      <c r="CMO64" s="918"/>
      <c r="CMP64" s="918"/>
      <c r="CMQ64" s="566"/>
      <c r="CMR64" s="399"/>
      <c r="CMS64" s="399"/>
      <c r="CMT64" s="399"/>
      <c r="CMU64" s="567"/>
      <c r="CMV64" s="399"/>
      <c r="CMW64" s="399"/>
      <c r="CMX64" s="399"/>
      <c r="CMY64" s="399"/>
      <c r="CMZ64" s="399"/>
      <c r="CNA64" s="399"/>
      <c r="CNB64" s="399"/>
      <c r="CNC64" s="399"/>
      <c r="CND64" s="399"/>
      <c r="CNE64" s="918"/>
      <c r="CNF64" s="918"/>
      <c r="CNG64" s="918"/>
      <c r="CNH64" s="566"/>
      <c r="CNI64" s="399"/>
      <c r="CNJ64" s="399"/>
      <c r="CNK64" s="399"/>
      <c r="CNL64" s="567"/>
      <c r="CNM64" s="399"/>
      <c r="CNN64" s="399"/>
      <c r="CNO64" s="399"/>
      <c r="CNP64" s="399"/>
      <c r="CNQ64" s="399"/>
      <c r="CNR64" s="399"/>
      <c r="CNS64" s="399"/>
      <c r="CNT64" s="399"/>
      <c r="CNU64" s="399"/>
      <c r="CNV64" s="918"/>
      <c r="CNW64" s="918"/>
      <c r="CNX64" s="918"/>
      <c r="CNY64" s="566"/>
      <c r="CNZ64" s="399"/>
      <c r="COA64" s="399"/>
      <c r="COB64" s="399"/>
      <c r="COC64" s="567"/>
      <c r="COD64" s="399"/>
      <c r="COE64" s="399"/>
      <c r="COF64" s="399"/>
      <c r="COG64" s="399"/>
      <c r="COH64" s="399"/>
      <c r="COI64" s="399"/>
      <c r="COJ64" s="399"/>
      <c r="COK64" s="399"/>
      <c r="COL64" s="399"/>
      <c r="COM64" s="918"/>
      <c r="CON64" s="918"/>
      <c r="COO64" s="918"/>
      <c r="COP64" s="566"/>
      <c r="COQ64" s="399"/>
      <c r="COR64" s="399"/>
      <c r="COS64" s="399"/>
      <c r="COT64" s="567"/>
      <c r="COU64" s="399"/>
      <c r="COV64" s="399"/>
      <c r="COW64" s="399"/>
      <c r="COX64" s="399"/>
      <c r="COY64" s="399"/>
      <c r="COZ64" s="399"/>
      <c r="CPA64" s="399"/>
      <c r="CPB64" s="399"/>
      <c r="CPC64" s="399"/>
      <c r="CPD64" s="918"/>
      <c r="CPE64" s="918"/>
      <c r="CPF64" s="918"/>
      <c r="CPG64" s="566"/>
      <c r="CPH64" s="399"/>
      <c r="CPI64" s="399"/>
      <c r="CPJ64" s="399"/>
      <c r="CPK64" s="567"/>
      <c r="CPL64" s="399"/>
      <c r="CPM64" s="399"/>
      <c r="CPN64" s="399"/>
      <c r="CPO64" s="399"/>
      <c r="CPP64" s="399"/>
      <c r="CPQ64" s="399"/>
      <c r="CPR64" s="399"/>
      <c r="CPS64" s="399"/>
      <c r="CPT64" s="399"/>
      <c r="CPU64" s="918"/>
      <c r="CPV64" s="918"/>
      <c r="CPW64" s="918"/>
      <c r="CPX64" s="566"/>
      <c r="CPY64" s="399"/>
      <c r="CPZ64" s="399"/>
      <c r="CQA64" s="399"/>
      <c r="CQB64" s="567"/>
      <c r="CQC64" s="399"/>
      <c r="CQD64" s="399"/>
      <c r="CQE64" s="399"/>
      <c r="CQF64" s="399"/>
      <c r="CQG64" s="399"/>
      <c r="CQH64" s="399"/>
      <c r="CQI64" s="399"/>
      <c r="CQJ64" s="399"/>
      <c r="CQK64" s="399"/>
      <c r="CQL64" s="918"/>
      <c r="CQM64" s="918"/>
      <c r="CQN64" s="918"/>
      <c r="CQO64" s="566"/>
      <c r="CQP64" s="399"/>
      <c r="CQQ64" s="399"/>
      <c r="CQR64" s="399"/>
      <c r="CQS64" s="567"/>
      <c r="CQT64" s="399"/>
      <c r="CQU64" s="399"/>
      <c r="CQV64" s="399"/>
      <c r="CQW64" s="399"/>
      <c r="CQX64" s="399"/>
      <c r="CQY64" s="399"/>
      <c r="CQZ64" s="399"/>
      <c r="CRA64" s="399"/>
      <c r="CRB64" s="399"/>
      <c r="CRC64" s="918"/>
      <c r="CRD64" s="918"/>
      <c r="CRE64" s="918"/>
      <c r="CRF64" s="566"/>
      <c r="CRG64" s="399"/>
      <c r="CRH64" s="399"/>
      <c r="CRI64" s="399"/>
      <c r="CRJ64" s="567"/>
      <c r="CRK64" s="399"/>
      <c r="CRL64" s="399"/>
      <c r="CRM64" s="399"/>
      <c r="CRN64" s="399"/>
      <c r="CRO64" s="399"/>
      <c r="CRP64" s="399"/>
      <c r="CRQ64" s="399"/>
      <c r="CRR64" s="399"/>
      <c r="CRS64" s="399"/>
      <c r="CRT64" s="918"/>
      <c r="CRU64" s="918"/>
      <c r="CRV64" s="918"/>
      <c r="CRW64" s="566"/>
      <c r="CRX64" s="399"/>
      <c r="CRY64" s="399"/>
      <c r="CRZ64" s="399"/>
      <c r="CSA64" s="567"/>
      <c r="CSB64" s="399"/>
      <c r="CSC64" s="399"/>
      <c r="CSD64" s="399"/>
      <c r="CSE64" s="399"/>
      <c r="CSF64" s="399"/>
      <c r="CSG64" s="399"/>
      <c r="CSH64" s="399"/>
      <c r="CSI64" s="399"/>
      <c r="CSJ64" s="399"/>
      <c r="CSK64" s="918"/>
      <c r="CSL64" s="918"/>
      <c r="CSM64" s="918"/>
      <c r="CSN64" s="566"/>
      <c r="CSO64" s="399"/>
      <c r="CSP64" s="399"/>
      <c r="CSQ64" s="399"/>
      <c r="CSR64" s="567"/>
      <c r="CSS64" s="399"/>
      <c r="CST64" s="399"/>
      <c r="CSU64" s="399"/>
      <c r="CSV64" s="399"/>
      <c r="CSW64" s="399"/>
      <c r="CSX64" s="399"/>
      <c r="CSY64" s="399"/>
      <c r="CSZ64" s="399"/>
      <c r="CTA64" s="399"/>
      <c r="CTB64" s="918"/>
      <c r="CTC64" s="918"/>
      <c r="CTD64" s="918"/>
      <c r="CTE64" s="566"/>
      <c r="CTF64" s="399"/>
      <c r="CTG64" s="399"/>
      <c r="CTH64" s="399"/>
      <c r="CTI64" s="567"/>
      <c r="CTJ64" s="399"/>
      <c r="CTK64" s="399"/>
      <c r="CTL64" s="399"/>
      <c r="CTM64" s="399"/>
      <c r="CTN64" s="399"/>
      <c r="CTO64" s="399"/>
      <c r="CTP64" s="399"/>
      <c r="CTQ64" s="399"/>
      <c r="CTR64" s="399"/>
      <c r="CTS64" s="918"/>
      <c r="CTT64" s="918"/>
      <c r="CTU64" s="918"/>
      <c r="CTV64" s="566"/>
      <c r="CTW64" s="399"/>
      <c r="CTX64" s="399"/>
      <c r="CTY64" s="399"/>
      <c r="CTZ64" s="567"/>
      <c r="CUA64" s="399"/>
      <c r="CUB64" s="399"/>
      <c r="CUC64" s="399"/>
      <c r="CUD64" s="399"/>
      <c r="CUE64" s="399"/>
      <c r="CUF64" s="399"/>
      <c r="CUG64" s="399"/>
      <c r="CUH64" s="399"/>
      <c r="CUI64" s="399"/>
      <c r="CUJ64" s="918"/>
      <c r="CUK64" s="918"/>
      <c r="CUL64" s="918"/>
      <c r="CUM64" s="566"/>
      <c r="CUN64" s="399"/>
      <c r="CUO64" s="399"/>
      <c r="CUP64" s="399"/>
      <c r="CUQ64" s="567"/>
      <c r="CUR64" s="399"/>
      <c r="CUS64" s="399"/>
      <c r="CUT64" s="399"/>
      <c r="CUU64" s="399"/>
      <c r="CUV64" s="399"/>
      <c r="CUW64" s="399"/>
      <c r="CUX64" s="399"/>
      <c r="CUY64" s="399"/>
      <c r="CUZ64" s="399"/>
      <c r="CVA64" s="918"/>
      <c r="CVB64" s="918"/>
      <c r="CVC64" s="918"/>
      <c r="CVD64" s="566"/>
      <c r="CVE64" s="399"/>
      <c r="CVF64" s="399"/>
      <c r="CVG64" s="399"/>
      <c r="CVH64" s="567"/>
      <c r="CVI64" s="399"/>
      <c r="CVJ64" s="399"/>
      <c r="CVK64" s="399"/>
      <c r="CVL64" s="399"/>
      <c r="CVM64" s="399"/>
      <c r="CVN64" s="399"/>
      <c r="CVO64" s="399"/>
      <c r="CVP64" s="399"/>
      <c r="CVQ64" s="399"/>
      <c r="CVR64" s="918"/>
      <c r="CVS64" s="918"/>
      <c r="CVT64" s="918"/>
      <c r="CVU64" s="566"/>
      <c r="CVV64" s="399"/>
      <c r="CVW64" s="399"/>
      <c r="CVX64" s="399"/>
      <c r="CVY64" s="567"/>
      <c r="CVZ64" s="399"/>
      <c r="CWA64" s="399"/>
      <c r="CWB64" s="399"/>
      <c r="CWC64" s="399"/>
      <c r="CWD64" s="399"/>
      <c r="CWE64" s="399"/>
      <c r="CWF64" s="399"/>
      <c r="CWG64" s="399"/>
      <c r="CWH64" s="399"/>
      <c r="CWI64" s="918"/>
      <c r="CWJ64" s="918"/>
      <c r="CWK64" s="918"/>
      <c r="CWL64" s="566"/>
      <c r="CWM64" s="399"/>
      <c r="CWN64" s="399"/>
      <c r="CWO64" s="399"/>
      <c r="CWP64" s="567"/>
      <c r="CWQ64" s="399"/>
      <c r="CWR64" s="399"/>
      <c r="CWS64" s="399"/>
      <c r="CWT64" s="399"/>
      <c r="CWU64" s="399"/>
      <c r="CWV64" s="399"/>
      <c r="CWW64" s="399"/>
      <c r="CWX64" s="399"/>
      <c r="CWY64" s="399"/>
      <c r="CWZ64" s="918"/>
      <c r="CXA64" s="918"/>
      <c r="CXB64" s="918"/>
      <c r="CXC64" s="566"/>
      <c r="CXD64" s="399"/>
      <c r="CXE64" s="399"/>
      <c r="CXF64" s="399"/>
      <c r="CXG64" s="567"/>
      <c r="CXH64" s="399"/>
      <c r="CXI64" s="399"/>
      <c r="CXJ64" s="399"/>
      <c r="CXK64" s="399"/>
      <c r="CXL64" s="399"/>
      <c r="CXM64" s="399"/>
      <c r="CXN64" s="399"/>
      <c r="CXO64" s="399"/>
      <c r="CXP64" s="399"/>
      <c r="CXQ64" s="918"/>
      <c r="CXR64" s="918"/>
      <c r="CXS64" s="918"/>
      <c r="CXT64" s="566"/>
      <c r="CXU64" s="399"/>
      <c r="CXV64" s="399"/>
      <c r="CXW64" s="399"/>
      <c r="CXX64" s="567"/>
      <c r="CXY64" s="399"/>
      <c r="CXZ64" s="399"/>
      <c r="CYA64" s="399"/>
      <c r="CYB64" s="399"/>
      <c r="CYC64" s="399"/>
      <c r="CYD64" s="399"/>
      <c r="CYE64" s="399"/>
      <c r="CYF64" s="399"/>
      <c r="CYG64" s="399"/>
      <c r="CYH64" s="918"/>
      <c r="CYI64" s="918"/>
      <c r="CYJ64" s="918"/>
      <c r="CYK64" s="566"/>
      <c r="CYL64" s="399"/>
      <c r="CYM64" s="399"/>
      <c r="CYN64" s="399"/>
      <c r="CYO64" s="567"/>
      <c r="CYP64" s="399"/>
      <c r="CYQ64" s="399"/>
      <c r="CYR64" s="399"/>
      <c r="CYS64" s="399"/>
      <c r="CYT64" s="399"/>
      <c r="CYU64" s="399"/>
      <c r="CYV64" s="399"/>
      <c r="CYW64" s="399"/>
      <c r="CYX64" s="399"/>
      <c r="CYY64" s="918"/>
      <c r="CYZ64" s="918"/>
      <c r="CZA64" s="918"/>
      <c r="CZB64" s="566"/>
      <c r="CZC64" s="399"/>
      <c r="CZD64" s="399"/>
      <c r="CZE64" s="399"/>
      <c r="CZF64" s="567"/>
      <c r="CZG64" s="399"/>
      <c r="CZH64" s="399"/>
      <c r="CZI64" s="399"/>
      <c r="CZJ64" s="399"/>
      <c r="CZK64" s="399"/>
      <c r="CZL64" s="399"/>
      <c r="CZM64" s="399"/>
      <c r="CZN64" s="399"/>
      <c r="CZO64" s="399"/>
      <c r="CZP64" s="918"/>
      <c r="CZQ64" s="918"/>
      <c r="CZR64" s="918"/>
      <c r="CZS64" s="566"/>
      <c r="CZT64" s="399"/>
      <c r="CZU64" s="399"/>
      <c r="CZV64" s="399"/>
      <c r="CZW64" s="567"/>
      <c r="CZX64" s="399"/>
      <c r="CZY64" s="399"/>
      <c r="CZZ64" s="399"/>
      <c r="DAA64" s="399"/>
      <c r="DAB64" s="399"/>
      <c r="DAC64" s="399"/>
      <c r="DAD64" s="399"/>
      <c r="DAE64" s="399"/>
      <c r="DAF64" s="399"/>
      <c r="DAG64" s="918"/>
      <c r="DAH64" s="918"/>
      <c r="DAI64" s="918"/>
      <c r="DAJ64" s="566"/>
      <c r="DAK64" s="399"/>
      <c r="DAL64" s="399"/>
      <c r="DAM64" s="399"/>
      <c r="DAN64" s="567"/>
      <c r="DAO64" s="399"/>
      <c r="DAP64" s="399"/>
      <c r="DAQ64" s="399"/>
      <c r="DAR64" s="399"/>
      <c r="DAS64" s="399"/>
      <c r="DAT64" s="399"/>
      <c r="DAU64" s="399"/>
      <c r="DAV64" s="399"/>
      <c r="DAW64" s="399"/>
      <c r="DAX64" s="918"/>
      <c r="DAY64" s="918"/>
      <c r="DAZ64" s="918"/>
      <c r="DBA64" s="566"/>
      <c r="DBB64" s="399"/>
      <c r="DBC64" s="399"/>
      <c r="DBD64" s="399"/>
      <c r="DBE64" s="567"/>
      <c r="DBF64" s="399"/>
      <c r="DBG64" s="399"/>
      <c r="DBH64" s="399"/>
      <c r="DBI64" s="399"/>
      <c r="DBJ64" s="399"/>
      <c r="DBK64" s="399"/>
      <c r="DBL64" s="399"/>
      <c r="DBM64" s="399"/>
      <c r="DBN64" s="399"/>
      <c r="DBO64" s="918"/>
      <c r="DBP64" s="918"/>
      <c r="DBQ64" s="918"/>
      <c r="DBR64" s="566"/>
      <c r="DBS64" s="399"/>
      <c r="DBT64" s="399"/>
      <c r="DBU64" s="399"/>
      <c r="DBV64" s="567"/>
      <c r="DBW64" s="399"/>
      <c r="DBX64" s="399"/>
      <c r="DBY64" s="399"/>
      <c r="DBZ64" s="399"/>
      <c r="DCA64" s="399"/>
      <c r="DCB64" s="399"/>
      <c r="DCC64" s="399"/>
      <c r="DCD64" s="399"/>
      <c r="DCE64" s="399"/>
      <c r="DCF64" s="918"/>
      <c r="DCG64" s="918"/>
      <c r="DCH64" s="918"/>
      <c r="DCI64" s="566"/>
      <c r="DCJ64" s="399"/>
      <c r="DCK64" s="399"/>
      <c r="DCL64" s="399"/>
      <c r="DCM64" s="567"/>
      <c r="DCN64" s="399"/>
      <c r="DCO64" s="399"/>
      <c r="DCP64" s="399"/>
      <c r="DCQ64" s="399"/>
      <c r="DCR64" s="399"/>
      <c r="DCS64" s="399"/>
      <c r="DCT64" s="399"/>
      <c r="DCU64" s="399"/>
      <c r="DCV64" s="399"/>
      <c r="DCW64" s="918"/>
      <c r="DCX64" s="918"/>
      <c r="DCY64" s="918"/>
      <c r="DCZ64" s="566"/>
      <c r="DDA64" s="399"/>
      <c r="DDB64" s="399"/>
      <c r="DDC64" s="399"/>
      <c r="DDD64" s="567"/>
      <c r="DDE64" s="399"/>
      <c r="DDF64" s="399"/>
      <c r="DDG64" s="399"/>
      <c r="DDH64" s="399"/>
      <c r="DDI64" s="399"/>
      <c r="DDJ64" s="399"/>
      <c r="DDK64" s="399"/>
      <c r="DDL64" s="399"/>
      <c r="DDM64" s="399"/>
      <c r="DDN64" s="918"/>
      <c r="DDO64" s="918"/>
      <c r="DDP64" s="918"/>
      <c r="DDQ64" s="566"/>
      <c r="DDR64" s="399"/>
      <c r="DDS64" s="399"/>
      <c r="DDT64" s="399"/>
      <c r="DDU64" s="567"/>
      <c r="DDV64" s="399"/>
      <c r="DDW64" s="399"/>
      <c r="DDX64" s="399"/>
      <c r="DDY64" s="399"/>
      <c r="DDZ64" s="399"/>
      <c r="DEA64" s="399"/>
      <c r="DEB64" s="399"/>
      <c r="DEC64" s="399"/>
      <c r="DED64" s="399"/>
      <c r="DEE64" s="918"/>
      <c r="DEF64" s="918"/>
      <c r="DEG64" s="918"/>
      <c r="DEH64" s="566"/>
      <c r="DEI64" s="399"/>
      <c r="DEJ64" s="399"/>
      <c r="DEK64" s="399"/>
      <c r="DEL64" s="567"/>
      <c r="DEM64" s="399"/>
      <c r="DEN64" s="399"/>
      <c r="DEO64" s="399"/>
      <c r="DEP64" s="399"/>
      <c r="DEQ64" s="399"/>
      <c r="DER64" s="399"/>
      <c r="DES64" s="399"/>
      <c r="DET64" s="399"/>
      <c r="DEU64" s="399"/>
      <c r="DEV64" s="918"/>
      <c r="DEW64" s="918"/>
      <c r="DEX64" s="918"/>
      <c r="DEY64" s="566"/>
      <c r="DEZ64" s="399"/>
      <c r="DFA64" s="399"/>
      <c r="DFB64" s="399"/>
      <c r="DFC64" s="567"/>
      <c r="DFD64" s="399"/>
      <c r="DFE64" s="399"/>
      <c r="DFF64" s="399"/>
      <c r="DFG64" s="399"/>
      <c r="DFH64" s="399"/>
      <c r="DFI64" s="399"/>
      <c r="DFJ64" s="399"/>
      <c r="DFK64" s="399"/>
      <c r="DFL64" s="399"/>
      <c r="DFM64" s="918"/>
      <c r="DFN64" s="918"/>
      <c r="DFO64" s="918"/>
      <c r="DFP64" s="566"/>
      <c r="DFQ64" s="399"/>
      <c r="DFR64" s="399"/>
      <c r="DFS64" s="399"/>
      <c r="DFT64" s="567"/>
      <c r="DFU64" s="399"/>
      <c r="DFV64" s="399"/>
      <c r="DFW64" s="399"/>
      <c r="DFX64" s="399"/>
      <c r="DFY64" s="399"/>
      <c r="DFZ64" s="399"/>
      <c r="DGA64" s="399"/>
      <c r="DGB64" s="399"/>
      <c r="DGC64" s="399"/>
      <c r="DGD64" s="918"/>
      <c r="DGE64" s="918"/>
      <c r="DGF64" s="918"/>
      <c r="DGG64" s="566"/>
      <c r="DGH64" s="399"/>
      <c r="DGI64" s="399"/>
      <c r="DGJ64" s="399"/>
      <c r="DGK64" s="567"/>
      <c r="DGL64" s="399"/>
      <c r="DGM64" s="399"/>
      <c r="DGN64" s="399"/>
      <c r="DGO64" s="399"/>
      <c r="DGP64" s="399"/>
      <c r="DGQ64" s="399"/>
      <c r="DGR64" s="399"/>
      <c r="DGS64" s="399"/>
      <c r="DGT64" s="399"/>
      <c r="DGU64" s="918"/>
      <c r="DGV64" s="918"/>
      <c r="DGW64" s="918"/>
      <c r="DGX64" s="566"/>
      <c r="DGY64" s="399"/>
      <c r="DGZ64" s="399"/>
      <c r="DHA64" s="399"/>
      <c r="DHB64" s="567"/>
      <c r="DHC64" s="399"/>
      <c r="DHD64" s="399"/>
      <c r="DHE64" s="399"/>
      <c r="DHF64" s="399"/>
      <c r="DHG64" s="399"/>
      <c r="DHH64" s="399"/>
      <c r="DHI64" s="399"/>
      <c r="DHJ64" s="399"/>
      <c r="DHK64" s="399"/>
      <c r="DHL64" s="918"/>
      <c r="DHM64" s="918"/>
      <c r="DHN64" s="918"/>
      <c r="DHO64" s="566"/>
      <c r="DHP64" s="399"/>
      <c r="DHQ64" s="399"/>
      <c r="DHR64" s="399"/>
      <c r="DHS64" s="567"/>
      <c r="DHT64" s="399"/>
      <c r="DHU64" s="399"/>
      <c r="DHV64" s="399"/>
      <c r="DHW64" s="399"/>
      <c r="DHX64" s="399"/>
      <c r="DHY64" s="399"/>
      <c r="DHZ64" s="399"/>
      <c r="DIA64" s="399"/>
      <c r="DIB64" s="399"/>
      <c r="DIC64" s="918"/>
      <c r="DID64" s="918"/>
      <c r="DIE64" s="918"/>
      <c r="DIF64" s="566"/>
      <c r="DIG64" s="399"/>
      <c r="DIH64" s="399"/>
      <c r="DII64" s="399"/>
      <c r="DIJ64" s="567"/>
      <c r="DIK64" s="399"/>
      <c r="DIL64" s="399"/>
      <c r="DIM64" s="399"/>
      <c r="DIN64" s="399"/>
      <c r="DIO64" s="399"/>
      <c r="DIP64" s="399"/>
      <c r="DIQ64" s="399"/>
      <c r="DIR64" s="399"/>
      <c r="DIS64" s="399"/>
      <c r="DIT64" s="918"/>
      <c r="DIU64" s="918"/>
      <c r="DIV64" s="918"/>
      <c r="DIW64" s="566"/>
      <c r="DIX64" s="399"/>
      <c r="DIY64" s="399"/>
      <c r="DIZ64" s="399"/>
      <c r="DJA64" s="567"/>
      <c r="DJB64" s="399"/>
      <c r="DJC64" s="399"/>
      <c r="DJD64" s="399"/>
      <c r="DJE64" s="399"/>
      <c r="DJF64" s="399"/>
      <c r="DJG64" s="399"/>
      <c r="DJH64" s="399"/>
      <c r="DJI64" s="399"/>
      <c r="DJJ64" s="399"/>
      <c r="DJK64" s="918"/>
      <c r="DJL64" s="918"/>
      <c r="DJM64" s="918"/>
      <c r="DJN64" s="566"/>
      <c r="DJO64" s="399"/>
      <c r="DJP64" s="399"/>
      <c r="DJQ64" s="399"/>
      <c r="DJR64" s="567"/>
      <c r="DJS64" s="399"/>
      <c r="DJT64" s="399"/>
      <c r="DJU64" s="399"/>
      <c r="DJV64" s="399"/>
      <c r="DJW64" s="399"/>
      <c r="DJX64" s="399"/>
      <c r="DJY64" s="399"/>
      <c r="DJZ64" s="399"/>
      <c r="DKA64" s="399"/>
      <c r="DKB64" s="918"/>
      <c r="DKC64" s="918"/>
      <c r="DKD64" s="918"/>
      <c r="DKE64" s="566"/>
      <c r="DKF64" s="399"/>
      <c r="DKG64" s="399"/>
      <c r="DKH64" s="399"/>
      <c r="DKI64" s="567"/>
      <c r="DKJ64" s="399"/>
      <c r="DKK64" s="399"/>
      <c r="DKL64" s="399"/>
      <c r="DKM64" s="399"/>
      <c r="DKN64" s="399"/>
      <c r="DKO64" s="399"/>
      <c r="DKP64" s="399"/>
      <c r="DKQ64" s="399"/>
      <c r="DKR64" s="399"/>
      <c r="DKS64" s="918"/>
      <c r="DKT64" s="918"/>
      <c r="DKU64" s="918"/>
      <c r="DKV64" s="566"/>
      <c r="DKW64" s="399"/>
      <c r="DKX64" s="399"/>
      <c r="DKY64" s="399"/>
      <c r="DKZ64" s="567"/>
      <c r="DLA64" s="399"/>
      <c r="DLB64" s="399"/>
      <c r="DLC64" s="399"/>
      <c r="DLD64" s="399"/>
      <c r="DLE64" s="399"/>
      <c r="DLF64" s="399"/>
      <c r="DLG64" s="399"/>
      <c r="DLH64" s="399"/>
      <c r="DLI64" s="399"/>
      <c r="DLJ64" s="918"/>
      <c r="DLK64" s="918"/>
      <c r="DLL64" s="918"/>
      <c r="DLM64" s="566"/>
      <c r="DLN64" s="399"/>
      <c r="DLO64" s="399"/>
      <c r="DLP64" s="399"/>
      <c r="DLQ64" s="567"/>
      <c r="DLR64" s="399"/>
      <c r="DLS64" s="399"/>
      <c r="DLT64" s="399"/>
      <c r="DLU64" s="399"/>
      <c r="DLV64" s="399"/>
      <c r="DLW64" s="399"/>
      <c r="DLX64" s="399"/>
      <c r="DLY64" s="399"/>
      <c r="DLZ64" s="399"/>
      <c r="DMA64" s="918"/>
      <c r="DMB64" s="918"/>
      <c r="DMC64" s="918"/>
      <c r="DMD64" s="566"/>
      <c r="DME64" s="399"/>
      <c r="DMF64" s="399"/>
      <c r="DMG64" s="399"/>
      <c r="DMH64" s="567"/>
      <c r="DMI64" s="399"/>
      <c r="DMJ64" s="399"/>
      <c r="DMK64" s="399"/>
      <c r="DML64" s="399"/>
      <c r="DMM64" s="399"/>
      <c r="DMN64" s="399"/>
      <c r="DMO64" s="399"/>
      <c r="DMP64" s="399"/>
      <c r="DMQ64" s="399"/>
      <c r="DMR64" s="918"/>
      <c r="DMS64" s="918"/>
      <c r="DMT64" s="918"/>
      <c r="DMU64" s="566"/>
      <c r="DMV64" s="399"/>
      <c r="DMW64" s="399"/>
      <c r="DMX64" s="399"/>
      <c r="DMY64" s="567"/>
      <c r="DMZ64" s="399"/>
      <c r="DNA64" s="399"/>
      <c r="DNB64" s="399"/>
      <c r="DNC64" s="399"/>
      <c r="DND64" s="399"/>
      <c r="DNE64" s="399"/>
      <c r="DNF64" s="399"/>
      <c r="DNG64" s="399"/>
      <c r="DNH64" s="399"/>
      <c r="DNI64" s="918"/>
      <c r="DNJ64" s="918"/>
      <c r="DNK64" s="918"/>
      <c r="DNL64" s="566"/>
      <c r="DNM64" s="399"/>
      <c r="DNN64" s="399"/>
      <c r="DNO64" s="399"/>
      <c r="DNP64" s="567"/>
      <c r="DNQ64" s="399"/>
      <c r="DNR64" s="399"/>
      <c r="DNS64" s="399"/>
      <c r="DNT64" s="399"/>
      <c r="DNU64" s="399"/>
      <c r="DNV64" s="399"/>
      <c r="DNW64" s="399"/>
      <c r="DNX64" s="399"/>
      <c r="DNY64" s="399"/>
      <c r="DNZ64" s="918"/>
      <c r="DOA64" s="918"/>
      <c r="DOB64" s="918"/>
      <c r="DOC64" s="566"/>
      <c r="DOD64" s="399"/>
      <c r="DOE64" s="399"/>
      <c r="DOF64" s="399"/>
      <c r="DOG64" s="567"/>
      <c r="DOH64" s="399"/>
      <c r="DOI64" s="399"/>
      <c r="DOJ64" s="399"/>
      <c r="DOK64" s="399"/>
      <c r="DOL64" s="399"/>
      <c r="DOM64" s="399"/>
      <c r="DON64" s="399"/>
      <c r="DOO64" s="399"/>
      <c r="DOP64" s="399"/>
      <c r="DOQ64" s="918"/>
      <c r="DOR64" s="918"/>
      <c r="DOS64" s="918"/>
      <c r="DOT64" s="566"/>
      <c r="DOU64" s="399"/>
      <c r="DOV64" s="399"/>
      <c r="DOW64" s="399"/>
      <c r="DOX64" s="567"/>
      <c r="DOY64" s="399"/>
      <c r="DOZ64" s="399"/>
      <c r="DPA64" s="399"/>
      <c r="DPB64" s="399"/>
      <c r="DPC64" s="399"/>
      <c r="DPD64" s="399"/>
      <c r="DPE64" s="399"/>
      <c r="DPF64" s="399"/>
      <c r="DPG64" s="399"/>
      <c r="DPH64" s="918"/>
      <c r="DPI64" s="918"/>
      <c r="DPJ64" s="918"/>
      <c r="DPK64" s="566"/>
      <c r="DPL64" s="399"/>
      <c r="DPM64" s="399"/>
      <c r="DPN64" s="399"/>
      <c r="DPO64" s="567"/>
      <c r="DPP64" s="399"/>
      <c r="DPQ64" s="399"/>
      <c r="DPR64" s="399"/>
      <c r="DPS64" s="399"/>
      <c r="DPT64" s="399"/>
      <c r="DPU64" s="399"/>
      <c r="DPV64" s="399"/>
      <c r="DPW64" s="399"/>
      <c r="DPX64" s="399"/>
      <c r="DPY64" s="918"/>
      <c r="DPZ64" s="918"/>
      <c r="DQA64" s="918"/>
      <c r="DQB64" s="566"/>
      <c r="DQC64" s="399"/>
      <c r="DQD64" s="399"/>
      <c r="DQE64" s="399"/>
      <c r="DQF64" s="567"/>
      <c r="DQG64" s="399"/>
      <c r="DQH64" s="399"/>
      <c r="DQI64" s="399"/>
      <c r="DQJ64" s="399"/>
      <c r="DQK64" s="399"/>
      <c r="DQL64" s="399"/>
      <c r="DQM64" s="399"/>
      <c r="DQN64" s="399"/>
      <c r="DQO64" s="399"/>
      <c r="DQP64" s="918"/>
      <c r="DQQ64" s="918"/>
      <c r="DQR64" s="918"/>
      <c r="DQS64" s="566"/>
      <c r="DQT64" s="399"/>
      <c r="DQU64" s="399"/>
      <c r="DQV64" s="399"/>
      <c r="DQW64" s="567"/>
      <c r="DQX64" s="399"/>
      <c r="DQY64" s="399"/>
      <c r="DQZ64" s="399"/>
      <c r="DRA64" s="399"/>
      <c r="DRB64" s="399"/>
      <c r="DRC64" s="399"/>
      <c r="DRD64" s="399"/>
      <c r="DRE64" s="399"/>
      <c r="DRF64" s="399"/>
      <c r="DRG64" s="918"/>
      <c r="DRH64" s="918"/>
      <c r="DRI64" s="918"/>
      <c r="DRJ64" s="566"/>
      <c r="DRK64" s="399"/>
      <c r="DRL64" s="399"/>
      <c r="DRM64" s="399"/>
      <c r="DRN64" s="567"/>
      <c r="DRO64" s="399"/>
      <c r="DRP64" s="399"/>
      <c r="DRQ64" s="399"/>
      <c r="DRR64" s="399"/>
      <c r="DRS64" s="399"/>
      <c r="DRT64" s="399"/>
      <c r="DRU64" s="399"/>
      <c r="DRV64" s="399"/>
      <c r="DRW64" s="399"/>
      <c r="DRX64" s="918"/>
      <c r="DRY64" s="918"/>
      <c r="DRZ64" s="918"/>
      <c r="DSA64" s="566"/>
      <c r="DSB64" s="399"/>
      <c r="DSC64" s="399"/>
      <c r="DSD64" s="399"/>
      <c r="DSE64" s="567"/>
      <c r="DSF64" s="399"/>
      <c r="DSG64" s="399"/>
      <c r="DSH64" s="399"/>
      <c r="DSI64" s="399"/>
      <c r="DSJ64" s="399"/>
      <c r="DSK64" s="399"/>
      <c r="DSL64" s="399"/>
      <c r="DSM64" s="399"/>
      <c r="DSN64" s="399"/>
      <c r="DSO64" s="918"/>
      <c r="DSP64" s="918"/>
      <c r="DSQ64" s="918"/>
      <c r="DSR64" s="566"/>
      <c r="DSS64" s="399"/>
      <c r="DST64" s="399"/>
      <c r="DSU64" s="399"/>
      <c r="DSV64" s="567"/>
      <c r="DSW64" s="399"/>
      <c r="DSX64" s="399"/>
      <c r="DSY64" s="399"/>
      <c r="DSZ64" s="399"/>
      <c r="DTA64" s="399"/>
      <c r="DTB64" s="399"/>
      <c r="DTC64" s="399"/>
      <c r="DTD64" s="399"/>
      <c r="DTE64" s="399"/>
      <c r="DTF64" s="918"/>
      <c r="DTG64" s="918"/>
      <c r="DTH64" s="918"/>
      <c r="DTI64" s="566"/>
      <c r="DTJ64" s="399"/>
      <c r="DTK64" s="399"/>
      <c r="DTL64" s="399"/>
      <c r="DTM64" s="567"/>
      <c r="DTN64" s="399"/>
      <c r="DTO64" s="399"/>
      <c r="DTP64" s="399"/>
      <c r="DTQ64" s="399"/>
      <c r="DTR64" s="399"/>
      <c r="DTS64" s="399"/>
      <c r="DTT64" s="399"/>
      <c r="DTU64" s="399"/>
      <c r="DTV64" s="399"/>
      <c r="DTW64" s="918"/>
      <c r="DTX64" s="918"/>
      <c r="DTY64" s="918"/>
      <c r="DTZ64" s="566"/>
      <c r="DUA64" s="399"/>
      <c r="DUB64" s="399"/>
      <c r="DUC64" s="399"/>
      <c r="DUD64" s="567"/>
      <c r="DUE64" s="399"/>
      <c r="DUF64" s="399"/>
      <c r="DUG64" s="399"/>
      <c r="DUH64" s="399"/>
      <c r="DUI64" s="399"/>
      <c r="DUJ64" s="399"/>
      <c r="DUK64" s="399"/>
      <c r="DUL64" s="399"/>
      <c r="DUM64" s="399"/>
      <c r="DUN64" s="918"/>
      <c r="DUO64" s="918"/>
      <c r="DUP64" s="918"/>
      <c r="DUQ64" s="566"/>
      <c r="DUR64" s="399"/>
      <c r="DUS64" s="399"/>
      <c r="DUT64" s="399"/>
      <c r="DUU64" s="567"/>
      <c r="DUV64" s="399"/>
      <c r="DUW64" s="399"/>
      <c r="DUX64" s="399"/>
      <c r="DUY64" s="399"/>
      <c r="DUZ64" s="399"/>
      <c r="DVA64" s="399"/>
      <c r="DVB64" s="399"/>
      <c r="DVC64" s="399"/>
      <c r="DVD64" s="399"/>
      <c r="DVE64" s="918"/>
      <c r="DVF64" s="918"/>
      <c r="DVG64" s="918"/>
      <c r="DVH64" s="566"/>
      <c r="DVI64" s="399"/>
      <c r="DVJ64" s="399"/>
      <c r="DVK64" s="399"/>
      <c r="DVL64" s="567"/>
      <c r="DVM64" s="399"/>
      <c r="DVN64" s="399"/>
      <c r="DVO64" s="399"/>
      <c r="DVP64" s="399"/>
      <c r="DVQ64" s="399"/>
      <c r="DVR64" s="399"/>
      <c r="DVS64" s="399"/>
      <c r="DVT64" s="399"/>
      <c r="DVU64" s="399"/>
      <c r="DVV64" s="918"/>
      <c r="DVW64" s="918"/>
      <c r="DVX64" s="918"/>
      <c r="DVY64" s="566"/>
      <c r="DVZ64" s="399"/>
      <c r="DWA64" s="399"/>
      <c r="DWB64" s="399"/>
      <c r="DWC64" s="567"/>
      <c r="DWD64" s="399"/>
      <c r="DWE64" s="399"/>
      <c r="DWF64" s="399"/>
      <c r="DWG64" s="399"/>
      <c r="DWH64" s="399"/>
      <c r="DWI64" s="399"/>
      <c r="DWJ64" s="399"/>
      <c r="DWK64" s="399"/>
      <c r="DWL64" s="399"/>
      <c r="DWM64" s="918"/>
      <c r="DWN64" s="918"/>
      <c r="DWO64" s="918"/>
      <c r="DWP64" s="566"/>
      <c r="DWQ64" s="399"/>
      <c r="DWR64" s="399"/>
      <c r="DWS64" s="399"/>
      <c r="DWT64" s="567"/>
      <c r="DWU64" s="399"/>
      <c r="DWV64" s="399"/>
      <c r="DWW64" s="399"/>
      <c r="DWX64" s="399"/>
      <c r="DWY64" s="399"/>
      <c r="DWZ64" s="399"/>
      <c r="DXA64" s="399"/>
      <c r="DXB64" s="399"/>
      <c r="DXC64" s="399"/>
      <c r="DXD64" s="918"/>
      <c r="DXE64" s="918"/>
      <c r="DXF64" s="918"/>
      <c r="DXG64" s="566"/>
      <c r="DXH64" s="399"/>
      <c r="DXI64" s="399"/>
      <c r="DXJ64" s="399"/>
      <c r="DXK64" s="567"/>
      <c r="DXL64" s="399"/>
      <c r="DXM64" s="399"/>
      <c r="DXN64" s="399"/>
      <c r="DXO64" s="399"/>
      <c r="DXP64" s="399"/>
      <c r="DXQ64" s="399"/>
      <c r="DXR64" s="399"/>
      <c r="DXS64" s="399"/>
      <c r="DXT64" s="399"/>
      <c r="DXU64" s="918"/>
      <c r="DXV64" s="918"/>
      <c r="DXW64" s="918"/>
      <c r="DXX64" s="566"/>
      <c r="DXY64" s="399"/>
      <c r="DXZ64" s="399"/>
      <c r="DYA64" s="399"/>
      <c r="DYB64" s="567"/>
      <c r="DYC64" s="399"/>
      <c r="DYD64" s="399"/>
      <c r="DYE64" s="399"/>
      <c r="DYF64" s="399"/>
      <c r="DYG64" s="399"/>
      <c r="DYH64" s="399"/>
      <c r="DYI64" s="399"/>
      <c r="DYJ64" s="399"/>
      <c r="DYK64" s="399"/>
      <c r="DYL64" s="918"/>
      <c r="DYM64" s="918"/>
      <c r="DYN64" s="918"/>
      <c r="DYO64" s="566"/>
      <c r="DYP64" s="399"/>
      <c r="DYQ64" s="399"/>
      <c r="DYR64" s="399"/>
      <c r="DYS64" s="567"/>
      <c r="DYT64" s="399"/>
      <c r="DYU64" s="399"/>
      <c r="DYV64" s="399"/>
      <c r="DYW64" s="399"/>
      <c r="DYX64" s="399"/>
      <c r="DYY64" s="399"/>
      <c r="DYZ64" s="399"/>
      <c r="DZA64" s="399"/>
      <c r="DZB64" s="399"/>
      <c r="DZC64" s="918"/>
      <c r="DZD64" s="918"/>
      <c r="DZE64" s="918"/>
      <c r="DZF64" s="566"/>
      <c r="DZG64" s="399"/>
      <c r="DZH64" s="399"/>
      <c r="DZI64" s="399"/>
      <c r="DZJ64" s="567"/>
      <c r="DZK64" s="399"/>
      <c r="DZL64" s="399"/>
      <c r="DZM64" s="399"/>
      <c r="DZN64" s="399"/>
      <c r="DZO64" s="399"/>
      <c r="DZP64" s="399"/>
      <c r="DZQ64" s="399"/>
      <c r="DZR64" s="399"/>
      <c r="DZS64" s="399"/>
      <c r="DZT64" s="918"/>
      <c r="DZU64" s="918"/>
      <c r="DZV64" s="918"/>
      <c r="DZW64" s="566"/>
      <c r="DZX64" s="399"/>
      <c r="DZY64" s="399"/>
      <c r="DZZ64" s="399"/>
      <c r="EAA64" s="567"/>
      <c r="EAB64" s="399"/>
      <c r="EAC64" s="399"/>
      <c r="EAD64" s="399"/>
      <c r="EAE64" s="399"/>
      <c r="EAF64" s="399"/>
      <c r="EAG64" s="399"/>
      <c r="EAH64" s="399"/>
      <c r="EAI64" s="399"/>
      <c r="EAJ64" s="399"/>
      <c r="EAK64" s="918"/>
      <c r="EAL64" s="918"/>
      <c r="EAM64" s="918"/>
      <c r="EAN64" s="566"/>
      <c r="EAO64" s="399"/>
      <c r="EAP64" s="399"/>
      <c r="EAQ64" s="399"/>
      <c r="EAR64" s="567"/>
      <c r="EAS64" s="399"/>
      <c r="EAT64" s="399"/>
      <c r="EAU64" s="399"/>
      <c r="EAV64" s="399"/>
      <c r="EAW64" s="399"/>
      <c r="EAX64" s="399"/>
      <c r="EAY64" s="399"/>
      <c r="EAZ64" s="399"/>
      <c r="EBA64" s="399"/>
      <c r="EBB64" s="918"/>
      <c r="EBC64" s="918"/>
      <c r="EBD64" s="918"/>
      <c r="EBE64" s="566"/>
      <c r="EBF64" s="399"/>
      <c r="EBG64" s="399"/>
      <c r="EBH64" s="399"/>
      <c r="EBI64" s="567"/>
      <c r="EBJ64" s="399"/>
      <c r="EBK64" s="399"/>
      <c r="EBL64" s="399"/>
      <c r="EBM64" s="399"/>
      <c r="EBN64" s="399"/>
      <c r="EBO64" s="399"/>
      <c r="EBP64" s="399"/>
      <c r="EBQ64" s="399"/>
      <c r="EBR64" s="399"/>
      <c r="EBS64" s="918"/>
      <c r="EBT64" s="918"/>
      <c r="EBU64" s="918"/>
      <c r="EBV64" s="566"/>
      <c r="EBW64" s="399"/>
      <c r="EBX64" s="399"/>
      <c r="EBY64" s="399"/>
      <c r="EBZ64" s="567"/>
      <c r="ECA64" s="399"/>
      <c r="ECB64" s="399"/>
      <c r="ECC64" s="399"/>
      <c r="ECD64" s="399"/>
      <c r="ECE64" s="399"/>
      <c r="ECF64" s="399"/>
      <c r="ECG64" s="399"/>
      <c r="ECH64" s="399"/>
      <c r="ECI64" s="399"/>
      <c r="ECJ64" s="918"/>
      <c r="ECK64" s="918"/>
      <c r="ECL64" s="918"/>
      <c r="ECM64" s="566"/>
      <c r="ECN64" s="399"/>
      <c r="ECO64" s="399"/>
      <c r="ECP64" s="399"/>
      <c r="ECQ64" s="567"/>
      <c r="ECR64" s="399"/>
      <c r="ECS64" s="399"/>
      <c r="ECT64" s="399"/>
      <c r="ECU64" s="399"/>
      <c r="ECV64" s="399"/>
      <c r="ECW64" s="399"/>
      <c r="ECX64" s="399"/>
      <c r="ECY64" s="399"/>
      <c r="ECZ64" s="399"/>
      <c r="EDA64" s="918"/>
      <c r="EDB64" s="918"/>
      <c r="EDC64" s="918"/>
      <c r="EDD64" s="566"/>
      <c r="EDE64" s="399"/>
      <c r="EDF64" s="399"/>
      <c r="EDG64" s="399"/>
      <c r="EDH64" s="567"/>
      <c r="EDI64" s="399"/>
      <c r="EDJ64" s="399"/>
      <c r="EDK64" s="399"/>
      <c r="EDL64" s="399"/>
      <c r="EDM64" s="399"/>
      <c r="EDN64" s="399"/>
      <c r="EDO64" s="399"/>
      <c r="EDP64" s="399"/>
      <c r="EDQ64" s="399"/>
      <c r="EDR64" s="918"/>
      <c r="EDS64" s="918"/>
      <c r="EDT64" s="918"/>
      <c r="EDU64" s="566"/>
      <c r="EDV64" s="399"/>
      <c r="EDW64" s="399"/>
      <c r="EDX64" s="399"/>
      <c r="EDY64" s="567"/>
      <c r="EDZ64" s="399"/>
      <c r="EEA64" s="399"/>
      <c r="EEB64" s="399"/>
      <c r="EEC64" s="399"/>
      <c r="EED64" s="399"/>
      <c r="EEE64" s="399"/>
      <c r="EEF64" s="399"/>
      <c r="EEG64" s="399"/>
      <c r="EEH64" s="399"/>
      <c r="EEI64" s="918"/>
      <c r="EEJ64" s="918"/>
      <c r="EEK64" s="918"/>
      <c r="EEL64" s="566"/>
      <c r="EEM64" s="399"/>
      <c r="EEN64" s="399"/>
      <c r="EEO64" s="399"/>
      <c r="EEP64" s="567"/>
      <c r="EEQ64" s="399"/>
      <c r="EER64" s="399"/>
      <c r="EES64" s="399"/>
      <c r="EET64" s="399"/>
      <c r="EEU64" s="399"/>
      <c r="EEV64" s="399"/>
      <c r="EEW64" s="399"/>
      <c r="EEX64" s="399"/>
      <c r="EEY64" s="399"/>
      <c r="EEZ64" s="918"/>
      <c r="EFA64" s="918"/>
      <c r="EFB64" s="918"/>
      <c r="EFC64" s="566"/>
      <c r="EFD64" s="399"/>
      <c r="EFE64" s="399"/>
      <c r="EFF64" s="399"/>
      <c r="EFG64" s="567"/>
      <c r="EFH64" s="399"/>
      <c r="EFI64" s="399"/>
      <c r="EFJ64" s="399"/>
      <c r="EFK64" s="399"/>
      <c r="EFL64" s="399"/>
      <c r="EFM64" s="399"/>
      <c r="EFN64" s="399"/>
      <c r="EFO64" s="399"/>
      <c r="EFP64" s="399"/>
      <c r="EFQ64" s="918"/>
      <c r="EFR64" s="918"/>
      <c r="EFS64" s="918"/>
      <c r="EFT64" s="566"/>
      <c r="EFU64" s="399"/>
      <c r="EFV64" s="399"/>
      <c r="EFW64" s="399"/>
      <c r="EFX64" s="567"/>
      <c r="EFY64" s="399"/>
      <c r="EFZ64" s="399"/>
      <c r="EGA64" s="399"/>
      <c r="EGB64" s="399"/>
      <c r="EGC64" s="399"/>
      <c r="EGD64" s="399"/>
      <c r="EGE64" s="399"/>
      <c r="EGF64" s="399"/>
      <c r="EGG64" s="399"/>
      <c r="EGH64" s="918"/>
      <c r="EGI64" s="918"/>
      <c r="EGJ64" s="918"/>
      <c r="EGK64" s="566"/>
      <c r="EGL64" s="399"/>
      <c r="EGM64" s="399"/>
      <c r="EGN64" s="399"/>
      <c r="EGO64" s="567"/>
      <c r="EGP64" s="399"/>
      <c r="EGQ64" s="399"/>
      <c r="EGR64" s="399"/>
      <c r="EGS64" s="399"/>
      <c r="EGT64" s="399"/>
      <c r="EGU64" s="399"/>
      <c r="EGV64" s="399"/>
      <c r="EGW64" s="399"/>
      <c r="EGX64" s="399"/>
      <c r="EGY64" s="918"/>
      <c r="EGZ64" s="918"/>
      <c r="EHA64" s="918"/>
      <c r="EHB64" s="566"/>
      <c r="EHC64" s="399"/>
      <c r="EHD64" s="399"/>
      <c r="EHE64" s="399"/>
      <c r="EHF64" s="567"/>
      <c r="EHG64" s="399"/>
      <c r="EHH64" s="399"/>
      <c r="EHI64" s="399"/>
      <c r="EHJ64" s="399"/>
      <c r="EHK64" s="399"/>
      <c r="EHL64" s="399"/>
      <c r="EHM64" s="399"/>
      <c r="EHN64" s="399"/>
      <c r="EHO64" s="399"/>
      <c r="EHP64" s="918"/>
      <c r="EHQ64" s="918"/>
      <c r="EHR64" s="918"/>
      <c r="EHS64" s="566"/>
      <c r="EHT64" s="399"/>
      <c r="EHU64" s="399"/>
      <c r="EHV64" s="399"/>
      <c r="EHW64" s="567"/>
      <c r="EHX64" s="399"/>
      <c r="EHY64" s="399"/>
      <c r="EHZ64" s="399"/>
      <c r="EIA64" s="399"/>
      <c r="EIB64" s="399"/>
      <c r="EIC64" s="399"/>
      <c r="EID64" s="399"/>
      <c r="EIE64" s="399"/>
      <c r="EIF64" s="399"/>
      <c r="EIG64" s="918"/>
      <c r="EIH64" s="918"/>
      <c r="EII64" s="918"/>
      <c r="EIJ64" s="566"/>
      <c r="EIK64" s="399"/>
      <c r="EIL64" s="399"/>
      <c r="EIM64" s="399"/>
      <c r="EIN64" s="567"/>
      <c r="EIO64" s="399"/>
      <c r="EIP64" s="399"/>
      <c r="EIQ64" s="399"/>
      <c r="EIR64" s="399"/>
      <c r="EIS64" s="399"/>
      <c r="EIT64" s="399"/>
      <c r="EIU64" s="399"/>
      <c r="EIV64" s="399"/>
      <c r="EIW64" s="399"/>
      <c r="EIX64" s="918"/>
      <c r="EIY64" s="918"/>
      <c r="EIZ64" s="918"/>
      <c r="EJA64" s="566"/>
      <c r="EJB64" s="399"/>
      <c r="EJC64" s="399"/>
      <c r="EJD64" s="399"/>
      <c r="EJE64" s="567"/>
      <c r="EJF64" s="399"/>
      <c r="EJG64" s="399"/>
      <c r="EJH64" s="399"/>
      <c r="EJI64" s="399"/>
      <c r="EJJ64" s="399"/>
      <c r="EJK64" s="399"/>
      <c r="EJL64" s="399"/>
      <c r="EJM64" s="399"/>
      <c r="EJN64" s="399"/>
      <c r="EJO64" s="918"/>
      <c r="EJP64" s="918"/>
      <c r="EJQ64" s="918"/>
      <c r="EJR64" s="566"/>
      <c r="EJS64" s="399"/>
      <c r="EJT64" s="399"/>
      <c r="EJU64" s="399"/>
      <c r="EJV64" s="567"/>
      <c r="EJW64" s="399"/>
      <c r="EJX64" s="399"/>
      <c r="EJY64" s="399"/>
      <c r="EJZ64" s="399"/>
      <c r="EKA64" s="399"/>
      <c r="EKB64" s="399"/>
      <c r="EKC64" s="399"/>
      <c r="EKD64" s="399"/>
      <c r="EKE64" s="399"/>
      <c r="EKF64" s="918"/>
      <c r="EKG64" s="918"/>
      <c r="EKH64" s="918"/>
      <c r="EKI64" s="566"/>
      <c r="EKJ64" s="399"/>
      <c r="EKK64" s="399"/>
      <c r="EKL64" s="399"/>
      <c r="EKM64" s="567"/>
      <c r="EKN64" s="399"/>
      <c r="EKO64" s="399"/>
      <c r="EKP64" s="399"/>
      <c r="EKQ64" s="399"/>
      <c r="EKR64" s="399"/>
      <c r="EKS64" s="399"/>
      <c r="EKT64" s="399"/>
      <c r="EKU64" s="399"/>
      <c r="EKV64" s="399"/>
      <c r="EKW64" s="918"/>
      <c r="EKX64" s="918"/>
      <c r="EKY64" s="918"/>
      <c r="EKZ64" s="566"/>
      <c r="ELA64" s="399"/>
      <c r="ELB64" s="399"/>
      <c r="ELC64" s="399"/>
      <c r="ELD64" s="567"/>
      <c r="ELE64" s="399"/>
      <c r="ELF64" s="399"/>
      <c r="ELG64" s="399"/>
      <c r="ELH64" s="399"/>
      <c r="ELI64" s="399"/>
      <c r="ELJ64" s="399"/>
      <c r="ELK64" s="399"/>
      <c r="ELL64" s="399"/>
      <c r="ELM64" s="399"/>
      <c r="ELN64" s="918"/>
      <c r="ELO64" s="918"/>
      <c r="ELP64" s="918"/>
      <c r="ELQ64" s="566"/>
      <c r="ELR64" s="399"/>
      <c r="ELS64" s="399"/>
      <c r="ELT64" s="399"/>
      <c r="ELU64" s="567"/>
      <c r="ELV64" s="399"/>
      <c r="ELW64" s="399"/>
      <c r="ELX64" s="399"/>
      <c r="ELY64" s="399"/>
      <c r="ELZ64" s="399"/>
      <c r="EMA64" s="399"/>
      <c r="EMB64" s="399"/>
      <c r="EMC64" s="399"/>
      <c r="EMD64" s="399"/>
      <c r="EME64" s="918"/>
      <c r="EMF64" s="918"/>
      <c r="EMG64" s="918"/>
      <c r="EMH64" s="566"/>
      <c r="EMI64" s="399"/>
      <c r="EMJ64" s="399"/>
      <c r="EMK64" s="399"/>
      <c r="EML64" s="567"/>
      <c r="EMM64" s="399"/>
      <c r="EMN64" s="399"/>
      <c r="EMO64" s="399"/>
      <c r="EMP64" s="399"/>
      <c r="EMQ64" s="399"/>
      <c r="EMR64" s="399"/>
      <c r="EMS64" s="399"/>
      <c r="EMT64" s="399"/>
      <c r="EMU64" s="399"/>
      <c r="EMV64" s="918"/>
      <c r="EMW64" s="918"/>
      <c r="EMX64" s="918"/>
      <c r="EMY64" s="566"/>
      <c r="EMZ64" s="399"/>
      <c r="ENA64" s="399"/>
      <c r="ENB64" s="399"/>
      <c r="ENC64" s="567"/>
      <c r="END64" s="399"/>
      <c r="ENE64" s="399"/>
      <c r="ENF64" s="399"/>
      <c r="ENG64" s="399"/>
      <c r="ENH64" s="399"/>
      <c r="ENI64" s="399"/>
      <c r="ENJ64" s="399"/>
      <c r="ENK64" s="399"/>
      <c r="ENL64" s="399"/>
      <c r="ENM64" s="918"/>
      <c r="ENN64" s="918"/>
      <c r="ENO64" s="918"/>
      <c r="ENP64" s="566"/>
      <c r="ENQ64" s="399"/>
      <c r="ENR64" s="399"/>
      <c r="ENS64" s="399"/>
      <c r="ENT64" s="567"/>
      <c r="ENU64" s="399"/>
      <c r="ENV64" s="399"/>
      <c r="ENW64" s="399"/>
      <c r="ENX64" s="399"/>
      <c r="ENY64" s="399"/>
      <c r="ENZ64" s="399"/>
      <c r="EOA64" s="399"/>
      <c r="EOB64" s="399"/>
      <c r="EOC64" s="399"/>
      <c r="EOD64" s="918"/>
      <c r="EOE64" s="918"/>
      <c r="EOF64" s="918"/>
      <c r="EOG64" s="566"/>
      <c r="EOH64" s="399"/>
      <c r="EOI64" s="399"/>
      <c r="EOJ64" s="399"/>
      <c r="EOK64" s="567"/>
      <c r="EOL64" s="399"/>
      <c r="EOM64" s="399"/>
      <c r="EON64" s="399"/>
      <c r="EOO64" s="399"/>
      <c r="EOP64" s="399"/>
      <c r="EOQ64" s="399"/>
      <c r="EOR64" s="399"/>
      <c r="EOS64" s="399"/>
      <c r="EOT64" s="399"/>
      <c r="EOU64" s="918"/>
      <c r="EOV64" s="918"/>
      <c r="EOW64" s="918"/>
      <c r="EOX64" s="566"/>
      <c r="EOY64" s="399"/>
      <c r="EOZ64" s="399"/>
      <c r="EPA64" s="399"/>
      <c r="EPB64" s="567"/>
      <c r="EPC64" s="399"/>
      <c r="EPD64" s="399"/>
      <c r="EPE64" s="399"/>
      <c r="EPF64" s="399"/>
      <c r="EPG64" s="399"/>
      <c r="EPH64" s="399"/>
      <c r="EPI64" s="399"/>
      <c r="EPJ64" s="399"/>
      <c r="EPK64" s="399"/>
      <c r="EPL64" s="918"/>
      <c r="EPM64" s="918"/>
      <c r="EPN64" s="918"/>
      <c r="EPO64" s="566"/>
      <c r="EPP64" s="399"/>
      <c r="EPQ64" s="399"/>
      <c r="EPR64" s="399"/>
      <c r="EPS64" s="567"/>
      <c r="EPT64" s="399"/>
      <c r="EPU64" s="399"/>
      <c r="EPV64" s="399"/>
      <c r="EPW64" s="399"/>
      <c r="EPX64" s="399"/>
      <c r="EPY64" s="399"/>
      <c r="EPZ64" s="399"/>
      <c r="EQA64" s="399"/>
      <c r="EQB64" s="399"/>
      <c r="EQC64" s="918"/>
      <c r="EQD64" s="918"/>
      <c r="EQE64" s="918"/>
      <c r="EQF64" s="566"/>
      <c r="EQG64" s="399"/>
      <c r="EQH64" s="399"/>
      <c r="EQI64" s="399"/>
      <c r="EQJ64" s="567"/>
      <c r="EQK64" s="399"/>
      <c r="EQL64" s="399"/>
      <c r="EQM64" s="399"/>
      <c r="EQN64" s="399"/>
      <c r="EQO64" s="399"/>
      <c r="EQP64" s="399"/>
      <c r="EQQ64" s="399"/>
      <c r="EQR64" s="399"/>
      <c r="EQS64" s="399"/>
      <c r="EQT64" s="918"/>
      <c r="EQU64" s="918"/>
      <c r="EQV64" s="918"/>
      <c r="EQW64" s="566"/>
      <c r="EQX64" s="399"/>
      <c r="EQY64" s="399"/>
      <c r="EQZ64" s="399"/>
      <c r="ERA64" s="567"/>
      <c r="ERB64" s="399"/>
      <c r="ERC64" s="399"/>
      <c r="ERD64" s="399"/>
      <c r="ERE64" s="399"/>
      <c r="ERF64" s="399"/>
      <c r="ERG64" s="399"/>
      <c r="ERH64" s="399"/>
      <c r="ERI64" s="399"/>
      <c r="ERJ64" s="399"/>
      <c r="ERK64" s="918"/>
      <c r="ERL64" s="918"/>
      <c r="ERM64" s="918"/>
      <c r="ERN64" s="566"/>
      <c r="ERO64" s="399"/>
      <c r="ERP64" s="399"/>
      <c r="ERQ64" s="399"/>
      <c r="ERR64" s="567"/>
      <c r="ERS64" s="399"/>
      <c r="ERT64" s="399"/>
      <c r="ERU64" s="399"/>
      <c r="ERV64" s="399"/>
      <c r="ERW64" s="399"/>
      <c r="ERX64" s="399"/>
      <c r="ERY64" s="399"/>
      <c r="ERZ64" s="399"/>
      <c r="ESA64" s="399"/>
      <c r="ESB64" s="918"/>
      <c r="ESC64" s="918"/>
      <c r="ESD64" s="918"/>
      <c r="ESE64" s="566"/>
      <c r="ESF64" s="399"/>
      <c r="ESG64" s="399"/>
      <c r="ESH64" s="399"/>
      <c r="ESI64" s="567"/>
      <c r="ESJ64" s="399"/>
      <c r="ESK64" s="399"/>
      <c r="ESL64" s="399"/>
      <c r="ESM64" s="399"/>
      <c r="ESN64" s="399"/>
      <c r="ESO64" s="399"/>
      <c r="ESP64" s="399"/>
      <c r="ESQ64" s="399"/>
      <c r="ESR64" s="399"/>
      <c r="ESS64" s="918"/>
      <c r="EST64" s="918"/>
      <c r="ESU64" s="918"/>
      <c r="ESV64" s="566"/>
      <c r="ESW64" s="399"/>
      <c r="ESX64" s="399"/>
      <c r="ESY64" s="399"/>
      <c r="ESZ64" s="567"/>
      <c r="ETA64" s="399"/>
      <c r="ETB64" s="399"/>
      <c r="ETC64" s="399"/>
      <c r="ETD64" s="399"/>
      <c r="ETE64" s="399"/>
      <c r="ETF64" s="399"/>
      <c r="ETG64" s="399"/>
      <c r="ETH64" s="399"/>
      <c r="ETI64" s="399"/>
      <c r="ETJ64" s="918"/>
      <c r="ETK64" s="918"/>
      <c r="ETL64" s="918"/>
      <c r="ETM64" s="566"/>
      <c r="ETN64" s="399"/>
      <c r="ETO64" s="399"/>
      <c r="ETP64" s="399"/>
      <c r="ETQ64" s="567"/>
      <c r="ETR64" s="399"/>
      <c r="ETS64" s="399"/>
      <c r="ETT64" s="399"/>
      <c r="ETU64" s="399"/>
      <c r="ETV64" s="399"/>
      <c r="ETW64" s="399"/>
      <c r="ETX64" s="399"/>
      <c r="ETY64" s="399"/>
      <c r="ETZ64" s="399"/>
      <c r="EUA64" s="918"/>
      <c r="EUB64" s="918"/>
      <c r="EUC64" s="918"/>
      <c r="EUD64" s="566"/>
      <c r="EUE64" s="399"/>
      <c r="EUF64" s="399"/>
      <c r="EUG64" s="399"/>
      <c r="EUH64" s="567"/>
      <c r="EUI64" s="399"/>
      <c r="EUJ64" s="399"/>
      <c r="EUK64" s="399"/>
      <c r="EUL64" s="399"/>
      <c r="EUM64" s="399"/>
      <c r="EUN64" s="399"/>
      <c r="EUO64" s="399"/>
      <c r="EUP64" s="399"/>
      <c r="EUQ64" s="399"/>
      <c r="EUR64" s="918"/>
      <c r="EUS64" s="918"/>
      <c r="EUT64" s="918"/>
      <c r="EUU64" s="566"/>
      <c r="EUV64" s="399"/>
      <c r="EUW64" s="399"/>
      <c r="EUX64" s="399"/>
      <c r="EUY64" s="567"/>
      <c r="EUZ64" s="399"/>
      <c r="EVA64" s="399"/>
      <c r="EVB64" s="399"/>
      <c r="EVC64" s="399"/>
      <c r="EVD64" s="399"/>
      <c r="EVE64" s="399"/>
      <c r="EVF64" s="399"/>
      <c r="EVG64" s="399"/>
      <c r="EVH64" s="399"/>
      <c r="EVI64" s="918"/>
      <c r="EVJ64" s="918"/>
      <c r="EVK64" s="918"/>
      <c r="EVL64" s="566"/>
      <c r="EVM64" s="399"/>
      <c r="EVN64" s="399"/>
      <c r="EVO64" s="399"/>
      <c r="EVP64" s="567"/>
      <c r="EVQ64" s="399"/>
      <c r="EVR64" s="399"/>
      <c r="EVS64" s="399"/>
      <c r="EVT64" s="399"/>
      <c r="EVU64" s="399"/>
      <c r="EVV64" s="399"/>
      <c r="EVW64" s="399"/>
      <c r="EVX64" s="399"/>
      <c r="EVY64" s="399"/>
      <c r="EVZ64" s="918"/>
      <c r="EWA64" s="918"/>
      <c r="EWB64" s="918"/>
      <c r="EWC64" s="566"/>
      <c r="EWD64" s="399"/>
      <c r="EWE64" s="399"/>
      <c r="EWF64" s="399"/>
      <c r="EWG64" s="567"/>
      <c r="EWH64" s="399"/>
      <c r="EWI64" s="399"/>
      <c r="EWJ64" s="399"/>
      <c r="EWK64" s="399"/>
      <c r="EWL64" s="399"/>
      <c r="EWM64" s="399"/>
      <c r="EWN64" s="399"/>
      <c r="EWO64" s="399"/>
      <c r="EWP64" s="399"/>
      <c r="EWQ64" s="918"/>
      <c r="EWR64" s="918"/>
      <c r="EWS64" s="918"/>
      <c r="EWT64" s="566"/>
      <c r="EWU64" s="399"/>
      <c r="EWV64" s="399"/>
      <c r="EWW64" s="399"/>
      <c r="EWX64" s="567"/>
      <c r="EWY64" s="399"/>
      <c r="EWZ64" s="399"/>
      <c r="EXA64" s="399"/>
      <c r="EXB64" s="399"/>
      <c r="EXC64" s="399"/>
      <c r="EXD64" s="399"/>
      <c r="EXE64" s="399"/>
      <c r="EXF64" s="399"/>
      <c r="EXG64" s="399"/>
      <c r="EXH64" s="918"/>
      <c r="EXI64" s="918"/>
      <c r="EXJ64" s="918"/>
      <c r="EXK64" s="566"/>
      <c r="EXL64" s="399"/>
      <c r="EXM64" s="399"/>
      <c r="EXN64" s="399"/>
      <c r="EXO64" s="567"/>
      <c r="EXP64" s="399"/>
      <c r="EXQ64" s="399"/>
      <c r="EXR64" s="399"/>
      <c r="EXS64" s="399"/>
      <c r="EXT64" s="399"/>
      <c r="EXU64" s="399"/>
      <c r="EXV64" s="399"/>
      <c r="EXW64" s="399"/>
      <c r="EXX64" s="399"/>
      <c r="EXY64" s="918"/>
      <c r="EXZ64" s="918"/>
      <c r="EYA64" s="918"/>
      <c r="EYB64" s="566"/>
      <c r="EYC64" s="399"/>
      <c r="EYD64" s="399"/>
      <c r="EYE64" s="399"/>
      <c r="EYF64" s="567"/>
      <c r="EYG64" s="399"/>
      <c r="EYH64" s="399"/>
      <c r="EYI64" s="399"/>
      <c r="EYJ64" s="399"/>
      <c r="EYK64" s="399"/>
      <c r="EYL64" s="399"/>
      <c r="EYM64" s="399"/>
      <c r="EYN64" s="399"/>
      <c r="EYO64" s="399"/>
      <c r="EYP64" s="918"/>
      <c r="EYQ64" s="918"/>
      <c r="EYR64" s="918"/>
      <c r="EYS64" s="566"/>
      <c r="EYT64" s="399"/>
      <c r="EYU64" s="399"/>
      <c r="EYV64" s="399"/>
      <c r="EYW64" s="567"/>
      <c r="EYX64" s="399"/>
      <c r="EYY64" s="399"/>
      <c r="EYZ64" s="399"/>
      <c r="EZA64" s="399"/>
      <c r="EZB64" s="399"/>
      <c r="EZC64" s="399"/>
      <c r="EZD64" s="399"/>
      <c r="EZE64" s="399"/>
      <c r="EZF64" s="399"/>
      <c r="EZG64" s="918"/>
      <c r="EZH64" s="918"/>
      <c r="EZI64" s="918"/>
      <c r="EZJ64" s="566"/>
      <c r="EZK64" s="399"/>
      <c r="EZL64" s="399"/>
      <c r="EZM64" s="399"/>
      <c r="EZN64" s="567"/>
      <c r="EZO64" s="399"/>
      <c r="EZP64" s="399"/>
      <c r="EZQ64" s="399"/>
      <c r="EZR64" s="399"/>
      <c r="EZS64" s="399"/>
      <c r="EZT64" s="399"/>
      <c r="EZU64" s="399"/>
      <c r="EZV64" s="399"/>
      <c r="EZW64" s="399"/>
      <c r="EZX64" s="918"/>
      <c r="EZY64" s="918"/>
      <c r="EZZ64" s="918"/>
      <c r="FAA64" s="566"/>
      <c r="FAB64" s="399"/>
      <c r="FAC64" s="399"/>
      <c r="FAD64" s="399"/>
      <c r="FAE64" s="567"/>
      <c r="FAF64" s="399"/>
      <c r="FAG64" s="399"/>
      <c r="FAH64" s="399"/>
      <c r="FAI64" s="399"/>
      <c r="FAJ64" s="399"/>
      <c r="FAK64" s="399"/>
      <c r="FAL64" s="399"/>
      <c r="FAM64" s="399"/>
      <c r="FAN64" s="399"/>
      <c r="FAO64" s="918"/>
      <c r="FAP64" s="918"/>
      <c r="FAQ64" s="918"/>
      <c r="FAR64" s="566"/>
      <c r="FAS64" s="399"/>
      <c r="FAT64" s="399"/>
      <c r="FAU64" s="399"/>
      <c r="FAV64" s="567"/>
      <c r="FAW64" s="399"/>
      <c r="FAX64" s="399"/>
      <c r="FAY64" s="399"/>
      <c r="FAZ64" s="399"/>
      <c r="FBA64" s="399"/>
      <c r="FBB64" s="399"/>
      <c r="FBC64" s="399"/>
      <c r="FBD64" s="399"/>
      <c r="FBE64" s="399"/>
      <c r="FBF64" s="918"/>
      <c r="FBG64" s="918"/>
      <c r="FBH64" s="918"/>
      <c r="FBI64" s="566"/>
      <c r="FBJ64" s="399"/>
      <c r="FBK64" s="399"/>
      <c r="FBL64" s="399"/>
      <c r="FBM64" s="567"/>
      <c r="FBN64" s="399"/>
      <c r="FBO64" s="399"/>
      <c r="FBP64" s="399"/>
      <c r="FBQ64" s="399"/>
      <c r="FBR64" s="399"/>
      <c r="FBS64" s="399"/>
      <c r="FBT64" s="399"/>
      <c r="FBU64" s="399"/>
      <c r="FBV64" s="399"/>
      <c r="FBW64" s="918"/>
      <c r="FBX64" s="918"/>
      <c r="FBY64" s="918"/>
      <c r="FBZ64" s="566"/>
      <c r="FCA64" s="399"/>
      <c r="FCB64" s="399"/>
      <c r="FCC64" s="399"/>
      <c r="FCD64" s="567"/>
      <c r="FCE64" s="399"/>
      <c r="FCF64" s="399"/>
      <c r="FCG64" s="399"/>
      <c r="FCH64" s="399"/>
      <c r="FCI64" s="399"/>
      <c r="FCJ64" s="399"/>
      <c r="FCK64" s="399"/>
      <c r="FCL64" s="399"/>
      <c r="FCM64" s="399"/>
      <c r="FCN64" s="918"/>
      <c r="FCO64" s="918"/>
      <c r="FCP64" s="918"/>
      <c r="FCQ64" s="566"/>
      <c r="FCR64" s="399"/>
      <c r="FCS64" s="399"/>
      <c r="FCT64" s="399"/>
      <c r="FCU64" s="567"/>
      <c r="FCV64" s="399"/>
      <c r="FCW64" s="399"/>
      <c r="FCX64" s="399"/>
      <c r="FCY64" s="399"/>
      <c r="FCZ64" s="399"/>
      <c r="FDA64" s="399"/>
      <c r="FDB64" s="399"/>
      <c r="FDC64" s="399"/>
      <c r="FDD64" s="399"/>
      <c r="FDE64" s="918"/>
      <c r="FDF64" s="918"/>
      <c r="FDG64" s="918"/>
      <c r="FDH64" s="566"/>
      <c r="FDI64" s="399"/>
      <c r="FDJ64" s="399"/>
      <c r="FDK64" s="399"/>
      <c r="FDL64" s="567"/>
      <c r="FDM64" s="399"/>
      <c r="FDN64" s="399"/>
      <c r="FDO64" s="399"/>
      <c r="FDP64" s="399"/>
      <c r="FDQ64" s="399"/>
      <c r="FDR64" s="399"/>
      <c r="FDS64" s="399"/>
      <c r="FDT64" s="399"/>
      <c r="FDU64" s="399"/>
      <c r="FDV64" s="918"/>
      <c r="FDW64" s="918"/>
      <c r="FDX64" s="918"/>
      <c r="FDY64" s="566"/>
      <c r="FDZ64" s="399"/>
      <c r="FEA64" s="399"/>
      <c r="FEB64" s="399"/>
      <c r="FEC64" s="567"/>
      <c r="FED64" s="399"/>
      <c r="FEE64" s="399"/>
      <c r="FEF64" s="399"/>
      <c r="FEG64" s="399"/>
      <c r="FEH64" s="399"/>
      <c r="FEI64" s="399"/>
      <c r="FEJ64" s="399"/>
      <c r="FEK64" s="399"/>
      <c r="FEL64" s="399"/>
      <c r="FEM64" s="918"/>
      <c r="FEN64" s="918"/>
      <c r="FEO64" s="918"/>
      <c r="FEP64" s="566"/>
      <c r="FEQ64" s="399"/>
      <c r="FER64" s="399"/>
      <c r="FES64" s="399"/>
      <c r="FET64" s="567"/>
      <c r="FEU64" s="399"/>
      <c r="FEV64" s="399"/>
      <c r="FEW64" s="399"/>
      <c r="FEX64" s="399"/>
      <c r="FEY64" s="399"/>
      <c r="FEZ64" s="399"/>
      <c r="FFA64" s="399"/>
      <c r="FFB64" s="399"/>
      <c r="FFC64" s="399"/>
      <c r="FFD64" s="918"/>
      <c r="FFE64" s="918"/>
      <c r="FFF64" s="918"/>
      <c r="FFG64" s="566"/>
      <c r="FFH64" s="399"/>
      <c r="FFI64" s="399"/>
      <c r="FFJ64" s="399"/>
      <c r="FFK64" s="567"/>
      <c r="FFL64" s="399"/>
      <c r="FFM64" s="399"/>
      <c r="FFN64" s="399"/>
      <c r="FFO64" s="399"/>
      <c r="FFP64" s="399"/>
      <c r="FFQ64" s="399"/>
      <c r="FFR64" s="399"/>
      <c r="FFS64" s="399"/>
      <c r="FFT64" s="399"/>
      <c r="FFU64" s="918"/>
      <c r="FFV64" s="918"/>
      <c r="FFW64" s="918"/>
      <c r="FFX64" s="566"/>
      <c r="FFY64" s="399"/>
      <c r="FFZ64" s="399"/>
      <c r="FGA64" s="399"/>
      <c r="FGB64" s="567"/>
      <c r="FGC64" s="399"/>
      <c r="FGD64" s="399"/>
      <c r="FGE64" s="399"/>
      <c r="FGF64" s="399"/>
      <c r="FGG64" s="399"/>
      <c r="FGH64" s="399"/>
      <c r="FGI64" s="399"/>
      <c r="FGJ64" s="399"/>
      <c r="FGK64" s="399"/>
      <c r="FGL64" s="918"/>
      <c r="FGM64" s="918"/>
      <c r="FGN64" s="918"/>
      <c r="FGO64" s="566"/>
      <c r="FGP64" s="399"/>
      <c r="FGQ64" s="399"/>
      <c r="FGR64" s="399"/>
      <c r="FGS64" s="567"/>
      <c r="FGT64" s="399"/>
      <c r="FGU64" s="399"/>
      <c r="FGV64" s="399"/>
      <c r="FGW64" s="399"/>
      <c r="FGX64" s="399"/>
      <c r="FGY64" s="399"/>
      <c r="FGZ64" s="399"/>
      <c r="FHA64" s="399"/>
      <c r="FHB64" s="399"/>
      <c r="FHC64" s="918"/>
      <c r="FHD64" s="918"/>
      <c r="FHE64" s="918"/>
      <c r="FHF64" s="566"/>
      <c r="FHG64" s="399"/>
      <c r="FHH64" s="399"/>
      <c r="FHI64" s="399"/>
      <c r="FHJ64" s="567"/>
      <c r="FHK64" s="399"/>
      <c r="FHL64" s="399"/>
      <c r="FHM64" s="399"/>
      <c r="FHN64" s="399"/>
      <c r="FHO64" s="399"/>
      <c r="FHP64" s="399"/>
      <c r="FHQ64" s="399"/>
      <c r="FHR64" s="399"/>
      <c r="FHS64" s="399"/>
      <c r="FHT64" s="918"/>
      <c r="FHU64" s="918"/>
      <c r="FHV64" s="918"/>
      <c r="FHW64" s="566"/>
      <c r="FHX64" s="399"/>
      <c r="FHY64" s="399"/>
      <c r="FHZ64" s="399"/>
      <c r="FIA64" s="567"/>
      <c r="FIB64" s="399"/>
      <c r="FIC64" s="399"/>
      <c r="FID64" s="399"/>
      <c r="FIE64" s="399"/>
      <c r="FIF64" s="399"/>
      <c r="FIG64" s="399"/>
      <c r="FIH64" s="399"/>
      <c r="FII64" s="399"/>
      <c r="FIJ64" s="399"/>
      <c r="FIK64" s="918"/>
      <c r="FIL64" s="918"/>
      <c r="FIM64" s="918"/>
      <c r="FIN64" s="566"/>
      <c r="FIO64" s="399"/>
      <c r="FIP64" s="399"/>
      <c r="FIQ64" s="399"/>
      <c r="FIR64" s="567"/>
      <c r="FIS64" s="399"/>
      <c r="FIT64" s="399"/>
      <c r="FIU64" s="399"/>
      <c r="FIV64" s="399"/>
      <c r="FIW64" s="399"/>
      <c r="FIX64" s="399"/>
      <c r="FIY64" s="399"/>
      <c r="FIZ64" s="399"/>
      <c r="FJA64" s="399"/>
      <c r="FJB64" s="918"/>
      <c r="FJC64" s="918"/>
      <c r="FJD64" s="918"/>
      <c r="FJE64" s="566"/>
      <c r="FJF64" s="399"/>
      <c r="FJG64" s="399"/>
      <c r="FJH64" s="399"/>
      <c r="FJI64" s="567"/>
      <c r="FJJ64" s="399"/>
      <c r="FJK64" s="399"/>
      <c r="FJL64" s="399"/>
      <c r="FJM64" s="399"/>
      <c r="FJN64" s="399"/>
      <c r="FJO64" s="399"/>
      <c r="FJP64" s="399"/>
      <c r="FJQ64" s="399"/>
      <c r="FJR64" s="399"/>
      <c r="FJS64" s="918"/>
      <c r="FJT64" s="918"/>
      <c r="FJU64" s="918"/>
      <c r="FJV64" s="566"/>
      <c r="FJW64" s="399"/>
      <c r="FJX64" s="399"/>
      <c r="FJY64" s="399"/>
      <c r="FJZ64" s="567"/>
      <c r="FKA64" s="399"/>
      <c r="FKB64" s="399"/>
      <c r="FKC64" s="399"/>
      <c r="FKD64" s="399"/>
      <c r="FKE64" s="399"/>
      <c r="FKF64" s="399"/>
      <c r="FKG64" s="399"/>
      <c r="FKH64" s="399"/>
      <c r="FKI64" s="399"/>
      <c r="FKJ64" s="918"/>
      <c r="FKK64" s="918"/>
      <c r="FKL64" s="918"/>
      <c r="FKM64" s="566"/>
      <c r="FKN64" s="399"/>
      <c r="FKO64" s="399"/>
      <c r="FKP64" s="399"/>
      <c r="FKQ64" s="567"/>
      <c r="FKR64" s="399"/>
      <c r="FKS64" s="399"/>
      <c r="FKT64" s="399"/>
      <c r="FKU64" s="399"/>
      <c r="FKV64" s="399"/>
      <c r="FKW64" s="399"/>
      <c r="FKX64" s="399"/>
      <c r="FKY64" s="399"/>
      <c r="FKZ64" s="399"/>
      <c r="FLA64" s="918"/>
      <c r="FLB64" s="918"/>
      <c r="FLC64" s="918"/>
      <c r="FLD64" s="566"/>
      <c r="FLE64" s="399"/>
      <c r="FLF64" s="399"/>
      <c r="FLG64" s="399"/>
      <c r="FLH64" s="567"/>
      <c r="FLI64" s="399"/>
      <c r="FLJ64" s="399"/>
      <c r="FLK64" s="399"/>
      <c r="FLL64" s="399"/>
      <c r="FLM64" s="399"/>
      <c r="FLN64" s="399"/>
      <c r="FLO64" s="399"/>
      <c r="FLP64" s="399"/>
      <c r="FLQ64" s="399"/>
      <c r="FLR64" s="918"/>
      <c r="FLS64" s="918"/>
      <c r="FLT64" s="918"/>
      <c r="FLU64" s="566"/>
      <c r="FLV64" s="399"/>
      <c r="FLW64" s="399"/>
      <c r="FLX64" s="399"/>
      <c r="FLY64" s="567"/>
      <c r="FLZ64" s="399"/>
      <c r="FMA64" s="399"/>
      <c r="FMB64" s="399"/>
      <c r="FMC64" s="399"/>
      <c r="FMD64" s="399"/>
      <c r="FME64" s="399"/>
      <c r="FMF64" s="399"/>
      <c r="FMG64" s="399"/>
      <c r="FMH64" s="399"/>
      <c r="FMI64" s="918"/>
      <c r="FMJ64" s="918"/>
      <c r="FMK64" s="918"/>
      <c r="FML64" s="566"/>
      <c r="FMM64" s="399"/>
      <c r="FMN64" s="399"/>
      <c r="FMO64" s="399"/>
      <c r="FMP64" s="567"/>
      <c r="FMQ64" s="399"/>
      <c r="FMR64" s="399"/>
      <c r="FMS64" s="399"/>
      <c r="FMT64" s="399"/>
      <c r="FMU64" s="399"/>
      <c r="FMV64" s="399"/>
      <c r="FMW64" s="399"/>
      <c r="FMX64" s="399"/>
      <c r="FMY64" s="399"/>
      <c r="FMZ64" s="918"/>
      <c r="FNA64" s="918"/>
      <c r="FNB64" s="918"/>
      <c r="FNC64" s="566"/>
      <c r="FND64" s="399"/>
      <c r="FNE64" s="399"/>
      <c r="FNF64" s="399"/>
      <c r="FNG64" s="567"/>
      <c r="FNH64" s="399"/>
      <c r="FNI64" s="399"/>
      <c r="FNJ64" s="399"/>
      <c r="FNK64" s="399"/>
      <c r="FNL64" s="399"/>
      <c r="FNM64" s="399"/>
      <c r="FNN64" s="399"/>
      <c r="FNO64" s="399"/>
      <c r="FNP64" s="399"/>
      <c r="FNQ64" s="918"/>
      <c r="FNR64" s="918"/>
      <c r="FNS64" s="918"/>
      <c r="FNT64" s="566"/>
      <c r="FNU64" s="399"/>
      <c r="FNV64" s="399"/>
      <c r="FNW64" s="399"/>
      <c r="FNX64" s="567"/>
      <c r="FNY64" s="399"/>
      <c r="FNZ64" s="399"/>
      <c r="FOA64" s="399"/>
      <c r="FOB64" s="399"/>
      <c r="FOC64" s="399"/>
      <c r="FOD64" s="399"/>
      <c r="FOE64" s="399"/>
      <c r="FOF64" s="399"/>
      <c r="FOG64" s="399"/>
      <c r="FOH64" s="918"/>
      <c r="FOI64" s="918"/>
      <c r="FOJ64" s="918"/>
      <c r="FOK64" s="566"/>
      <c r="FOL64" s="399"/>
      <c r="FOM64" s="399"/>
      <c r="FON64" s="399"/>
      <c r="FOO64" s="567"/>
      <c r="FOP64" s="399"/>
      <c r="FOQ64" s="399"/>
      <c r="FOR64" s="399"/>
      <c r="FOS64" s="399"/>
      <c r="FOT64" s="399"/>
      <c r="FOU64" s="399"/>
      <c r="FOV64" s="399"/>
      <c r="FOW64" s="399"/>
      <c r="FOX64" s="399"/>
      <c r="FOY64" s="918"/>
      <c r="FOZ64" s="918"/>
      <c r="FPA64" s="918"/>
      <c r="FPB64" s="566"/>
      <c r="FPC64" s="399"/>
      <c r="FPD64" s="399"/>
      <c r="FPE64" s="399"/>
      <c r="FPF64" s="567"/>
      <c r="FPG64" s="399"/>
      <c r="FPH64" s="399"/>
      <c r="FPI64" s="399"/>
      <c r="FPJ64" s="399"/>
      <c r="FPK64" s="399"/>
      <c r="FPL64" s="399"/>
      <c r="FPM64" s="399"/>
      <c r="FPN64" s="399"/>
      <c r="FPO64" s="399"/>
      <c r="FPP64" s="918"/>
      <c r="FPQ64" s="918"/>
      <c r="FPR64" s="918"/>
      <c r="FPS64" s="566"/>
      <c r="FPT64" s="399"/>
      <c r="FPU64" s="399"/>
      <c r="FPV64" s="399"/>
      <c r="FPW64" s="567"/>
      <c r="FPX64" s="399"/>
      <c r="FPY64" s="399"/>
      <c r="FPZ64" s="399"/>
      <c r="FQA64" s="399"/>
      <c r="FQB64" s="399"/>
      <c r="FQC64" s="399"/>
      <c r="FQD64" s="399"/>
      <c r="FQE64" s="399"/>
      <c r="FQF64" s="399"/>
      <c r="FQG64" s="918"/>
      <c r="FQH64" s="918"/>
      <c r="FQI64" s="918"/>
      <c r="FQJ64" s="566"/>
      <c r="FQK64" s="399"/>
      <c r="FQL64" s="399"/>
      <c r="FQM64" s="399"/>
      <c r="FQN64" s="567"/>
      <c r="FQO64" s="399"/>
      <c r="FQP64" s="399"/>
      <c r="FQQ64" s="399"/>
      <c r="FQR64" s="399"/>
      <c r="FQS64" s="399"/>
      <c r="FQT64" s="399"/>
      <c r="FQU64" s="399"/>
      <c r="FQV64" s="399"/>
      <c r="FQW64" s="399"/>
      <c r="FQX64" s="918"/>
      <c r="FQY64" s="918"/>
      <c r="FQZ64" s="918"/>
      <c r="FRA64" s="566"/>
      <c r="FRB64" s="399"/>
      <c r="FRC64" s="399"/>
      <c r="FRD64" s="399"/>
      <c r="FRE64" s="567"/>
      <c r="FRF64" s="399"/>
      <c r="FRG64" s="399"/>
      <c r="FRH64" s="399"/>
      <c r="FRI64" s="399"/>
      <c r="FRJ64" s="399"/>
      <c r="FRK64" s="399"/>
      <c r="FRL64" s="399"/>
      <c r="FRM64" s="399"/>
      <c r="FRN64" s="399"/>
      <c r="FRO64" s="918"/>
      <c r="FRP64" s="918"/>
      <c r="FRQ64" s="918"/>
      <c r="FRR64" s="566"/>
      <c r="FRS64" s="399"/>
      <c r="FRT64" s="399"/>
      <c r="FRU64" s="399"/>
      <c r="FRV64" s="567"/>
      <c r="FRW64" s="399"/>
      <c r="FRX64" s="399"/>
      <c r="FRY64" s="399"/>
      <c r="FRZ64" s="399"/>
      <c r="FSA64" s="399"/>
      <c r="FSB64" s="399"/>
      <c r="FSC64" s="399"/>
      <c r="FSD64" s="399"/>
      <c r="FSE64" s="399"/>
      <c r="FSF64" s="918"/>
      <c r="FSG64" s="918"/>
      <c r="FSH64" s="918"/>
      <c r="FSI64" s="566"/>
      <c r="FSJ64" s="399"/>
      <c r="FSK64" s="399"/>
      <c r="FSL64" s="399"/>
      <c r="FSM64" s="567"/>
      <c r="FSN64" s="399"/>
      <c r="FSO64" s="399"/>
      <c r="FSP64" s="399"/>
      <c r="FSQ64" s="399"/>
      <c r="FSR64" s="399"/>
      <c r="FSS64" s="399"/>
      <c r="FST64" s="399"/>
      <c r="FSU64" s="399"/>
      <c r="FSV64" s="399"/>
      <c r="FSW64" s="918"/>
      <c r="FSX64" s="918"/>
      <c r="FSY64" s="918"/>
      <c r="FSZ64" s="566"/>
      <c r="FTA64" s="399"/>
      <c r="FTB64" s="399"/>
      <c r="FTC64" s="399"/>
      <c r="FTD64" s="567"/>
      <c r="FTE64" s="399"/>
      <c r="FTF64" s="399"/>
      <c r="FTG64" s="399"/>
      <c r="FTH64" s="399"/>
      <c r="FTI64" s="399"/>
      <c r="FTJ64" s="399"/>
      <c r="FTK64" s="399"/>
      <c r="FTL64" s="399"/>
      <c r="FTM64" s="399"/>
      <c r="FTN64" s="918"/>
      <c r="FTO64" s="918"/>
      <c r="FTP64" s="918"/>
      <c r="FTQ64" s="566"/>
      <c r="FTR64" s="399"/>
      <c r="FTS64" s="399"/>
      <c r="FTT64" s="399"/>
      <c r="FTU64" s="567"/>
      <c r="FTV64" s="399"/>
      <c r="FTW64" s="399"/>
      <c r="FTX64" s="399"/>
      <c r="FTY64" s="399"/>
      <c r="FTZ64" s="399"/>
      <c r="FUA64" s="399"/>
      <c r="FUB64" s="399"/>
      <c r="FUC64" s="399"/>
      <c r="FUD64" s="399"/>
      <c r="FUE64" s="918"/>
      <c r="FUF64" s="918"/>
      <c r="FUG64" s="918"/>
      <c r="FUH64" s="566"/>
      <c r="FUI64" s="399"/>
      <c r="FUJ64" s="399"/>
      <c r="FUK64" s="399"/>
      <c r="FUL64" s="567"/>
      <c r="FUM64" s="399"/>
      <c r="FUN64" s="399"/>
      <c r="FUO64" s="399"/>
      <c r="FUP64" s="399"/>
      <c r="FUQ64" s="399"/>
      <c r="FUR64" s="399"/>
      <c r="FUS64" s="399"/>
      <c r="FUT64" s="399"/>
      <c r="FUU64" s="399"/>
      <c r="FUV64" s="918"/>
      <c r="FUW64" s="918"/>
      <c r="FUX64" s="918"/>
      <c r="FUY64" s="566"/>
      <c r="FUZ64" s="399"/>
      <c r="FVA64" s="399"/>
      <c r="FVB64" s="399"/>
      <c r="FVC64" s="567"/>
      <c r="FVD64" s="399"/>
      <c r="FVE64" s="399"/>
      <c r="FVF64" s="399"/>
      <c r="FVG64" s="399"/>
      <c r="FVH64" s="399"/>
      <c r="FVI64" s="399"/>
      <c r="FVJ64" s="399"/>
      <c r="FVK64" s="399"/>
      <c r="FVL64" s="399"/>
      <c r="FVM64" s="918"/>
      <c r="FVN64" s="918"/>
      <c r="FVO64" s="918"/>
      <c r="FVP64" s="566"/>
      <c r="FVQ64" s="399"/>
      <c r="FVR64" s="399"/>
      <c r="FVS64" s="399"/>
      <c r="FVT64" s="567"/>
      <c r="FVU64" s="399"/>
      <c r="FVV64" s="399"/>
      <c r="FVW64" s="399"/>
      <c r="FVX64" s="399"/>
      <c r="FVY64" s="399"/>
      <c r="FVZ64" s="399"/>
      <c r="FWA64" s="399"/>
      <c r="FWB64" s="399"/>
      <c r="FWC64" s="399"/>
      <c r="FWD64" s="918"/>
      <c r="FWE64" s="918"/>
      <c r="FWF64" s="918"/>
      <c r="FWG64" s="566"/>
      <c r="FWH64" s="399"/>
      <c r="FWI64" s="399"/>
      <c r="FWJ64" s="399"/>
      <c r="FWK64" s="567"/>
      <c r="FWL64" s="399"/>
      <c r="FWM64" s="399"/>
      <c r="FWN64" s="399"/>
      <c r="FWO64" s="399"/>
      <c r="FWP64" s="399"/>
      <c r="FWQ64" s="399"/>
      <c r="FWR64" s="399"/>
      <c r="FWS64" s="399"/>
      <c r="FWT64" s="399"/>
      <c r="FWU64" s="918"/>
      <c r="FWV64" s="918"/>
      <c r="FWW64" s="918"/>
      <c r="FWX64" s="566"/>
      <c r="FWY64" s="399"/>
      <c r="FWZ64" s="399"/>
      <c r="FXA64" s="399"/>
      <c r="FXB64" s="567"/>
      <c r="FXC64" s="399"/>
      <c r="FXD64" s="399"/>
      <c r="FXE64" s="399"/>
      <c r="FXF64" s="399"/>
      <c r="FXG64" s="399"/>
      <c r="FXH64" s="399"/>
      <c r="FXI64" s="399"/>
      <c r="FXJ64" s="399"/>
      <c r="FXK64" s="399"/>
      <c r="FXL64" s="918"/>
      <c r="FXM64" s="918"/>
      <c r="FXN64" s="918"/>
      <c r="FXO64" s="566"/>
      <c r="FXP64" s="399"/>
      <c r="FXQ64" s="399"/>
      <c r="FXR64" s="399"/>
      <c r="FXS64" s="567"/>
      <c r="FXT64" s="399"/>
      <c r="FXU64" s="399"/>
      <c r="FXV64" s="399"/>
      <c r="FXW64" s="399"/>
      <c r="FXX64" s="399"/>
      <c r="FXY64" s="399"/>
      <c r="FXZ64" s="399"/>
      <c r="FYA64" s="399"/>
      <c r="FYB64" s="399"/>
      <c r="FYC64" s="918"/>
      <c r="FYD64" s="918"/>
      <c r="FYE64" s="918"/>
      <c r="FYF64" s="566"/>
      <c r="FYG64" s="399"/>
      <c r="FYH64" s="399"/>
      <c r="FYI64" s="399"/>
      <c r="FYJ64" s="567"/>
      <c r="FYK64" s="399"/>
      <c r="FYL64" s="399"/>
      <c r="FYM64" s="399"/>
      <c r="FYN64" s="399"/>
      <c r="FYO64" s="399"/>
      <c r="FYP64" s="399"/>
      <c r="FYQ64" s="399"/>
      <c r="FYR64" s="399"/>
      <c r="FYS64" s="399"/>
      <c r="FYT64" s="918"/>
      <c r="FYU64" s="918"/>
      <c r="FYV64" s="918"/>
      <c r="FYW64" s="566"/>
      <c r="FYX64" s="399"/>
      <c r="FYY64" s="399"/>
      <c r="FYZ64" s="399"/>
      <c r="FZA64" s="567"/>
      <c r="FZB64" s="399"/>
      <c r="FZC64" s="399"/>
      <c r="FZD64" s="399"/>
      <c r="FZE64" s="399"/>
      <c r="FZF64" s="399"/>
      <c r="FZG64" s="399"/>
      <c r="FZH64" s="399"/>
      <c r="FZI64" s="399"/>
      <c r="FZJ64" s="399"/>
      <c r="FZK64" s="918"/>
      <c r="FZL64" s="918"/>
      <c r="FZM64" s="918"/>
      <c r="FZN64" s="566"/>
      <c r="FZO64" s="399"/>
      <c r="FZP64" s="399"/>
      <c r="FZQ64" s="399"/>
      <c r="FZR64" s="567"/>
      <c r="FZS64" s="399"/>
      <c r="FZT64" s="399"/>
      <c r="FZU64" s="399"/>
      <c r="FZV64" s="399"/>
      <c r="FZW64" s="399"/>
      <c r="FZX64" s="399"/>
      <c r="FZY64" s="399"/>
      <c r="FZZ64" s="399"/>
      <c r="GAA64" s="399"/>
      <c r="GAB64" s="918"/>
      <c r="GAC64" s="918"/>
      <c r="GAD64" s="918"/>
      <c r="GAE64" s="566"/>
      <c r="GAF64" s="399"/>
      <c r="GAG64" s="399"/>
      <c r="GAH64" s="399"/>
      <c r="GAI64" s="567"/>
      <c r="GAJ64" s="399"/>
      <c r="GAK64" s="399"/>
      <c r="GAL64" s="399"/>
      <c r="GAM64" s="399"/>
      <c r="GAN64" s="399"/>
      <c r="GAO64" s="399"/>
      <c r="GAP64" s="399"/>
      <c r="GAQ64" s="399"/>
      <c r="GAR64" s="399"/>
      <c r="GAS64" s="918"/>
      <c r="GAT64" s="918"/>
      <c r="GAU64" s="918"/>
      <c r="GAV64" s="566"/>
      <c r="GAW64" s="399"/>
      <c r="GAX64" s="399"/>
      <c r="GAY64" s="399"/>
      <c r="GAZ64" s="567"/>
      <c r="GBA64" s="399"/>
      <c r="GBB64" s="399"/>
      <c r="GBC64" s="399"/>
      <c r="GBD64" s="399"/>
      <c r="GBE64" s="399"/>
      <c r="GBF64" s="399"/>
      <c r="GBG64" s="399"/>
      <c r="GBH64" s="399"/>
      <c r="GBI64" s="399"/>
      <c r="GBJ64" s="918"/>
      <c r="GBK64" s="918"/>
      <c r="GBL64" s="918"/>
      <c r="GBM64" s="566"/>
      <c r="GBN64" s="399"/>
      <c r="GBO64" s="399"/>
      <c r="GBP64" s="399"/>
      <c r="GBQ64" s="567"/>
      <c r="GBR64" s="399"/>
      <c r="GBS64" s="399"/>
      <c r="GBT64" s="399"/>
      <c r="GBU64" s="399"/>
      <c r="GBV64" s="399"/>
      <c r="GBW64" s="399"/>
      <c r="GBX64" s="399"/>
      <c r="GBY64" s="399"/>
      <c r="GBZ64" s="399"/>
      <c r="GCA64" s="918"/>
      <c r="GCB64" s="918"/>
      <c r="GCC64" s="918"/>
      <c r="GCD64" s="566"/>
      <c r="GCE64" s="399"/>
      <c r="GCF64" s="399"/>
      <c r="GCG64" s="399"/>
      <c r="GCH64" s="567"/>
      <c r="GCI64" s="399"/>
      <c r="GCJ64" s="399"/>
      <c r="GCK64" s="399"/>
      <c r="GCL64" s="399"/>
      <c r="GCM64" s="399"/>
      <c r="GCN64" s="399"/>
      <c r="GCO64" s="399"/>
      <c r="GCP64" s="399"/>
      <c r="GCQ64" s="399"/>
      <c r="GCR64" s="918"/>
      <c r="GCS64" s="918"/>
      <c r="GCT64" s="918"/>
      <c r="GCU64" s="566"/>
      <c r="GCV64" s="399"/>
      <c r="GCW64" s="399"/>
      <c r="GCX64" s="399"/>
      <c r="GCY64" s="567"/>
      <c r="GCZ64" s="399"/>
      <c r="GDA64" s="399"/>
      <c r="GDB64" s="399"/>
      <c r="GDC64" s="399"/>
      <c r="GDD64" s="399"/>
      <c r="GDE64" s="399"/>
      <c r="GDF64" s="399"/>
      <c r="GDG64" s="399"/>
      <c r="GDH64" s="399"/>
      <c r="GDI64" s="918"/>
      <c r="GDJ64" s="918"/>
      <c r="GDK64" s="918"/>
      <c r="GDL64" s="566"/>
      <c r="GDM64" s="399"/>
      <c r="GDN64" s="399"/>
      <c r="GDO64" s="399"/>
      <c r="GDP64" s="567"/>
      <c r="GDQ64" s="399"/>
      <c r="GDR64" s="399"/>
      <c r="GDS64" s="399"/>
      <c r="GDT64" s="399"/>
      <c r="GDU64" s="399"/>
      <c r="GDV64" s="399"/>
      <c r="GDW64" s="399"/>
      <c r="GDX64" s="399"/>
      <c r="GDY64" s="399"/>
      <c r="GDZ64" s="918"/>
      <c r="GEA64" s="918"/>
      <c r="GEB64" s="918"/>
      <c r="GEC64" s="566"/>
      <c r="GED64" s="399"/>
      <c r="GEE64" s="399"/>
      <c r="GEF64" s="399"/>
      <c r="GEG64" s="567"/>
      <c r="GEH64" s="399"/>
      <c r="GEI64" s="399"/>
      <c r="GEJ64" s="399"/>
      <c r="GEK64" s="399"/>
      <c r="GEL64" s="399"/>
      <c r="GEM64" s="399"/>
      <c r="GEN64" s="399"/>
      <c r="GEO64" s="399"/>
      <c r="GEP64" s="399"/>
      <c r="GEQ64" s="918"/>
      <c r="GER64" s="918"/>
      <c r="GES64" s="918"/>
      <c r="GET64" s="566"/>
      <c r="GEU64" s="399"/>
      <c r="GEV64" s="399"/>
      <c r="GEW64" s="399"/>
      <c r="GEX64" s="567"/>
      <c r="GEY64" s="399"/>
      <c r="GEZ64" s="399"/>
      <c r="GFA64" s="399"/>
      <c r="GFB64" s="399"/>
      <c r="GFC64" s="399"/>
      <c r="GFD64" s="399"/>
      <c r="GFE64" s="399"/>
      <c r="GFF64" s="399"/>
      <c r="GFG64" s="399"/>
      <c r="GFH64" s="918"/>
      <c r="GFI64" s="918"/>
      <c r="GFJ64" s="918"/>
      <c r="GFK64" s="566"/>
      <c r="GFL64" s="399"/>
      <c r="GFM64" s="399"/>
      <c r="GFN64" s="399"/>
      <c r="GFO64" s="567"/>
      <c r="GFP64" s="399"/>
      <c r="GFQ64" s="399"/>
      <c r="GFR64" s="399"/>
      <c r="GFS64" s="399"/>
      <c r="GFT64" s="399"/>
      <c r="GFU64" s="399"/>
      <c r="GFV64" s="399"/>
      <c r="GFW64" s="399"/>
      <c r="GFX64" s="399"/>
      <c r="GFY64" s="918"/>
      <c r="GFZ64" s="918"/>
      <c r="GGA64" s="918"/>
      <c r="GGB64" s="566"/>
      <c r="GGC64" s="399"/>
      <c r="GGD64" s="399"/>
      <c r="GGE64" s="399"/>
      <c r="GGF64" s="567"/>
      <c r="GGG64" s="399"/>
      <c r="GGH64" s="399"/>
      <c r="GGI64" s="399"/>
      <c r="GGJ64" s="399"/>
      <c r="GGK64" s="399"/>
      <c r="GGL64" s="399"/>
      <c r="GGM64" s="399"/>
      <c r="GGN64" s="399"/>
      <c r="GGO64" s="399"/>
      <c r="GGP64" s="918"/>
      <c r="GGQ64" s="918"/>
      <c r="GGR64" s="918"/>
      <c r="GGS64" s="566"/>
      <c r="GGT64" s="399"/>
      <c r="GGU64" s="399"/>
      <c r="GGV64" s="399"/>
      <c r="GGW64" s="567"/>
      <c r="GGX64" s="399"/>
      <c r="GGY64" s="399"/>
      <c r="GGZ64" s="399"/>
      <c r="GHA64" s="399"/>
      <c r="GHB64" s="399"/>
      <c r="GHC64" s="399"/>
      <c r="GHD64" s="399"/>
      <c r="GHE64" s="399"/>
      <c r="GHF64" s="399"/>
      <c r="GHG64" s="918"/>
      <c r="GHH64" s="918"/>
      <c r="GHI64" s="918"/>
      <c r="GHJ64" s="566"/>
      <c r="GHK64" s="399"/>
      <c r="GHL64" s="399"/>
      <c r="GHM64" s="399"/>
      <c r="GHN64" s="567"/>
      <c r="GHO64" s="399"/>
      <c r="GHP64" s="399"/>
      <c r="GHQ64" s="399"/>
      <c r="GHR64" s="399"/>
      <c r="GHS64" s="399"/>
      <c r="GHT64" s="399"/>
      <c r="GHU64" s="399"/>
      <c r="GHV64" s="399"/>
      <c r="GHW64" s="399"/>
      <c r="GHX64" s="918"/>
      <c r="GHY64" s="918"/>
      <c r="GHZ64" s="918"/>
      <c r="GIA64" s="566"/>
      <c r="GIB64" s="399"/>
      <c r="GIC64" s="399"/>
      <c r="GID64" s="399"/>
      <c r="GIE64" s="567"/>
      <c r="GIF64" s="399"/>
      <c r="GIG64" s="399"/>
      <c r="GIH64" s="399"/>
      <c r="GII64" s="399"/>
      <c r="GIJ64" s="399"/>
      <c r="GIK64" s="399"/>
      <c r="GIL64" s="399"/>
      <c r="GIM64" s="399"/>
      <c r="GIN64" s="399"/>
      <c r="GIO64" s="918"/>
      <c r="GIP64" s="918"/>
      <c r="GIQ64" s="918"/>
      <c r="GIR64" s="566"/>
      <c r="GIS64" s="399"/>
      <c r="GIT64" s="399"/>
      <c r="GIU64" s="399"/>
      <c r="GIV64" s="567"/>
      <c r="GIW64" s="399"/>
      <c r="GIX64" s="399"/>
      <c r="GIY64" s="399"/>
      <c r="GIZ64" s="399"/>
      <c r="GJA64" s="399"/>
      <c r="GJB64" s="399"/>
      <c r="GJC64" s="399"/>
      <c r="GJD64" s="399"/>
      <c r="GJE64" s="399"/>
      <c r="GJF64" s="918"/>
      <c r="GJG64" s="918"/>
      <c r="GJH64" s="918"/>
      <c r="GJI64" s="566"/>
      <c r="GJJ64" s="399"/>
      <c r="GJK64" s="399"/>
      <c r="GJL64" s="399"/>
      <c r="GJM64" s="567"/>
      <c r="GJN64" s="399"/>
      <c r="GJO64" s="399"/>
      <c r="GJP64" s="399"/>
      <c r="GJQ64" s="399"/>
      <c r="GJR64" s="399"/>
      <c r="GJS64" s="399"/>
      <c r="GJT64" s="399"/>
      <c r="GJU64" s="399"/>
      <c r="GJV64" s="399"/>
      <c r="GJW64" s="918"/>
      <c r="GJX64" s="918"/>
      <c r="GJY64" s="918"/>
      <c r="GJZ64" s="566"/>
      <c r="GKA64" s="399"/>
      <c r="GKB64" s="399"/>
      <c r="GKC64" s="399"/>
      <c r="GKD64" s="567"/>
      <c r="GKE64" s="399"/>
      <c r="GKF64" s="399"/>
      <c r="GKG64" s="399"/>
      <c r="GKH64" s="399"/>
      <c r="GKI64" s="399"/>
      <c r="GKJ64" s="399"/>
      <c r="GKK64" s="399"/>
      <c r="GKL64" s="399"/>
      <c r="GKM64" s="399"/>
      <c r="GKN64" s="918"/>
      <c r="GKO64" s="918"/>
      <c r="GKP64" s="918"/>
      <c r="GKQ64" s="566"/>
      <c r="GKR64" s="399"/>
      <c r="GKS64" s="399"/>
      <c r="GKT64" s="399"/>
      <c r="GKU64" s="567"/>
      <c r="GKV64" s="399"/>
      <c r="GKW64" s="399"/>
      <c r="GKX64" s="399"/>
      <c r="GKY64" s="399"/>
      <c r="GKZ64" s="399"/>
      <c r="GLA64" s="399"/>
      <c r="GLB64" s="399"/>
      <c r="GLC64" s="399"/>
      <c r="GLD64" s="399"/>
      <c r="GLE64" s="918"/>
      <c r="GLF64" s="918"/>
      <c r="GLG64" s="918"/>
      <c r="GLH64" s="566"/>
      <c r="GLI64" s="399"/>
      <c r="GLJ64" s="399"/>
      <c r="GLK64" s="399"/>
      <c r="GLL64" s="567"/>
      <c r="GLM64" s="399"/>
      <c r="GLN64" s="399"/>
      <c r="GLO64" s="399"/>
      <c r="GLP64" s="399"/>
      <c r="GLQ64" s="399"/>
      <c r="GLR64" s="399"/>
      <c r="GLS64" s="399"/>
      <c r="GLT64" s="399"/>
      <c r="GLU64" s="399"/>
      <c r="GLV64" s="918"/>
      <c r="GLW64" s="918"/>
      <c r="GLX64" s="918"/>
      <c r="GLY64" s="566"/>
      <c r="GLZ64" s="399"/>
      <c r="GMA64" s="399"/>
      <c r="GMB64" s="399"/>
      <c r="GMC64" s="567"/>
      <c r="GMD64" s="399"/>
      <c r="GME64" s="399"/>
      <c r="GMF64" s="399"/>
      <c r="GMG64" s="399"/>
      <c r="GMH64" s="399"/>
      <c r="GMI64" s="399"/>
      <c r="GMJ64" s="399"/>
      <c r="GMK64" s="399"/>
      <c r="GML64" s="399"/>
      <c r="GMM64" s="918"/>
      <c r="GMN64" s="918"/>
      <c r="GMO64" s="918"/>
      <c r="GMP64" s="566"/>
      <c r="GMQ64" s="399"/>
      <c r="GMR64" s="399"/>
      <c r="GMS64" s="399"/>
      <c r="GMT64" s="567"/>
      <c r="GMU64" s="399"/>
      <c r="GMV64" s="399"/>
      <c r="GMW64" s="399"/>
      <c r="GMX64" s="399"/>
      <c r="GMY64" s="399"/>
      <c r="GMZ64" s="399"/>
      <c r="GNA64" s="399"/>
      <c r="GNB64" s="399"/>
      <c r="GNC64" s="399"/>
      <c r="GND64" s="918"/>
      <c r="GNE64" s="918"/>
      <c r="GNF64" s="918"/>
      <c r="GNG64" s="566"/>
      <c r="GNH64" s="399"/>
      <c r="GNI64" s="399"/>
      <c r="GNJ64" s="399"/>
      <c r="GNK64" s="567"/>
      <c r="GNL64" s="399"/>
      <c r="GNM64" s="399"/>
      <c r="GNN64" s="399"/>
      <c r="GNO64" s="399"/>
      <c r="GNP64" s="399"/>
      <c r="GNQ64" s="399"/>
      <c r="GNR64" s="399"/>
      <c r="GNS64" s="399"/>
      <c r="GNT64" s="399"/>
      <c r="GNU64" s="918"/>
      <c r="GNV64" s="918"/>
      <c r="GNW64" s="918"/>
      <c r="GNX64" s="566"/>
      <c r="GNY64" s="399"/>
      <c r="GNZ64" s="399"/>
      <c r="GOA64" s="399"/>
      <c r="GOB64" s="567"/>
      <c r="GOC64" s="399"/>
      <c r="GOD64" s="399"/>
      <c r="GOE64" s="399"/>
      <c r="GOF64" s="399"/>
      <c r="GOG64" s="399"/>
      <c r="GOH64" s="399"/>
      <c r="GOI64" s="399"/>
      <c r="GOJ64" s="399"/>
      <c r="GOK64" s="399"/>
      <c r="GOL64" s="918"/>
      <c r="GOM64" s="918"/>
      <c r="GON64" s="918"/>
      <c r="GOO64" s="566"/>
      <c r="GOP64" s="399"/>
      <c r="GOQ64" s="399"/>
      <c r="GOR64" s="399"/>
      <c r="GOS64" s="567"/>
      <c r="GOT64" s="399"/>
      <c r="GOU64" s="399"/>
      <c r="GOV64" s="399"/>
      <c r="GOW64" s="399"/>
      <c r="GOX64" s="399"/>
      <c r="GOY64" s="399"/>
      <c r="GOZ64" s="399"/>
      <c r="GPA64" s="399"/>
      <c r="GPB64" s="399"/>
      <c r="GPC64" s="918"/>
      <c r="GPD64" s="918"/>
      <c r="GPE64" s="918"/>
      <c r="GPF64" s="566"/>
      <c r="GPG64" s="399"/>
      <c r="GPH64" s="399"/>
      <c r="GPI64" s="399"/>
      <c r="GPJ64" s="567"/>
      <c r="GPK64" s="399"/>
      <c r="GPL64" s="399"/>
      <c r="GPM64" s="399"/>
      <c r="GPN64" s="399"/>
      <c r="GPO64" s="399"/>
      <c r="GPP64" s="399"/>
      <c r="GPQ64" s="399"/>
      <c r="GPR64" s="399"/>
      <c r="GPS64" s="399"/>
      <c r="GPT64" s="918"/>
      <c r="GPU64" s="918"/>
      <c r="GPV64" s="918"/>
      <c r="GPW64" s="566"/>
      <c r="GPX64" s="399"/>
      <c r="GPY64" s="399"/>
      <c r="GPZ64" s="399"/>
      <c r="GQA64" s="567"/>
      <c r="GQB64" s="399"/>
      <c r="GQC64" s="399"/>
      <c r="GQD64" s="399"/>
      <c r="GQE64" s="399"/>
      <c r="GQF64" s="399"/>
      <c r="GQG64" s="399"/>
      <c r="GQH64" s="399"/>
      <c r="GQI64" s="399"/>
      <c r="GQJ64" s="399"/>
      <c r="GQK64" s="918"/>
      <c r="GQL64" s="918"/>
      <c r="GQM64" s="918"/>
      <c r="GQN64" s="566"/>
      <c r="GQO64" s="399"/>
      <c r="GQP64" s="399"/>
      <c r="GQQ64" s="399"/>
      <c r="GQR64" s="567"/>
      <c r="GQS64" s="399"/>
      <c r="GQT64" s="399"/>
      <c r="GQU64" s="399"/>
      <c r="GQV64" s="399"/>
      <c r="GQW64" s="399"/>
      <c r="GQX64" s="399"/>
      <c r="GQY64" s="399"/>
      <c r="GQZ64" s="399"/>
      <c r="GRA64" s="399"/>
      <c r="GRB64" s="918"/>
      <c r="GRC64" s="918"/>
      <c r="GRD64" s="918"/>
      <c r="GRE64" s="566"/>
      <c r="GRF64" s="399"/>
      <c r="GRG64" s="399"/>
      <c r="GRH64" s="399"/>
      <c r="GRI64" s="567"/>
      <c r="GRJ64" s="399"/>
      <c r="GRK64" s="399"/>
      <c r="GRL64" s="399"/>
      <c r="GRM64" s="399"/>
      <c r="GRN64" s="399"/>
      <c r="GRO64" s="399"/>
      <c r="GRP64" s="399"/>
      <c r="GRQ64" s="399"/>
      <c r="GRR64" s="399"/>
      <c r="GRS64" s="918"/>
      <c r="GRT64" s="918"/>
      <c r="GRU64" s="918"/>
      <c r="GRV64" s="566"/>
      <c r="GRW64" s="399"/>
      <c r="GRX64" s="399"/>
      <c r="GRY64" s="399"/>
      <c r="GRZ64" s="567"/>
      <c r="GSA64" s="399"/>
      <c r="GSB64" s="399"/>
      <c r="GSC64" s="399"/>
      <c r="GSD64" s="399"/>
      <c r="GSE64" s="399"/>
      <c r="GSF64" s="399"/>
      <c r="GSG64" s="399"/>
      <c r="GSH64" s="399"/>
      <c r="GSI64" s="399"/>
      <c r="GSJ64" s="918"/>
      <c r="GSK64" s="918"/>
      <c r="GSL64" s="918"/>
      <c r="GSM64" s="566"/>
      <c r="GSN64" s="399"/>
      <c r="GSO64" s="399"/>
      <c r="GSP64" s="399"/>
      <c r="GSQ64" s="567"/>
      <c r="GSR64" s="399"/>
      <c r="GSS64" s="399"/>
      <c r="GST64" s="399"/>
      <c r="GSU64" s="399"/>
      <c r="GSV64" s="399"/>
      <c r="GSW64" s="399"/>
      <c r="GSX64" s="399"/>
      <c r="GSY64" s="399"/>
      <c r="GSZ64" s="399"/>
      <c r="GTA64" s="918"/>
      <c r="GTB64" s="918"/>
      <c r="GTC64" s="918"/>
      <c r="GTD64" s="566"/>
      <c r="GTE64" s="399"/>
      <c r="GTF64" s="399"/>
      <c r="GTG64" s="399"/>
      <c r="GTH64" s="567"/>
      <c r="GTI64" s="399"/>
      <c r="GTJ64" s="399"/>
      <c r="GTK64" s="399"/>
      <c r="GTL64" s="399"/>
      <c r="GTM64" s="399"/>
      <c r="GTN64" s="399"/>
      <c r="GTO64" s="399"/>
      <c r="GTP64" s="399"/>
      <c r="GTQ64" s="399"/>
      <c r="GTR64" s="918"/>
      <c r="GTS64" s="918"/>
      <c r="GTT64" s="918"/>
      <c r="GTU64" s="566"/>
      <c r="GTV64" s="399"/>
      <c r="GTW64" s="399"/>
      <c r="GTX64" s="399"/>
      <c r="GTY64" s="567"/>
      <c r="GTZ64" s="399"/>
      <c r="GUA64" s="399"/>
      <c r="GUB64" s="399"/>
      <c r="GUC64" s="399"/>
      <c r="GUD64" s="399"/>
      <c r="GUE64" s="399"/>
      <c r="GUF64" s="399"/>
      <c r="GUG64" s="399"/>
      <c r="GUH64" s="399"/>
      <c r="GUI64" s="918"/>
      <c r="GUJ64" s="918"/>
      <c r="GUK64" s="918"/>
      <c r="GUL64" s="566"/>
      <c r="GUM64" s="399"/>
      <c r="GUN64" s="399"/>
      <c r="GUO64" s="399"/>
      <c r="GUP64" s="567"/>
      <c r="GUQ64" s="399"/>
      <c r="GUR64" s="399"/>
      <c r="GUS64" s="399"/>
      <c r="GUT64" s="399"/>
      <c r="GUU64" s="399"/>
      <c r="GUV64" s="399"/>
      <c r="GUW64" s="399"/>
      <c r="GUX64" s="399"/>
      <c r="GUY64" s="399"/>
      <c r="GUZ64" s="918"/>
      <c r="GVA64" s="918"/>
      <c r="GVB64" s="918"/>
      <c r="GVC64" s="566"/>
      <c r="GVD64" s="399"/>
      <c r="GVE64" s="399"/>
      <c r="GVF64" s="399"/>
      <c r="GVG64" s="567"/>
      <c r="GVH64" s="399"/>
      <c r="GVI64" s="399"/>
      <c r="GVJ64" s="399"/>
      <c r="GVK64" s="399"/>
      <c r="GVL64" s="399"/>
      <c r="GVM64" s="399"/>
      <c r="GVN64" s="399"/>
      <c r="GVO64" s="399"/>
      <c r="GVP64" s="399"/>
      <c r="GVQ64" s="918"/>
      <c r="GVR64" s="918"/>
      <c r="GVS64" s="918"/>
      <c r="GVT64" s="566"/>
      <c r="GVU64" s="399"/>
      <c r="GVV64" s="399"/>
      <c r="GVW64" s="399"/>
      <c r="GVX64" s="567"/>
      <c r="GVY64" s="399"/>
      <c r="GVZ64" s="399"/>
      <c r="GWA64" s="399"/>
      <c r="GWB64" s="399"/>
      <c r="GWC64" s="399"/>
      <c r="GWD64" s="399"/>
      <c r="GWE64" s="399"/>
      <c r="GWF64" s="399"/>
      <c r="GWG64" s="399"/>
      <c r="GWH64" s="918"/>
      <c r="GWI64" s="918"/>
      <c r="GWJ64" s="918"/>
      <c r="GWK64" s="566"/>
      <c r="GWL64" s="399"/>
      <c r="GWM64" s="399"/>
      <c r="GWN64" s="399"/>
      <c r="GWO64" s="567"/>
      <c r="GWP64" s="399"/>
      <c r="GWQ64" s="399"/>
      <c r="GWR64" s="399"/>
      <c r="GWS64" s="399"/>
      <c r="GWT64" s="399"/>
      <c r="GWU64" s="399"/>
      <c r="GWV64" s="399"/>
      <c r="GWW64" s="399"/>
      <c r="GWX64" s="399"/>
      <c r="GWY64" s="918"/>
      <c r="GWZ64" s="918"/>
      <c r="GXA64" s="918"/>
      <c r="GXB64" s="566"/>
      <c r="GXC64" s="399"/>
      <c r="GXD64" s="399"/>
      <c r="GXE64" s="399"/>
      <c r="GXF64" s="567"/>
      <c r="GXG64" s="399"/>
      <c r="GXH64" s="399"/>
      <c r="GXI64" s="399"/>
      <c r="GXJ64" s="399"/>
      <c r="GXK64" s="399"/>
      <c r="GXL64" s="399"/>
      <c r="GXM64" s="399"/>
      <c r="GXN64" s="399"/>
      <c r="GXO64" s="399"/>
      <c r="GXP64" s="918"/>
      <c r="GXQ64" s="918"/>
      <c r="GXR64" s="918"/>
      <c r="GXS64" s="566"/>
      <c r="GXT64" s="399"/>
      <c r="GXU64" s="399"/>
      <c r="GXV64" s="399"/>
      <c r="GXW64" s="567"/>
      <c r="GXX64" s="399"/>
      <c r="GXY64" s="399"/>
      <c r="GXZ64" s="399"/>
      <c r="GYA64" s="399"/>
      <c r="GYB64" s="399"/>
      <c r="GYC64" s="399"/>
      <c r="GYD64" s="399"/>
      <c r="GYE64" s="399"/>
      <c r="GYF64" s="399"/>
      <c r="GYG64" s="918"/>
      <c r="GYH64" s="918"/>
      <c r="GYI64" s="918"/>
      <c r="GYJ64" s="566"/>
      <c r="GYK64" s="399"/>
      <c r="GYL64" s="399"/>
      <c r="GYM64" s="399"/>
      <c r="GYN64" s="567"/>
      <c r="GYO64" s="399"/>
      <c r="GYP64" s="399"/>
      <c r="GYQ64" s="399"/>
      <c r="GYR64" s="399"/>
      <c r="GYS64" s="399"/>
      <c r="GYT64" s="399"/>
      <c r="GYU64" s="399"/>
      <c r="GYV64" s="399"/>
      <c r="GYW64" s="399"/>
      <c r="GYX64" s="918"/>
      <c r="GYY64" s="918"/>
      <c r="GYZ64" s="918"/>
      <c r="GZA64" s="566"/>
      <c r="GZB64" s="399"/>
      <c r="GZC64" s="399"/>
      <c r="GZD64" s="399"/>
      <c r="GZE64" s="567"/>
      <c r="GZF64" s="399"/>
      <c r="GZG64" s="399"/>
      <c r="GZH64" s="399"/>
      <c r="GZI64" s="399"/>
      <c r="GZJ64" s="399"/>
      <c r="GZK64" s="399"/>
      <c r="GZL64" s="399"/>
      <c r="GZM64" s="399"/>
      <c r="GZN64" s="399"/>
      <c r="GZO64" s="918"/>
      <c r="GZP64" s="918"/>
      <c r="GZQ64" s="918"/>
      <c r="GZR64" s="566"/>
      <c r="GZS64" s="399"/>
      <c r="GZT64" s="399"/>
      <c r="GZU64" s="399"/>
      <c r="GZV64" s="567"/>
      <c r="GZW64" s="399"/>
      <c r="GZX64" s="399"/>
      <c r="GZY64" s="399"/>
      <c r="GZZ64" s="399"/>
      <c r="HAA64" s="399"/>
      <c r="HAB64" s="399"/>
      <c r="HAC64" s="399"/>
      <c r="HAD64" s="399"/>
      <c r="HAE64" s="399"/>
      <c r="HAF64" s="918"/>
      <c r="HAG64" s="918"/>
      <c r="HAH64" s="918"/>
      <c r="HAI64" s="566"/>
      <c r="HAJ64" s="399"/>
      <c r="HAK64" s="399"/>
      <c r="HAL64" s="399"/>
      <c r="HAM64" s="567"/>
      <c r="HAN64" s="399"/>
      <c r="HAO64" s="399"/>
      <c r="HAP64" s="399"/>
      <c r="HAQ64" s="399"/>
      <c r="HAR64" s="399"/>
      <c r="HAS64" s="399"/>
      <c r="HAT64" s="399"/>
      <c r="HAU64" s="399"/>
      <c r="HAV64" s="399"/>
      <c r="HAW64" s="918"/>
      <c r="HAX64" s="918"/>
      <c r="HAY64" s="918"/>
      <c r="HAZ64" s="566"/>
      <c r="HBA64" s="399"/>
      <c r="HBB64" s="399"/>
      <c r="HBC64" s="399"/>
      <c r="HBD64" s="567"/>
      <c r="HBE64" s="399"/>
      <c r="HBF64" s="399"/>
      <c r="HBG64" s="399"/>
      <c r="HBH64" s="399"/>
      <c r="HBI64" s="399"/>
      <c r="HBJ64" s="399"/>
      <c r="HBK64" s="399"/>
      <c r="HBL64" s="399"/>
      <c r="HBM64" s="399"/>
      <c r="HBN64" s="918"/>
      <c r="HBO64" s="918"/>
      <c r="HBP64" s="918"/>
      <c r="HBQ64" s="566"/>
      <c r="HBR64" s="399"/>
      <c r="HBS64" s="399"/>
      <c r="HBT64" s="399"/>
      <c r="HBU64" s="567"/>
      <c r="HBV64" s="399"/>
      <c r="HBW64" s="399"/>
      <c r="HBX64" s="399"/>
      <c r="HBY64" s="399"/>
      <c r="HBZ64" s="399"/>
      <c r="HCA64" s="399"/>
      <c r="HCB64" s="399"/>
      <c r="HCC64" s="399"/>
      <c r="HCD64" s="399"/>
      <c r="HCE64" s="918"/>
      <c r="HCF64" s="918"/>
      <c r="HCG64" s="918"/>
      <c r="HCH64" s="566"/>
      <c r="HCI64" s="399"/>
      <c r="HCJ64" s="399"/>
      <c r="HCK64" s="399"/>
      <c r="HCL64" s="567"/>
      <c r="HCM64" s="399"/>
      <c r="HCN64" s="399"/>
      <c r="HCO64" s="399"/>
      <c r="HCP64" s="399"/>
      <c r="HCQ64" s="399"/>
      <c r="HCR64" s="399"/>
      <c r="HCS64" s="399"/>
      <c r="HCT64" s="399"/>
      <c r="HCU64" s="399"/>
      <c r="HCV64" s="918"/>
      <c r="HCW64" s="918"/>
      <c r="HCX64" s="918"/>
      <c r="HCY64" s="566"/>
      <c r="HCZ64" s="399"/>
      <c r="HDA64" s="399"/>
      <c r="HDB64" s="399"/>
      <c r="HDC64" s="567"/>
      <c r="HDD64" s="399"/>
      <c r="HDE64" s="399"/>
      <c r="HDF64" s="399"/>
      <c r="HDG64" s="399"/>
      <c r="HDH64" s="399"/>
      <c r="HDI64" s="399"/>
      <c r="HDJ64" s="399"/>
      <c r="HDK64" s="399"/>
      <c r="HDL64" s="399"/>
      <c r="HDM64" s="918"/>
      <c r="HDN64" s="918"/>
      <c r="HDO64" s="918"/>
      <c r="HDP64" s="566"/>
      <c r="HDQ64" s="399"/>
      <c r="HDR64" s="399"/>
      <c r="HDS64" s="399"/>
      <c r="HDT64" s="567"/>
      <c r="HDU64" s="399"/>
      <c r="HDV64" s="399"/>
      <c r="HDW64" s="399"/>
      <c r="HDX64" s="399"/>
      <c r="HDY64" s="399"/>
      <c r="HDZ64" s="399"/>
      <c r="HEA64" s="399"/>
      <c r="HEB64" s="399"/>
      <c r="HEC64" s="399"/>
      <c r="HED64" s="918"/>
      <c r="HEE64" s="918"/>
      <c r="HEF64" s="918"/>
      <c r="HEG64" s="566"/>
      <c r="HEH64" s="399"/>
      <c r="HEI64" s="399"/>
      <c r="HEJ64" s="399"/>
      <c r="HEK64" s="567"/>
      <c r="HEL64" s="399"/>
      <c r="HEM64" s="399"/>
      <c r="HEN64" s="399"/>
      <c r="HEO64" s="399"/>
      <c r="HEP64" s="399"/>
      <c r="HEQ64" s="399"/>
      <c r="HER64" s="399"/>
      <c r="HES64" s="399"/>
      <c r="HET64" s="399"/>
      <c r="HEU64" s="918"/>
      <c r="HEV64" s="918"/>
      <c r="HEW64" s="918"/>
      <c r="HEX64" s="566"/>
      <c r="HEY64" s="399"/>
      <c r="HEZ64" s="399"/>
      <c r="HFA64" s="399"/>
      <c r="HFB64" s="567"/>
      <c r="HFC64" s="399"/>
      <c r="HFD64" s="399"/>
      <c r="HFE64" s="399"/>
      <c r="HFF64" s="399"/>
      <c r="HFG64" s="399"/>
      <c r="HFH64" s="399"/>
      <c r="HFI64" s="399"/>
      <c r="HFJ64" s="399"/>
      <c r="HFK64" s="399"/>
      <c r="HFL64" s="918"/>
      <c r="HFM64" s="918"/>
      <c r="HFN64" s="918"/>
      <c r="HFO64" s="566"/>
      <c r="HFP64" s="399"/>
      <c r="HFQ64" s="399"/>
      <c r="HFR64" s="399"/>
      <c r="HFS64" s="567"/>
      <c r="HFT64" s="399"/>
      <c r="HFU64" s="399"/>
      <c r="HFV64" s="399"/>
      <c r="HFW64" s="399"/>
      <c r="HFX64" s="399"/>
      <c r="HFY64" s="399"/>
      <c r="HFZ64" s="399"/>
      <c r="HGA64" s="399"/>
      <c r="HGB64" s="399"/>
      <c r="HGC64" s="918"/>
      <c r="HGD64" s="918"/>
      <c r="HGE64" s="918"/>
      <c r="HGF64" s="566"/>
      <c r="HGG64" s="399"/>
      <c r="HGH64" s="399"/>
      <c r="HGI64" s="399"/>
      <c r="HGJ64" s="567"/>
      <c r="HGK64" s="399"/>
      <c r="HGL64" s="399"/>
      <c r="HGM64" s="399"/>
      <c r="HGN64" s="399"/>
      <c r="HGO64" s="399"/>
      <c r="HGP64" s="399"/>
      <c r="HGQ64" s="399"/>
      <c r="HGR64" s="399"/>
      <c r="HGS64" s="399"/>
      <c r="HGT64" s="918"/>
      <c r="HGU64" s="918"/>
      <c r="HGV64" s="918"/>
      <c r="HGW64" s="566"/>
      <c r="HGX64" s="399"/>
      <c r="HGY64" s="399"/>
      <c r="HGZ64" s="399"/>
      <c r="HHA64" s="567"/>
      <c r="HHB64" s="399"/>
      <c r="HHC64" s="399"/>
      <c r="HHD64" s="399"/>
      <c r="HHE64" s="399"/>
      <c r="HHF64" s="399"/>
      <c r="HHG64" s="399"/>
      <c r="HHH64" s="399"/>
      <c r="HHI64" s="399"/>
      <c r="HHJ64" s="399"/>
      <c r="HHK64" s="918"/>
      <c r="HHL64" s="918"/>
      <c r="HHM64" s="918"/>
      <c r="HHN64" s="566"/>
      <c r="HHO64" s="399"/>
      <c r="HHP64" s="399"/>
      <c r="HHQ64" s="399"/>
      <c r="HHR64" s="567"/>
      <c r="HHS64" s="399"/>
      <c r="HHT64" s="399"/>
      <c r="HHU64" s="399"/>
      <c r="HHV64" s="399"/>
      <c r="HHW64" s="399"/>
      <c r="HHX64" s="399"/>
      <c r="HHY64" s="399"/>
      <c r="HHZ64" s="399"/>
      <c r="HIA64" s="399"/>
      <c r="HIB64" s="918"/>
      <c r="HIC64" s="918"/>
      <c r="HID64" s="918"/>
      <c r="HIE64" s="566"/>
      <c r="HIF64" s="399"/>
      <c r="HIG64" s="399"/>
      <c r="HIH64" s="399"/>
      <c r="HII64" s="567"/>
      <c r="HIJ64" s="399"/>
      <c r="HIK64" s="399"/>
      <c r="HIL64" s="399"/>
      <c r="HIM64" s="399"/>
      <c r="HIN64" s="399"/>
      <c r="HIO64" s="399"/>
      <c r="HIP64" s="399"/>
      <c r="HIQ64" s="399"/>
      <c r="HIR64" s="399"/>
      <c r="HIS64" s="918"/>
      <c r="HIT64" s="918"/>
      <c r="HIU64" s="918"/>
      <c r="HIV64" s="566"/>
      <c r="HIW64" s="399"/>
      <c r="HIX64" s="399"/>
      <c r="HIY64" s="399"/>
      <c r="HIZ64" s="567"/>
      <c r="HJA64" s="399"/>
      <c r="HJB64" s="399"/>
      <c r="HJC64" s="399"/>
      <c r="HJD64" s="399"/>
      <c r="HJE64" s="399"/>
      <c r="HJF64" s="399"/>
      <c r="HJG64" s="399"/>
      <c r="HJH64" s="399"/>
      <c r="HJI64" s="399"/>
      <c r="HJJ64" s="918"/>
      <c r="HJK64" s="918"/>
      <c r="HJL64" s="918"/>
      <c r="HJM64" s="566"/>
      <c r="HJN64" s="399"/>
      <c r="HJO64" s="399"/>
      <c r="HJP64" s="399"/>
      <c r="HJQ64" s="567"/>
      <c r="HJR64" s="399"/>
      <c r="HJS64" s="399"/>
      <c r="HJT64" s="399"/>
      <c r="HJU64" s="399"/>
      <c r="HJV64" s="399"/>
      <c r="HJW64" s="399"/>
      <c r="HJX64" s="399"/>
      <c r="HJY64" s="399"/>
      <c r="HJZ64" s="399"/>
      <c r="HKA64" s="918"/>
      <c r="HKB64" s="918"/>
      <c r="HKC64" s="918"/>
      <c r="HKD64" s="566"/>
      <c r="HKE64" s="399"/>
      <c r="HKF64" s="399"/>
      <c r="HKG64" s="399"/>
      <c r="HKH64" s="567"/>
      <c r="HKI64" s="399"/>
      <c r="HKJ64" s="399"/>
      <c r="HKK64" s="399"/>
      <c r="HKL64" s="399"/>
      <c r="HKM64" s="399"/>
      <c r="HKN64" s="399"/>
      <c r="HKO64" s="399"/>
      <c r="HKP64" s="399"/>
      <c r="HKQ64" s="399"/>
      <c r="HKR64" s="918"/>
      <c r="HKS64" s="918"/>
      <c r="HKT64" s="918"/>
      <c r="HKU64" s="566"/>
      <c r="HKV64" s="399"/>
      <c r="HKW64" s="399"/>
      <c r="HKX64" s="399"/>
      <c r="HKY64" s="567"/>
      <c r="HKZ64" s="399"/>
      <c r="HLA64" s="399"/>
      <c r="HLB64" s="399"/>
      <c r="HLC64" s="399"/>
      <c r="HLD64" s="399"/>
      <c r="HLE64" s="399"/>
      <c r="HLF64" s="399"/>
      <c r="HLG64" s="399"/>
      <c r="HLH64" s="399"/>
      <c r="HLI64" s="918"/>
      <c r="HLJ64" s="918"/>
      <c r="HLK64" s="918"/>
      <c r="HLL64" s="566"/>
      <c r="HLM64" s="399"/>
      <c r="HLN64" s="399"/>
      <c r="HLO64" s="399"/>
      <c r="HLP64" s="567"/>
      <c r="HLQ64" s="399"/>
      <c r="HLR64" s="399"/>
      <c r="HLS64" s="399"/>
      <c r="HLT64" s="399"/>
      <c r="HLU64" s="399"/>
      <c r="HLV64" s="399"/>
      <c r="HLW64" s="399"/>
      <c r="HLX64" s="399"/>
      <c r="HLY64" s="399"/>
      <c r="HLZ64" s="918"/>
      <c r="HMA64" s="918"/>
      <c r="HMB64" s="918"/>
      <c r="HMC64" s="566"/>
      <c r="HMD64" s="399"/>
      <c r="HME64" s="399"/>
      <c r="HMF64" s="399"/>
      <c r="HMG64" s="567"/>
      <c r="HMH64" s="399"/>
      <c r="HMI64" s="399"/>
      <c r="HMJ64" s="399"/>
      <c r="HMK64" s="399"/>
      <c r="HML64" s="399"/>
      <c r="HMM64" s="399"/>
      <c r="HMN64" s="399"/>
      <c r="HMO64" s="399"/>
      <c r="HMP64" s="399"/>
      <c r="HMQ64" s="918"/>
      <c r="HMR64" s="918"/>
      <c r="HMS64" s="918"/>
      <c r="HMT64" s="566"/>
      <c r="HMU64" s="399"/>
      <c r="HMV64" s="399"/>
      <c r="HMW64" s="399"/>
      <c r="HMX64" s="567"/>
      <c r="HMY64" s="399"/>
      <c r="HMZ64" s="399"/>
      <c r="HNA64" s="399"/>
      <c r="HNB64" s="399"/>
      <c r="HNC64" s="399"/>
      <c r="HND64" s="399"/>
      <c r="HNE64" s="399"/>
      <c r="HNF64" s="399"/>
      <c r="HNG64" s="399"/>
      <c r="HNH64" s="918"/>
      <c r="HNI64" s="918"/>
      <c r="HNJ64" s="918"/>
      <c r="HNK64" s="566"/>
      <c r="HNL64" s="399"/>
      <c r="HNM64" s="399"/>
      <c r="HNN64" s="399"/>
      <c r="HNO64" s="567"/>
      <c r="HNP64" s="399"/>
      <c r="HNQ64" s="399"/>
      <c r="HNR64" s="399"/>
      <c r="HNS64" s="399"/>
      <c r="HNT64" s="399"/>
      <c r="HNU64" s="399"/>
      <c r="HNV64" s="399"/>
      <c r="HNW64" s="399"/>
      <c r="HNX64" s="399"/>
      <c r="HNY64" s="918"/>
      <c r="HNZ64" s="918"/>
      <c r="HOA64" s="918"/>
      <c r="HOB64" s="566"/>
      <c r="HOC64" s="399"/>
      <c r="HOD64" s="399"/>
      <c r="HOE64" s="399"/>
      <c r="HOF64" s="567"/>
      <c r="HOG64" s="399"/>
      <c r="HOH64" s="399"/>
      <c r="HOI64" s="399"/>
      <c r="HOJ64" s="399"/>
      <c r="HOK64" s="399"/>
      <c r="HOL64" s="399"/>
      <c r="HOM64" s="399"/>
      <c r="HON64" s="399"/>
      <c r="HOO64" s="399"/>
      <c r="HOP64" s="918"/>
      <c r="HOQ64" s="918"/>
      <c r="HOR64" s="918"/>
      <c r="HOS64" s="566"/>
      <c r="HOT64" s="399"/>
      <c r="HOU64" s="399"/>
      <c r="HOV64" s="399"/>
      <c r="HOW64" s="567"/>
      <c r="HOX64" s="399"/>
      <c r="HOY64" s="399"/>
      <c r="HOZ64" s="399"/>
      <c r="HPA64" s="399"/>
      <c r="HPB64" s="399"/>
      <c r="HPC64" s="399"/>
      <c r="HPD64" s="399"/>
      <c r="HPE64" s="399"/>
      <c r="HPF64" s="399"/>
      <c r="HPG64" s="918"/>
      <c r="HPH64" s="918"/>
      <c r="HPI64" s="918"/>
      <c r="HPJ64" s="566"/>
      <c r="HPK64" s="399"/>
      <c r="HPL64" s="399"/>
      <c r="HPM64" s="399"/>
      <c r="HPN64" s="567"/>
      <c r="HPO64" s="399"/>
      <c r="HPP64" s="399"/>
      <c r="HPQ64" s="399"/>
      <c r="HPR64" s="399"/>
      <c r="HPS64" s="399"/>
      <c r="HPT64" s="399"/>
      <c r="HPU64" s="399"/>
      <c r="HPV64" s="399"/>
      <c r="HPW64" s="399"/>
      <c r="HPX64" s="918"/>
      <c r="HPY64" s="918"/>
      <c r="HPZ64" s="918"/>
      <c r="HQA64" s="566"/>
      <c r="HQB64" s="399"/>
      <c r="HQC64" s="399"/>
      <c r="HQD64" s="399"/>
      <c r="HQE64" s="567"/>
      <c r="HQF64" s="399"/>
      <c r="HQG64" s="399"/>
      <c r="HQH64" s="399"/>
      <c r="HQI64" s="399"/>
      <c r="HQJ64" s="399"/>
      <c r="HQK64" s="399"/>
      <c r="HQL64" s="399"/>
      <c r="HQM64" s="399"/>
      <c r="HQN64" s="399"/>
      <c r="HQO64" s="918"/>
      <c r="HQP64" s="918"/>
      <c r="HQQ64" s="918"/>
      <c r="HQR64" s="566"/>
      <c r="HQS64" s="399"/>
      <c r="HQT64" s="399"/>
      <c r="HQU64" s="399"/>
      <c r="HQV64" s="567"/>
      <c r="HQW64" s="399"/>
      <c r="HQX64" s="399"/>
      <c r="HQY64" s="399"/>
      <c r="HQZ64" s="399"/>
      <c r="HRA64" s="399"/>
      <c r="HRB64" s="399"/>
      <c r="HRC64" s="399"/>
      <c r="HRD64" s="399"/>
      <c r="HRE64" s="399"/>
      <c r="HRF64" s="918"/>
      <c r="HRG64" s="918"/>
      <c r="HRH64" s="918"/>
      <c r="HRI64" s="566"/>
      <c r="HRJ64" s="399"/>
      <c r="HRK64" s="399"/>
      <c r="HRL64" s="399"/>
      <c r="HRM64" s="567"/>
      <c r="HRN64" s="399"/>
      <c r="HRO64" s="399"/>
      <c r="HRP64" s="399"/>
      <c r="HRQ64" s="399"/>
      <c r="HRR64" s="399"/>
      <c r="HRS64" s="399"/>
      <c r="HRT64" s="399"/>
      <c r="HRU64" s="399"/>
      <c r="HRV64" s="399"/>
      <c r="HRW64" s="918"/>
      <c r="HRX64" s="918"/>
      <c r="HRY64" s="918"/>
      <c r="HRZ64" s="566"/>
      <c r="HSA64" s="399"/>
      <c r="HSB64" s="399"/>
      <c r="HSC64" s="399"/>
      <c r="HSD64" s="567"/>
      <c r="HSE64" s="399"/>
      <c r="HSF64" s="399"/>
      <c r="HSG64" s="399"/>
      <c r="HSH64" s="399"/>
      <c r="HSI64" s="399"/>
      <c r="HSJ64" s="399"/>
      <c r="HSK64" s="399"/>
      <c r="HSL64" s="399"/>
      <c r="HSM64" s="399"/>
      <c r="HSN64" s="918"/>
      <c r="HSO64" s="918"/>
      <c r="HSP64" s="918"/>
      <c r="HSQ64" s="566"/>
      <c r="HSR64" s="399"/>
      <c r="HSS64" s="399"/>
      <c r="HST64" s="399"/>
      <c r="HSU64" s="567"/>
      <c r="HSV64" s="399"/>
      <c r="HSW64" s="399"/>
      <c r="HSX64" s="399"/>
      <c r="HSY64" s="399"/>
      <c r="HSZ64" s="399"/>
      <c r="HTA64" s="399"/>
      <c r="HTB64" s="399"/>
      <c r="HTC64" s="399"/>
      <c r="HTD64" s="399"/>
      <c r="HTE64" s="918"/>
      <c r="HTF64" s="918"/>
      <c r="HTG64" s="918"/>
      <c r="HTH64" s="566"/>
      <c r="HTI64" s="399"/>
      <c r="HTJ64" s="399"/>
      <c r="HTK64" s="399"/>
      <c r="HTL64" s="567"/>
      <c r="HTM64" s="399"/>
      <c r="HTN64" s="399"/>
      <c r="HTO64" s="399"/>
      <c r="HTP64" s="399"/>
      <c r="HTQ64" s="399"/>
      <c r="HTR64" s="399"/>
      <c r="HTS64" s="399"/>
      <c r="HTT64" s="399"/>
      <c r="HTU64" s="399"/>
      <c r="HTV64" s="918"/>
      <c r="HTW64" s="918"/>
      <c r="HTX64" s="918"/>
      <c r="HTY64" s="566"/>
      <c r="HTZ64" s="399"/>
      <c r="HUA64" s="399"/>
      <c r="HUB64" s="399"/>
      <c r="HUC64" s="567"/>
      <c r="HUD64" s="399"/>
      <c r="HUE64" s="399"/>
      <c r="HUF64" s="399"/>
      <c r="HUG64" s="399"/>
      <c r="HUH64" s="399"/>
      <c r="HUI64" s="399"/>
      <c r="HUJ64" s="399"/>
      <c r="HUK64" s="399"/>
      <c r="HUL64" s="399"/>
      <c r="HUM64" s="918"/>
      <c r="HUN64" s="918"/>
      <c r="HUO64" s="918"/>
      <c r="HUP64" s="566"/>
      <c r="HUQ64" s="399"/>
      <c r="HUR64" s="399"/>
      <c r="HUS64" s="399"/>
      <c r="HUT64" s="567"/>
      <c r="HUU64" s="399"/>
      <c r="HUV64" s="399"/>
      <c r="HUW64" s="399"/>
      <c r="HUX64" s="399"/>
      <c r="HUY64" s="399"/>
      <c r="HUZ64" s="399"/>
      <c r="HVA64" s="399"/>
      <c r="HVB64" s="399"/>
      <c r="HVC64" s="399"/>
      <c r="HVD64" s="918"/>
      <c r="HVE64" s="918"/>
      <c r="HVF64" s="918"/>
      <c r="HVG64" s="566"/>
      <c r="HVH64" s="399"/>
      <c r="HVI64" s="399"/>
      <c r="HVJ64" s="399"/>
      <c r="HVK64" s="567"/>
      <c r="HVL64" s="399"/>
      <c r="HVM64" s="399"/>
      <c r="HVN64" s="399"/>
      <c r="HVO64" s="399"/>
      <c r="HVP64" s="399"/>
      <c r="HVQ64" s="399"/>
      <c r="HVR64" s="399"/>
      <c r="HVS64" s="399"/>
      <c r="HVT64" s="399"/>
      <c r="HVU64" s="918"/>
      <c r="HVV64" s="918"/>
      <c r="HVW64" s="918"/>
      <c r="HVX64" s="566"/>
      <c r="HVY64" s="399"/>
      <c r="HVZ64" s="399"/>
      <c r="HWA64" s="399"/>
      <c r="HWB64" s="567"/>
      <c r="HWC64" s="399"/>
      <c r="HWD64" s="399"/>
      <c r="HWE64" s="399"/>
      <c r="HWF64" s="399"/>
      <c r="HWG64" s="399"/>
      <c r="HWH64" s="399"/>
      <c r="HWI64" s="399"/>
      <c r="HWJ64" s="399"/>
      <c r="HWK64" s="399"/>
      <c r="HWL64" s="918"/>
      <c r="HWM64" s="918"/>
      <c r="HWN64" s="918"/>
      <c r="HWO64" s="566"/>
      <c r="HWP64" s="399"/>
      <c r="HWQ64" s="399"/>
      <c r="HWR64" s="399"/>
      <c r="HWS64" s="567"/>
      <c r="HWT64" s="399"/>
      <c r="HWU64" s="399"/>
      <c r="HWV64" s="399"/>
      <c r="HWW64" s="399"/>
      <c r="HWX64" s="399"/>
      <c r="HWY64" s="399"/>
      <c r="HWZ64" s="399"/>
      <c r="HXA64" s="399"/>
      <c r="HXB64" s="399"/>
      <c r="HXC64" s="918"/>
      <c r="HXD64" s="918"/>
      <c r="HXE64" s="918"/>
      <c r="HXF64" s="566"/>
      <c r="HXG64" s="399"/>
      <c r="HXH64" s="399"/>
      <c r="HXI64" s="399"/>
      <c r="HXJ64" s="567"/>
      <c r="HXK64" s="399"/>
      <c r="HXL64" s="399"/>
      <c r="HXM64" s="399"/>
      <c r="HXN64" s="399"/>
      <c r="HXO64" s="399"/>
      <c r="HXP64" s="399"/>
      <c r="HXQ64" s="399"/>
      <c r="HXR64" s="399"/>
      <c r="HXS64" s="399"/>
      <c r="HXT64" s="918"/>
      <c r="HXU64" s="918"/>
      <c r="HXV64" s="918"/>
      <c r="HXW64" s="566"/>
      <c r="HXX64" s="399"/>
      <c r="HXY64" s="399"/>
      <c r="HXZ64" s="399"/>
      <c r="HYA64" s="567"/>
      <c r="HYB64" s="399"/>
      <c r="HYC64" s="399"/>
      <c r="HYD64" s="399"/>
      <c r="HYE64" s="399"/>
      <c r="HYF64" s="399"/>
      <c r="HYG64" s="399"/>
      <c r="HYH64" s="399"/>
      <c r="HYI64" s="399"/>
      <c r="HYJ64" s="399"/>
      <c r="HYK64" s="918"/>
      <c r="HYL64" s="918"/>
      <c r="HYM64" s="918"/>
      <c r="HYN64" s="566"/>
      <c r="HYO64" s="399"/>
      <c r="HYP64" s="399"/>
      <c r="HYQ64" s="399"/>
      <c r="HYR64" s="567"/>
      <c r="HYS64" s="399"/>
      <c r="HYT64" s="399"/>
      <c r="HYU64" s="399"/>
      <c r="HYV64" s="399"/>
      <c r="HYW64" s="399"/>
      <c r="HYX64" s="399"/>
      <c r="HYY64" s="399"/>
      <c r="HYZ64" s="399"/>
      <c r="HZA64" s="399"/>
      <c r="HZB64" s="918"/>
      <c r="HZC64" s="918"/>
      <c r="HZD64" s="918"/>
      <c r="HZE64" s="566"/>
      <c r="HZF64" s="399"/>
      <c r="HZG64" s="399"/>
      <c r="HZH64" s="399"/>
      <c r="HZI64" s="567"/>
      <c r="HZJ64" s="399"/>
      <c r="HZK64" s="399"/>
      <c r="HZL64" s="399"/>
      <c r="HZM64" s="399"/>
      <c r="HZN64" s="399"/>
      <c r="HZO64" s="399"/>
      <c r="HZP64" s="399"/>
      <c r="HZQ64" s="399"/>
      <c r="HZR64" s="399"/>
      <c r="HZS64" s="918"/>
      <c r="HZT64" s="918"/>
      <c r="HZU64" s="918"/>
      <c r="HZV64" s="566"/>
      <c r="HZW64" s="399"/>
      <c r="HZX64" s="399"/>
      <c r="HZY64" s="399"/>
      <c r="HZZ64" s="567"/>
      <c r="IAA64" s="399"/>
      <c r="IAB64" s="399"/>
      <c r="IAC64" s="399"/>
      <c r="IAD64" s="399"/>
      <c r="IAE64" s="399"/>
      <c r="IAF64" s="399"/>
      <c r="IAG64" s="399"/>
      <c r="IAH64" s="399"/>
      <c r="IAI64" s="399"/>
      <c r="IAJ64" s="918"/>
      <c r="IAK64" s="918"/>
      <c r="IAL64" s="918"/>
      <c r="IAM64" s="566"/>
      <c r="IAN64" s="399"/>
      <c r="IAO64" s="399"/>
      <c r="IAP64" s="399"/>
      <c r="IAQ64" s="567"/>
      <c r="IAR64" s="399"/>
      <c r="IAS64" s="399"/>
      <c r="IAT64" s="399"/>
      <c r="IAU64" s="399"/>
      <c r="IAV64" s="399"/>
      <c r="IAW64" s="399"/>
      <c r="IAX64" s="399"/>
      <c r="IAY64" s="399"/>
      <c r="IAZ64" s="399"/>
      <c r="IBA64" s="918"/>
      <c r="IBB64" s="918"/>
      <c r="IBC64" s="918"/>
      <c r="IBD64" s="566"/>
      <c r="IBE64" s="399"/>
      <c r="IBF64" s="399"/>
      <c r="IBG64" s="399"/>
      <c r="IBH64" s="567"/>
      <c r="IBI64" s="399"/>
      <c r="IBJ64" s="399"/>
      <c r="IBK64" s="399"/>
      <c r="IBL64" s="399"/>
      <c r="IBM64" s="399"/>
      <c r="IBN64" s="399"/>
      <c r="IBO64" s="399"/>
      <c r="IBP64" s="399"/>
      <c r="IBQ64" s="399"/>
      <c r="IBR64" s="918"/>
      <c r="IBS64" s="918"/>
      <c r="IBT64" s="918"/>
      <c r="IBU64" s="566"/>
      <c r="IBV64" s="399"/>
      <c r="IBW64" s="399"/>
      <c r="IBX64" s="399"/>
      <c r="IBY64" s="567"/>
      <c r="IBZ64" s="399"/>
      <c r="ICA64" s="399"/>
      <c r="ICB64" s="399"/>
      <c r="ICC64" s="399"/>
      <c r="ICD64" s="399"/>
      <c r="ICE64" s="399"/>
      <c r="ICF64" s="399"/>
      <c r="ICG64" s="399"/>
      <c r="ICH64" s="399"/>
      <c r="ICI64" s="918"/>
      <c r="ICJ64" s="918"/>
      <c r="ICK64" s="918"/>
      <c r="ICL64" s="566"/>
      <c r="ICM64" s="399"/>
      <c r="ICN64" s="399"/>
      <c r="ICO64" s="399"/>
      <c r="ICP64" s="567"/>
      <c r="ICQ64" s="399"/>
      <c r="ICR64" s="399"/>
      <c r="ICS64" s="399"/>
      <c r="ICT64" s="399"/>
      <c r="ICU64" s="399"/>
      <c r="ICV64" s="399"/>
      <c r="ICW64" s="399"/>
      <c r="ICX64" s="399"/>
      <c r="ICY64" s="399"/>
      <c r="ICZ64" s="918"/>
      <c r="IDA64" s="918"/>
      <c r="IDB64" s="918"/>
      <c r="IDC64" s="566"/>
      <c r="IDD64" s="399"/>
      <c r="IDE64" s="399"/>
      <c r="IDF64" s="399"/>
      <c r="IDG64" s="567"/>
      <c r="IDH64" s="399"/>
      <c r="IDI64" s="399"/>
      <c r="IDJ64" s="399"/>
      <c r="IDK64" s="399"/>
      <c r="IDL64" s="399"/>
      <c r="IDM64" s="399"/>
      <c r="IDN64" s="399"/>
      <c r="IDO64" s="399"/>
      <c r="IDP64" s="399"/>
      <c r="IDQ64" s="918"/>
      <c r="IDR64" s="918"/>
      <c r="IDS64" s="918"/>
      <c r="IDT64" s="566"/>
      <c r="IDU64" s="399"/>
      <c r="IDV64" s="399"/>
      <c r="IDW64" s="399"/>
      <c r="IDX64" s="567"/>
      <c r="IDY64" s="399"/>
      <c r="IDZ64" s="399"/>
      <c r="IEA64" s="399"/>
      <c r="IEB64" s="399"/>
      <c r="IEC64" s="399"/>
      <c r="IED64" s="399"/>
      <c r="IEE64" s="399"/>
      <c r="IEF64" s="399"/>
      <c r="IEG64" s="399"/>
      <c r="IEH64" s="918"/>
      <c r="IEI64" s="918"/>
      <c r="IEJ64" s="918"/>
      <c r="IEK64" s="566"/>
      <c r="IEL64" s="399"/>
      <c r="IEM64" s="399"/>
      <c r="IEN64" s="399"/>
      <c r="IEO64" s="567"/>
      <c r="IEP64" s="399"/>
      <c r="IEQ64" s="399"/>
      <c r="IER64" s="399"/>
      <c r="IES64" s="399"/>
      <c r="IET64" s="399"/>
      <c r="IEU64" s="399"/>
      <c r="IEV64" s="399"/>
      <c r="IEW64" s="399"/>
      <c r="IEX64" s="399"/>
      <c r="IEY64" s="918"/>
      <c r="IEZ64" s="918"/>
      <c r="IFA64" s="918"/>
      <c r="IFB64" s="566"/>
      <c r="IFC64" s="399"/>
      <c r="IFD64" s="399"/>
      <c r="IFE64" s="399"/>
      <c r="IFF64" s="567"/>
      <c r="IFG64" s="399"/>
      <c r="IFH64" s="399"/>
      <c r="IFI64" s="399"/>
      <c r="IFJ64" s="399"/>
      <c r="IFK64" s="399"/>
      <c r="IFL64" s="399"/>
      <c r="IFM64" s="399"/>
      <c r="IFN64" s="399"/>
      <c r="IFO64" s="399"/>
      <c r="IFP64" s="918"/>
      <c r="IFQ64" s="918"/>
      <c r="IFR64" s="918"/>
      <c r="IFS64" s="566"/>
      <c r="IFT64" s="399"/>
      <c r="IFU64" s="399"/>
      <c r="IFV64" s="399"/>
      <c r="IFW64" s="567"/>
      <c r="IFX64" s="399"/>
      <c r="IFY64" s="399"/>
      <c r="IFZ64" s="399"/>
      <c r="IGA64" s="399"/>
      <c r="IGB64" s="399"/>
      <c r="IGC64" s="399"/>
      <c r="IGD64" s="399"/>
      <c r="IGE64" s="399"/>
      <c r="IGF64" s="399"/>
      <c r="IGG64" s="918"/>
      <c r="IGH64" s="918"/>
      <c r="IGI64" s="918"/>
      <c r="IGJ64" s="566"/>
      <c r="IGK64" s="399"/>
      <c r="IGL64" s="399"/>
      <c r="IGM64" s="399"/>
      <c r="IGN64" s="567"/>
      <c r="IGO64" s="399"/>
      <c r="IGP64" s="399"/>
      <c r="IGQ64" s="399"/>
      <c r="IGR64" s="399"/>
      <c r="IGS64" s="399"/>
      <c r="IGT64" s="399"/>
      <c r="IGU64" s="399"/>
      <c r="IGV64" s="399"/>
      <c r="IGW64" s="399"/>
      <c r="IGX64" s="918"/>
      <c r="IGY64" s="918"/>
      <c r="IGZ64" s="918"/>
      <c r="IHA64" s="566"/>
      <c r="IHB64" s="399"/>
      <c r="IHC64" s="399"/>
      <c r="IHD64" s="399"/>
      <c r="IHE64" s="567"/>
      <c r="IHF64" s="399"/>
      <c r="IHG64" s="399"/>
      <c r="IHH64" s="399"/>
      <c r="IHI64" s="399"/>
      <c r="IHJ64" s="399"/>
      <c r="IHK64" s="399"/>
      <c r="IHL64" s="399"/>
      <c r="IHM64" s="399"/>
      <c r="IHN64" s="399"/>
      <c r="IHO64" s="918"/>
      <c r="IHP64" s="918"/>
      <c r="IHQ64" s="918"/>
      <c r="IHR64" s="566"/>
      <c r="IHS64" s="399"/>
      <c r="IHT64" s="399"/>
      <c r="IHU64" s="399"/>
      <c r="IHV64" s="567"/>
      <c r="IHW64" s="399"/>
      <c r="IHX64" s="399"/>
      <c r="IHY64" s="399"/>
      <c r="IHZ64" s="399"/>
      <c r="IIA64" s="399"/>
      <c r="IIB64" s="399"/>
      <c r="IIC64" s="399"/>
      <c r="IID64" s="399"/>
      <c r="IIE64" s="399"/>
      <c r="IIF64" s="918"/>
      <c r="IIG64" s="918"/>
      <c r="IIH64" s="918"/>
      <c r="III64" s="566"/>
      <c r="IIJ64" s="399"/>
      <c r="IIK64" s="399"/>
      <c r="IIL64" s="399"/>
      <c r="IIM64" s="567"/>
      <c r="IIN64" s="399"/>
      <c r="IIO64" s="399"/>
      <c r="IIP64" s="399"/>
      <c r="IIQ64" s="399"/>
      <c r="IIR64" s="399"/>
      <c r="IIS64" s="399"/>
      <c r="IIT64" s="399"/>
      <c r="IIU64" s="399"/>
      <c r="IIV64" s="399"/>
      <c r="IIW64" s="918"/>
      <c r="IIX64" s="918"/>
      <c r="IIY64" s="918"/>
      <c r="IIZ64" s="566"/>
      <c r="IJA64" s="399"/>
      <c r="IJB64" s="399"/>
      <c r="IJC64" s="399"/>
      <c r="IJD64" s="567"/>
      <c r="IJE64" s="399"/>
      <c r="IJF64" s="399"/>
      <c r="IJG64" s="399"/>
      <c r="IJH64" s="399"/>
      <c r="IJI64" s="399"/>
      <c r="IJJ64" s="399"/>
      <c r="IJK64" s="399"/>
      <c r="IJL64" s="399"/>
      <c r="IJM64" s="399"/>
      <c r="IJN64" s="918"/>
      <c r="IJO64" s="918"/>
      <c r="IJP64" s="918"/>
      <c r="IJQ64" s="566"/>
      <c r="IJR64" s="399"/>
      <c r="IJS64" s="399"/>
      <c r="IJT64" s="399"/>
      <c r="IJU64" s="567"/>
      <c r="IJV64" s="399"/>
      <c r="IJW64" s="399"/>
      <c r="IJX64" s="399"/>
      <c r="IJY64" s="399"/>
      <c r="IJZ64" s="399"/>
      <c r="IKA64" s="399"/>
      <c r="IKB64" s="399"/>
      <c r="IKC64" s="399"/>
      <c r="IKD64" s="399"/>
      <c r="IKE64" s="918"/>
      <c r="IKF64" s="918"/>
      <c r="IKG64" s="918"/>
      <c r="IKH64" s="566"/>
      <c r="IKI64" s="399"/>
      <c r="IKJ64" s="399"/>
      <c r="IKK64" s="399"/>
      <c r="IKL64" s="567"/>
      <c r="IKM64" s="399"/>
      <c r="IKN64" s="399"/>
      <c r="IKO64" s="399"/>
      <c r="IKP64" s="399"/>
      <c r="IKQ64" s="399"/>
      <c r="IKR64" s="399"/>
      <c r="IKS64" s="399"/>
      <c r="IKT64" s="399"/>
      <c r="IKU64" s="399"/>
      <c r="IKV64" s="918"/>
      <c r="IKW64" s="918"/>
      <c r="IKX64" s="918"/>
      <c r="IKY64" s="566"/>
      <c r="IKZ64" s="399"/>
      <c r="ILA64" s="399"/>
      <c r="ILB64" s="399"/>
      <c r="ILC64" s="567"/>
      <c r="ILD64" s="399"/>
      <c r="ILE64" s="399"/>
      <c r="ILF64" s="399"/>
      <c r="ILG64" s="399"/>
      <c r="ILH64" s="399"/>
      <c r="ILI64" s="399"/>
      <c r="ILJ64" s="399"/>
      <c r="ILK64" s="399"/>
      <c r="ILL64" s="399"/>
      <c r="ILM64" s="918"/>
      <c r="ILN64" s="918"/>
      <c r="ILO64" s="918"/>
      <c r="ILP64" s="566"/>
      <c r="ILQ64" s="399"/>
      <c r="ILR64" s="399"/>
      <c r="ILS64" s="399"/>
      <c r="ILT64" s="567"/>
      <c r="ILU64" s="399"/>
      <c r="ILV64" s="399"/>
      <c r="ILW64" s="399"/>
      <c r="ILX64" s="399"/>
      <c r="ILY64" s="399"/>
      <c r="ILZ64" s="399"/>
      <c r="IMA64" s="399"/>
      <c r="IMB64" s="399"/>
      <c r="IMC64" s="399"/>
      <c r="IMD64" s="918"/>
      <c r="IME64" s="918"/>
      <c r="IMF64" s="918"/>
      <c r="IMG64" s="566"/>
      <c r="IMH64" s="399"/>
      <c r="IMI64" s="399"/>
      <c r="IMJ64" s="399"/>
      <c r="IMK64" s="567"/>
      <c r="IML64" s="399"/>
      <c r="IMM64" s="399"/>
      <c r="IMN64" s="399"/>
      <c r="IMO64" s="399"/>
      <c r="IMP64" s="399"/>
      <c r="IMQ64" s="399"/>
      <c r="IMR64" s="399"/>
      <c r="IMS64" s="399"/>
      <c r="IMT64" s="399"/>
      <c r="IMU64" s="918"/>
      <c r="IMV64" s="918"/>
      <c r="IMW64" s="918"/>
      <c r="IMX64" s="566"/>
      <c r="IMY64" s="399"/>
      <c r="IMZ64" s="399"/>
      <c r="INA64" s="399"/>
      <c r="INB64" s="567"/>
      <c r="INC64" s="399"/>
      <c r="IND64" s="399"/>
      <c r="INE64" s="399"/>
      <c r="INF64" s="399"/>
      <c r="ING64" s="399"/>
      <c r="INH64" s="399"/>
      <c r="INI64" s="399"/>
      <c r="INJ64" s="399"/>
      <c r="INK64" s="399"/>
      <c r="INL64" s="918"/>
      <c r="INM64" s="918"/>
      <c r="INN64" s="918"/>
      <c r="INO64" s="566"/>
      <c r="INP64" s="399"/>
      <c r="INQ64" s="399"/>
      <c r="INR64" s="399"/>
      <c r="INS64" s="567"/>
      <c r="INT64" s="399"/>
      <c r="INU64" s="399"/>
      <c r="INV64" s="399"/>
      <c r="INW64" s="399"/>
      <c r="INX64" s="399"/>
      <c r="INY64" s="399"/>
      <c r="INZ64" s="399"/>
      <c r="IOA64" s="399"/>
      <c r="IOB64" s="399"/>
      <c r="IOC64" s="918"/>
      <c r="IOD64" s="918"/>
      <c r="IOE64" s="918"/>
      <c r="IOF64" s="566"/>
      <c r="IOG64" s="399"/>
      <c r="IOH64" s="399"/>
      <c r="IOI64" s="399"/>
      <c r="IOJ64" s="567"/>
      <c r="IOK64" s="399"/>
      <c r="IOL64" s="399"/>
      <c r="IOM64" s="399"/>
      <c r="ION64" s="399"/>
      <c r="IOO64" s="399"/>
      <c r="IOP64" s="399"/>
      <c r="IOQ64" s="399"/>
      <c r="IOR64" s="399"/>
      <c r="IOS64" s="399"/>
      <c r="IOT64" s="918"/>
      <c r="IOU64" s="918"/>
      <c r="IOV64" s="918"/>
      <c r="IOW64" s="566"/>
      <c r="IOX64" s="399"/>
      <c r="IOY64" s="399"/>
      <c r="IOZ64" s="399"/>
      <c r="IPA64" s="567"/>
      <c r="IPB64" s="399"/>
      <c r="IPC64" s="399"/>
      <c r="IPD64" s="399"/>
      <c r="IPE64" s="399"/>
      <c r="IPF64" s="399"/>
      <c r="IPG64" s="399"/>
      <c r="IPH64" s="399"/>
      <c r="IPI64" s="399"/>
      <c r="IPJ64" s="399"/>
      <c r="IPK64" s="918"/>
      <c r="IPL64" s="918"/>
      <c r="IPM64" s="918"/>
      <c r="IPN64" s="566"/>
      <c r="IPO64" s="399"/>
      <c r="IPP64" s="399"/>
      <c r="IPQ64" s="399"/>
      <c r="IPR64" s="567"/>
      <c r="IPS64" s="399"/>
      <c r="IPT64" s="399"/>
      <c r="IPU64" s="399"/>
      <c r="IPV64" s="399"/>
      <c r="IPW64" s="399"/>
      <c r="IPX64" s="399"/>
      <c r="IPY64" s="399"/>
      <c r="IPZ64" s="399"/>
      <c r="IQA64" s="399"/>
      <c r="IQB64" s="918"/>
      <c r="IQC64" s="918"/>
      <c r="IQD64" s="918"/>
      <c r="IQE64" s="566"/>
      <c r="IQF64" s="399"/>
      <c r="IQG64" s="399"/>
      <c r="IQH64" s="399"/>
      <c r="IQI64" s="567"/>
      <c r="IQJ64" s="399"/>
      <c r="IQK64" s="399"/>
      <c r="IQL64" s="399"/>
      <c r="IQM64" s="399"/>
      <c r="IQN64" s="399"/>
      <c r="IQO64" s="399"/>
      <c r="IQP64" s="399"/>
      <c r="IQQ64" s="399"/>
      <c r="IQR64" s="399"/>
      <c r="IQS64" s="918"/>
      <c r="IQT64" s="918"/>
      <c r="IQU64" s="918"/>
      <c r="IQV64" s="566"/>
      <c r="IQW64" s="399"/>
      <c r="IQX64" s="399"/>
      <c r="IQY64" s="399"/>
      <c r="IQZ64" s="567"/>
      <c r="IRA64" s="399"/>
      <c r="IRB64" s="399"/>
      <c r="IRC64" s="399"/>
      <c r="IRD64" s="399"/>
      <c r="IRE64" s="399"/>
      <c r="IRF64" s="399"/>
      <c r="IRG64" s="399"/>
      <c r="IRH64" s="399"/>
      <c r="IRI64" s="399"/>
      <c r="IRJ64" s="918"/>
      <c r="IRK64" s="918"/>
      <c r="IRL64" s="918"/>
      <c r="IRM64" s="566"/>
      <c r="IRN64" s="399"/>
      <c r="IRO64" s="399"/>
      <c r="IRP64" s="399"/>
      <c r="IRQ64" s="567"/>
      <c r="IRR64" s="399"/>
      <c r="IRS64" s="399"/>
      <c r="IRT64" s="399"/>
      <c r="IRU64" s="399"/>
      <c r="IRV64" s="399"/>
      <c r="IRW64" s="399"/>
      <c r="IRX64" s="399"/>
      <c r="IRY64" s="399"/>
      <c r="IRZ64" s="399"/>
      <c r="ISA64" s="918"/>
      <c r="ISB64" s="918"/>
      <c r="ISC64" s="918"/>
      <c r="ISD64" s="566"/>
      <c r="ISE64" s="399"/>
      <c r="ISF64" s="399"/>
      <c r="ISG64" s="399"/>
      <c r="ISH64" s="567"/>
      <c r="ISI64" s="399"/>
      <c r="ISJ64" s="399"/>
      <c r="ISK64" s="399"/>
      <c r="ISL64" s="399"/>
      <c r="ISM64" s="399"/>
      <c r="ISN64" s="399"/>
      <c r="ISO64" s="399"/>
      <c r="ISP64" s="399"/>
      <c r="ISQ64" s="399"/>
      <c r="ISR64" s="918"/>
      <c r="ISS64" s="918"/>
      <c r="IST64" s="918"/>
      <c r="ISU64" s="566"/>
      <c r="ISV64" s="399"/>
      <c r="ISW64" s="399"/>
      <c r="ISX64" s="399"/>
      <c r="ISY64" s="567"/>
      <c r="ISZ64" s="399"/>
      <c r="ITA64" s="399"/>
      <c r="ITB64" s="399"/>
      <c r="ITC64" s="399"/>
      <c r="ITD64" s="399"/>
      <c r="ITE64" s="399"/>
      <c r="ITF64" s="399"/>
      <c r="ITG64" s="399"/>
      <c r="ITH64" s="399"/>
      <c r="ITI64" s="918"/>
      <c r="ITJ64" s="918"/>
      <c r="ITK64" s="918"/>
      <c r="ITL64" s="566"/>
      <c r="ITM64" s="399"/>
      <c r="ITN64" s="399"/>
      <c r="ITO64" s="399"/>
      <c r="ITP64" s="567"/>
      <c r="ITQ64" s="399"/>
      <c r="ITR64" s="399"/>
      <c r="ITS64" s="399"/>
      <c r="ITT64" s="399"/>
      <c r="ITU64" s="399"/>
      <c r="ITV64" s="399"/>
      <c r="ITW64" s="399"/>
      <c r="ITX64" s="399"/>
      <c r="ITY64" s="399"/>
      <c r="ITZ64" s="918"/>
      <c r="IUA64" s="918"/>
      <c r="IUB64" s="918"/>
      <c r="IUC64" s="566"/>
      <c r="IUD64" s="399"/>
      <c r="IUE64" s="399"/>
      <c r="IUF64" s="399"/>
      <c r="IUG64" s="567"/>
      <c r="IUH64" s="399"/>
      <c r="IUI64" s="399"/>
      <c r="IUJ64" s="399"/>
      <c r="IUK64" s="399"/>
      <c r="IUL64" s="399"/>
      <c r="IUM64" s="399"/>
      <c r="IUN64" s="399"/>
      <c r="IUO64" s="399"/>
      <c r="IUP64" s="399"/>
      <c r="IUQ64" s="918"/>
      <c r="IUR64" s="918"/>
      <c r="IUS64" s="918"/>
      <c r="IUT64" s="566"/>
      <c r="IUU64" s="399"/>
      <c r="IUV64" s="399"/>
      <c r="IUW64" s="399"/>
      <c r="IUX64" s="567"/>
      <c r="IUY64" s="399"/>
      <c r="IUZ64" s="399"/>
      <c r="IVA64" s="399"/>
      <c r="IVB64" s="399"/>
      <c r="IVC64" s="399"/>
      <c r="IVD64" s="399"/>
      <c r="IVE64" s="399"/>
      <c r="IVF64" s="399"/>
      <c r="IVG64" s="399"/>
      <c r="IVH64" s="918"/>
      <c r="IVI64" s="918"/>
      <c r="IVJ64" s="918"/>
      <c r="IVK64" s="566"/>
      <c r="IVL64" s="399"/>
      <c r="IVM64" s="399"/>
      <c r="IVN64" s="399"/>
      <c r="IVO64" s="567"/>
      <c r="IVP64" s="399"/>
      <c r="IVQ64" s="399"/>
      <c r="IVR64" s="399"/>
      <c r="IVS64" s="399"/>
      <c r="IVT64" s="399"/>
      <c r="IVU64" s="399"/>
      <c r="IVV64" s="399"/>
      <c r="IVW64" s="399"/>
      <c r="IVX64" s="399"/>
      <c r="IVY64" s="918"/>
      <c r="IVZ64" s="918"/>
      <c r="IWA64" s="918"/>
      <c r="IWB64" s="566"/>
      <c r="IWC64" s="399"/>
      <c r="IWD64" s="399"/>
      <c r="IWE64" s="399"/>
      <c r="IWF64" s="567"/>
      <c r="IWG64" s="399"/>
      <c r="IWH64" s="399"/>
      <c r="IWI64" s="399"/>
      <c r="IWJ64" s="399"/>
      <c r="IWK64" s="399"/>
      <c r="IWL64" s="399"/>
      <c r="IWM64" s="399"/>
      <c r="IWN64" s="399"/>
      <c r="IWO64" s="399"/>
      <c r="IWP64" s="918"/>
      <c r="IWQ64" s="918"/>
      <c r="IWR64" s="918"/>
      <c r="IWS64" s="566"/>
      <c r="IWT64" s="399"/>
      <c r="IWU64" s="399"/>
      <c r="IWV64" s="399"/>
      <c r="IWW64" s="567"/>
      <c r="IWX64" s="399"/>
      <c r="IWY64" s="399"/>
      <c r="IWZ64" s="399"/>
      <c r="IXA64" s="399"/>
      <c r="IXB64" s="399"/>
      <c r="IXC64" s="399"/>
      <c r="IXD64" s="399"/>
      <c r="IXE64" s="399"/>
      <c r="IXF64" s="399"/>
      <c r="IXG64" s="918"/>
      <c r="IXH64" s="918"/>
      <c r="IXI64" s="918"/>
      <c r="IXJ64" s="566"/>
      <c r="IXK64" s="399"/>
      <c r="IXL64" s="399"/>
      <c r="IXM64" s="399"/>
      <c r="IXN64" s="567"/>
      <c r="IXO64" s="399"/>
      <c r="IXP64" s="399"/>
      <c r="IXQ64" s="399"/>
      <c r="IXR64" s="399"/>
      <c r="IXS64" s="399"/>
      <c r="IXT64" s="399"/>
      <c r="IXU64" s="399"/>
      <c r="IXV64" s="399"/>
      <c r="IXW64" s="399"/>
      <c r="IXX64" s="918"/>
      <c r="IXY64" s="918"/>
      <c r="IXZ64" s="918"/>
      <c r="IYA64" s="566"/>
      <c r="IYB64" s="399"/>
      <c r="IYC64" s="399"/>
      <c r="IYD64" s="399"/>
      <c r="IYE64" s="567"/>
      <c r="IYF64" s="399"/>
      <c r="IYG64" s="399"/>
      <c r="IYH64" s="399"/>
      <c r="IYI64" s="399"/>
      <c r="IYJ64" s="399"/>
      <c r="IYK64" s="399"/>
      <c r="IYL64" s="399"/>
      <c r="IYM64" s="399"/>
      <c r="IYN64" s="399"/>
      <c r="IYO64" s="918"/>
      <c r="IYP64" s="918"/>
      <c r="IYQ64" s="918"/>
      <c r="IYR64" s="566"/>
      <c r="IYS64" s="399"/>
      <c r="IYT64" s="399"/>
      <c r="IYU64" s="399"/>
      <c r="IYV64" s="567"/>
      <c r="IYW64" s="399"/>
      <c r="IYX64" s="399"/>
      <c r="IYY64" s="399"/>
      <c r="IYZ64" s="399"/>
      <c r="IZA64" s="399"/>
      <c r="IZB64" s="399"/>
      <c r="IZC64" s="399"/>
      <c r="IZD64" s="399"/>
      <c r="IZE64" s="399"/>
      <c r="IZF64" s="918"/>
      <c r="IZG64" s="918"/>
      <c r="IZH64" s="918"/>
      <c r="IZI64" s="566"/>
      <c r="IZJ64" s="399"/>
      <c r="IZK64" s="399"/>
      <c r="IZL64" s="399"/>
      <c r="IZM64" s="567"/>
      <c r="IZN64" s="399"/>
      <c r="IZO64" s="399"/>
      <c r="IZP64" s="399"/>
      <c r="IZQ64" s="399"/>
      <c r="IZR64" s="399"/>
      <c r="IZS64" s="399"/>
      <c r="IZT64" s="399"/>
      <c r="IZU64" s="399"/>
      <c r="IZV64" s="399"/>
      <c r="IZW64" s="918"/>
      <c r="IZX64" s="918"/>
      <c r="IZY64" s="918"/>
      <c r="IZZ64" s="566"/>
      <c r="JAA64" s="399"/>
      <c r="JAB64" s="399"/>
      <c r="JAC64" s="399"/>
      <c r="JAD64" s="567"/>
      <c r="JAE64" s="399"/>
      <c r="JAF64" s="399"/>
      <c r="JAG64" s="399"/>
      <c r="JAH64" s="399"/>
      <c r="JAI64" s="399"/>
      <c r="JAJ64" s="399"/>
      <c r="JAK64" s="399"/>
      <c r="JAL64" s="399"/>
      <c r="JAM64" s="399"/>
      <c r="JAN64" s="918"/>
      <c r="JAO64" s="918"/>
      <c r="JAP64" s="918"/>
      <c r="JAQ64" s="566"/>
      <c r="JAR64" s="399"/>
      <c r="JAS64" s="399"/>
      <c r="JAT64" s="399"/>
      <c r="JAU64" s="567"/>
      <c r="JAV64" s="399"/>
      <c r="JAW64" s="399"/>
      <c r="JAX64" s="399"/>
      <c r="JAY64" s="399"/>
      <c r="JAZ64" s="399"/>
      <c r="JBA64" s="399"/>
      <c r="JBB64" s="399"/>
      <c r="JBC64" s="399"/>
      <c r="JBD64" s="399"/>
      <c r="JBE64" s="918"/>
      <c r="JBF64" s="918"/>
      <c r="JBG64" s="918"/>
      <c r="JBH64" s="566"/>
      <c r="JBI64" s="399"/>
      <c r="JBJ64" s="399"/>
      <c r="JBK64" s="399"/>
      <c r="JBL64" s="567"/>
      <c r="JBM64" s="399"/>
      <c r="JBN64" s="399"/>
      <c r="JBO64" s="399"/>
      <c r="JBP64" s="399"/>
      <c r="JBQ64" s="399"/>
      <c r="JBR64" s="399"/>
      <c r="JBS64" s="399"/>
      <c r="JBT64" s="399"/>
      <c r="JBU64" s="399"/>
      <c r="JBV64" s="918"/>
      <c r="JBW64" s="918"/>
      <c r="JBX64" s="918"/>
      <c r="JBY64" s="566"/>
      <c r="JBZ64" s="399"/>
      <c r="JCA64" s="399"/>
      <c r="JCB64" s="399"/>
      <c r="JCC64" s="567"/>
      <c r="JCD64" s="399"/>
      <c r="JCE64" s="399"/>
      <c r="JCF64" s="399"/>
      <c r="JCG64" s="399"/>
      <c r="JCH64" s="399"/>
      <c r="JCI64" s="399"/>
      <c r="JCJ64" s="399"/>
      <c r="JCK64" s="399"/>
      <c r="JCL64" s="399"/>
      <c r="JCM64" s="918"/>
      <c r="JCN64" s="918"/>
      <c r="JCO64" s="918"/>
      <c r="JCP64" s="566"/>
      <c r="JCQ64" s="399"/>
      <c r="JCR64" s="399"/>
      <c r="JCS64" s="399"/>
      <c r="JCT64" s="567"/>
      <c r="JCU64" s="399"/>
      <c r="JCV64" s="399"/>
      <c r="JCW64" s="399"/>
      <c r="JCX64" s="399"/>
      <c r="JCY64" s="399"/>
      <c r="JCZ64" s="399"/>
      <c r="JDA64" s="399"/>
      <c r="JDB64" s="399"/>
      <c r="JDC64" s="399"/>
      <c r="JDD64" s="918"/>
      <c r="JDE64" s="918"/>
      <c r="JDF64" s="918"/>
      <c r="JDG64" s="566"/>
      <c r="JDH64" s="399"/>
      <c r="JDI64" s="399"/>
      <c r="JDJ64" s="399"/>
      <c r="JDK64" s="567"/>
      <c r="JDL64" s="399"/>
      <c r="JDM64" s="399"/>
      <c r="JDN64" s="399"/>
      <c r="JDO64" s="399"/>
      <c r="JDP64" s="399"/>
      <c r="JDQ64" s="399"/>
      <c r="JDR64" s="399"/>
      <c r="JDS64" s="399"/>
      <c r="JDT64" s="399"/>
      <c r="JDU64" s="918"/>
      <c r="JDV64" s="918"/>
      <c r="JDW64" s="918"/>
      <c r="JDX64" s="566"/>
      <c r="JDY64" s="399"/>
      <c r="JDZ64" s="399"/>
      <c r="JEA64" s="399"/>
      <c r="JEB64" s="567"/>
      <c r="JEC64" s="399"/>
      <c r="JED64" s="399"/>
      <c r="JEE64" s="399"/>
      <c r="JEF64" s="399"/>
      <c r="JEG64" s="399"/>
      <c r="JEH64" s="399"/>
      <c r="JEI64" s="399"/>
      <c r="JEJ64" s="399"/>
      <c r="JEK64" s="399"/>
      <c r="JEL64" s="918"/>
      <c r="JEM64" s="918"/>
      <c r="JEN64" s="918"/>
      <c r="JEO64" s="566"/>
      <c r="JEP64" s="399"/>
      <c r="JEQ64" s="399"/>
      <c r="JER64" s="399"/>
      <c r="JES64" s="567"/>
      <c r="JET64" s="399"/>
      <c r="JEU64" s="399"/>
      <c r="JEV64" s="399"/>
      <c r="JEW64" s="399"/>
      <c r="JEX64" s="399"/>
      <c r="JEY64" s="399"/>
      <c r="JEZ64" s="399"/>
      <c r="JFA64" s="399"/>
      <c r="JFB64" s="399"/>
      <c r="JFC64" s="918"/>
      <c r="JFD64" s="918"/>
      <c r="JFE64" s="918"/>
      <c r="JFF64" s="566"/>
      <c r="JFG64" s="399"/>
      <c r="JFH64" s="399"/>
      <c r="JFI64" s="399"/>
      <c r="JFJ64" s="567"/>
      <c r="JFK64" s="399"/>
      <c r="JFL64" s="399"/>
      <c r="JFM64" s="399"/>
      <c r="JFN64" s="399"/>
      <c r="JFO64" s="399"/>
      <c r="JFP64" s="399"/>
      <c r="JFQ64" s="399"/>
      <c r="JFR64" s="399"/>
      <c r="JFS64" s="399"/>
      <c r="JFT64" s="918"/>
      <c r="JFU64" s="918"/>
      <c r="JFV64" s="918"/>
      <c r="JFW64" s="566"/>
      <c r="JFX64" s="399"/>
      <c r="JFY64" s="399"/>
      <c r="JFZ64" s="399"/>
      <c r="JGA64" s="567"/>
      <c r="JGB64" s="399"/>
      <c r="JGC64" s="399"/>
      <c r="JGD64" s="399"/>
      <c r="JGE64" s="399"/>
      <c r="JGF64" s="399"/>
      <c r="JGG64" s="399"/>
      <c r="JGH64" s="399"/>
      <c r="JGI64" s="399"/>
      <c r="JGJ64" s="399"/>
      <c r="JGK64" s="918"/>
      <c r="JGL64" s="918"/>
      <c r="JGM64" s="918"/>
      <c r="JGN64" s="566"/>
      <c r="JGO64" s="399"/>
      <c r="JGP64" s="399"/>
      <c r="JGQ64" s="399"/>
      <c r="JGR64" s="567"/>
      <c r="JGS64" s="399"/>
      <c r="JGT64" s="399"/>
      <c r="JGU64" s="399"/>
      <c r="JGV64" s="399"/>
      <c r="JGW64" s="399"/>
      <c r="JGX64" s="399"/>
      <c r="JGY64" s="399"/>
      <c r="JGZ64" s="399"/>
      <c r="JHA64" s="399"/>
      <c r="JHB64" s="918"/>
      <c r="JHC64" s="918"/>
      <c r="JHD64" s="918"/>
      <c r="JHE64" s="566"/>
      <c r="JHF64" s="399"/>
      <c r="JHG64" s="399"/>
      <c r="JHH64" s="399"/>
      <c r="JHI64" s="567"/>
      <c r="JHJ64" s="399"/>
      <c r="JHK64" s="399"/>
      <c r="JHL64" s="399"/>
      <c r="JHM64" s="399"/>
      <c r="JHN64" s="399"/>
      <c r="JHO64" s="399"/>
      <c r="JHP64" s="399"/>
      <c r="JHQ64" s="399"/>
      <c r="JHR64" s="399"/>
      <c r="JHS64" s="918"/>
      <c r="JHT64" s="918"/>
      <c r="JHU64" s="918"/>
      <c r="JHV64" s="566"/>
      <c r="JHW64" s="399"/>
      <c r="JHX64" s="399"/>
      <c r="JHY64" s="399"/>
      <c r="JHZ64" s="567"/>
      <c r="JIA64" s="399"/>
      <c r="JIB64" s="399"/>
      <c r="JIC64" s="399"/>
      <c r="JID64" s="399"/>
      <c r="JIE64" s="399"/>
      <c r="JIF64" s="399"/>
      <c r="JIG64" s="399"/>
      <c r="JIH64" s="399"/>
      <c r="JII64" s="399"/>
      <c r="JIJ64" s="918"/>
      <c r="JIK64" s="918"/>
      <c r="JIL64" s="918"/>
      <c r="JIM64" s="566"/>
      <c r="JIN64" s="399"/>
      <c r="JIO64" s="399"/>
      <c r="JIP64" s="399"/>
      <c r="JIQ64" s="567"/>
      <c r="JIR64" s="399"/>
      <c r="JIS64" s="399"/>
      <c r="JIT64" s="399"/>
      <c r="JIU64" s="399"/>
      <c r="JIV64" s="399"/>
      <c r="JIW64" s="399"/>
      <c r="JIX64" s="399"/>
      <c r="JIY64" s="399"/>
      <c r="JIZ64" s="399"/>
      <c r="JJA64" s="918"/>
      <c r="JJB64" s="918"/>
      <c r="JJC64" s="918"/>
      <c r="JJD64" s="566"/>
      <c r="JJE64" s="399"/>
      <c r="JJF64" s="399"/>
      <c r="JJG64" s="399"/>
      <c r="JJH64" s="567"/>
      <c r="JJI64" s="399"/>
      <c r="JJJ64" s="399"/>
      <c r="JJK64" s="399"/>
      <c r="JJL64" s="399"/>
      <c r="JJM64" s="399"/>
      <c r="JJN64" s="399"/>
      <c r="JJO64" s="399"/>
      <c r="JJP64" s="399"/>
      <c r="JJQ64" s="399"/>
      <c r="JJR64" s="918"/>
      <c r="JJS64" s="918"/>
      <c r="JJT64" s="918"/>
      <c r="JJU64" s="566"/>
      <c r="JJV64" s="399"/>
      <c r="JJW64" s="399"/>
      <c r="JJX64" s="399"/>
      <c r="JJY64" s="567"/>
      <c r="JJZ64" s="399"/>
      <c r="JKA64" s="399"/>
      <c r="JKB64" s="399"/>
      <c r="JKC64" s="399"/>
      <c r="JKD64" s="399"/>
      <c r="JKE64" s="399"/>
      <c r="JKF64" s="399"/>
      <c r="JKG64" s="399"/>
      <c r="JKH64" s="399"/>
      <c r="JKI64" s="918"/>
      <c r="JKJ64" s="918"/>
      <c r="JKK64" s="918"/>
      <c r="JKL64" s="566"/>
      <c r="JKM64" s="399"/>
      <c r="JKN64" s="399"/>
      <c r="JKO64" s="399"/>
      <c r="JKP64" s="567"/>
      <c r="JKQ64" s="399"/>
      <c r="JKR64" s="399"/>
      <c r="JKS64" s="399"/>
      <c r="JKT64" s="399"/>
      <c r="JKU64" s="399"/>
      <c r="JKV64" s="399"/>
      <c r="JKW64" s="399"/>
      <c r="JKX64" s="399"/>
      <c r="JKY64" s="399"/>
      <c r="JKZ64" s="918"/>
      <c r="JLA64" s="918"/>
      <c r="JLB64" s="918"/>
      <c r="JLC64" s="566"/>
      <c r="JLD64" s="399"/>
      <c r="JLE64" s="399"/>
      <c r="JLF64" s="399"/>
      <c r="JLG64" s="567"/>
      <c r="JLH64" s="399"/>
      <c r="JLI64" s="399"/>
      <c r="JLJ64" s="399"/>
      <c r="JLK64" s="399"/>
      <c r="JLL64" s="399"/>
      <c r="JLM64" s="399"/>
      <c r="JLN64" s="399"/>
      <c r="JLO64" s="399"/>
      <c r="JLP64" s="399"/>
      <c r="JLQ64" s="918"/>
      <c r="JLR64" s="918"/>
      <c r="JLS64" s="918"/>
      <c r="JLT64" s="566"/>
      <c r="JLU64" s="399"/>
      <c r="JLV64" s="399"/>
      <c r="JLW64" s="399"/>
      <c r="JLX64" s="567"/>
      <c r="JLY64" s="399"/>
      <c r="JLZ64" s="399"/>
      <c r="JMA64" s="399"/>
      <c r="JMB64" s="399"/>
      <c r="JMC64" s="399"/>
      <c r="JMD64" s="399"/>
      <c r="JME64" s="399"/>
      <c r="JMF64" s="399"/>
      <c r="JMG64" s="399"/>
      <c r="JMH64" s="918"/>
      <c r="JMI64" s="918"/>
      <c r="JMJ64" s="918"/>
      <c r="JMK64" s="566"/>
      <c r="JML64" s="399"/>
      <c r="JMM64" s="399"/>
      <c r="JMN64" s="399"/>
      <c r="JMO64" s="567"/>
      <c r="JMP64" s="399"/>
      <c r="JMQ64" s="399"/>
      <c r="JMR64" s="399"/>
      <c r="JMS64" s="399"/>
      <c r="JMT64" s="399"/>
      <c r="JMU64" s="399"/>
      <c r="JMV64" s="399"/>
      <c r="JMW64" s="399"/>
      <c r="JMX64" s="399"/>
      <c r="JMY64" s="918"/>
      <c r="JMZ64" s="918"/>
      <c r="JNA64" s="918"/>
      <c r="JNB64" s="566"/>
      <c r="JNC64" s="399"/>
      <c r="JND64" s="399"/>
      <c r="JNE64" s="399"/>
      <c r="JNF64" s="567"/>
      <c r="JNG64" s="399"/>
      <c r="JNH64" s="399"/>
      <c r="JNI64" s="399"/>
      <c r="JNJ64" s="399"/>
      <c r="JNK64" s="399"/>
      <c r="JNL64" s="399"/>
      <c r="JNM64" s="399"/>
      <c r="JNN64" s="399"/>
      <c r="JNO64" s="399"/>
      <c r="JNP64" s="918"/>
      <c r="JNQ64" s="918"/>
      <c r="JNR64" s="918"/>
      <c r="JNS64" s="566"/>
      <c r="JNT64" s="399"/>
      <c r="JNU64" s="399"/>
      <c r="JNV64" s="399"/>
      <c r="JNW64" s="567"/>
      <c r="JNX64" s="399"/>
      <c r="JNY64" s="399"/>
      <c r="JNZ64" s="399"/>
      <c r="JOA64" s="399"/>
      <c r="JOB64" s="399"/>
      <c r="JOC64" s="399"/>
      <c r="JOD64" s="399"/>
      <c r="JOE64" s="399"/>
      <c r="JOF64" s="399"/>
      <c r="JOG64" s="918"/>
      <c r="JOH64" s="918"/>
      <c r="JOI64" s="918"/>
      <c r="JOJ64" s="566"/>
      <c r="JOK64" s="399"/>
      <c r="JOL64" s="399"/>
      <c r="JOM64" s="399"/>
      <c r="JON64" s="567"/>
      <c r="JOO64" s="399"/>
      <c r="JOP64" s="399"/>
      <c r="JOQ64" s="399"/>
      <c r="JOR64" s="399"/>
      <c r="JOS64" s="399"/>
      <c r="JOT64" s="399"/>
      <c r="JOU64" s="399"/>
      <c r="JOV64" s="399"/>
      <c r="JOW64" s="399"/>
      <c r="JOX64" s="918"/>
      <c r="JOY64" s="918"/>
      <c r="JOZ64" s="918"/>
      <c r="JPA64" s="566"/>
      <c r="JPB64" s="399"/>
      <c r="JPC64" s="399"/>
      <c r="JPD64" s="399"/>
      <c r="JPE64" s="567"/>
      <c r="JPF64" s="399"/>
      <c r="JPG64" s="399"/>
      <c r="JPH64" s="399"/>
      <c r="JPI64" s="399"/>
      <c r="JPJ64" s="399"/>
      <c r="JPK64" s="399"/>
      <c r="JPL64" s="399"/>
      <c r="JPM64" s="399"/>
      <c r="JPN64" s="399"/>
      <c r="JPO64" s="918"/>
      <c r="JPP64" s="918"/>
      <c r="JPQ64" s="918"/>
      <c r="JPR64" s="566"/>
      <c r="JPS64" s="399"/>
      <c r="JPT64" s="399"/>
      <c r="JPU64" s="399"/>
      <c r="JPV64" s="567"/>
      <c r="JPW64" s="399"/>
      <c r="JPX64" s="399"/>
      <c r="JPY64" s="399"/>
      <c r="JPZ64" s="399"/>
      <c r="JQA64" s="399"/>
      <c r="JQB64" s="399"/>
      <c r="JQC64" s="399"/>
      <c r="JQD64" s="399"/>
      <c r="JQE64" s="399"/>
      <c r="JQF64" s="918"/>
      <c r="JQG64" s="918"/>
      <c r="JQH64" s="918"/>
      <c r="JQI64" s="566"/>
      <c r="JQJ64" s="399"/>
      <c r="JQK64" s="399"/>
      <c r="JQL64" s="399"/>
      <c r="JQM64" s="567"/>
      <c r="JQN64" s="399"/>
      <c r="JQO64" s="399"/>
      <c r="JQP64" s="399"/>
      <c r="JQQ64" s="399"/>
      <c r="JQR64" s="399"/>
      <c r="JQS64" s="399"/>
      <c r="JQT64" s="399"/>
      <c r="JQU64" s="399"/>
      <c r="JQV64" s="399"/>
      <c r="JQW64" s="918"/>
      <c r="JQX64" s="918"/>
      <c r="JQY64" s="918"/>
      <c r="JQZ64" s="566"/>
      <c r="JRA64" s="399"/>
      <c r="JRB64" s="399"/>
      <c r="JRC64" s="399"/>
      <c r="JRD64" s="567"/>
      <c r="JRE64" s="399"/>
      <c r="JRF64" s="399"/>
      <c r="JRG64" s="399"/>
      <c r="JRH64" s="399"/>
      <c r="JRI64" s="399"/>
      <c r="JRJ64" s="399"/>
      <c r="JRK64" s="399"/>
      <c r="JRL64" s="399"/>
      <c r="JRM64" s="399"/>
      <c r="JRN64" s="918"/>
      <c r="JRO64" s="918"/>
      <c r="JRP64" s="918"/>
      <c r="JRQ64" s="566"/>
      <c r="JRR64" s="399"/>
      <c r="JRS64" s="399"/>
      <c r="JRT64" s="399"/>
      <c r="JRU64" s="567"/>
      <c r="JRV64" s="399"/>
      <c r="JRW64" s="399"/>
      <c r="JRX64" s="399"/>
      <c r="JRY64" s="399"/>
      <c r="JRZ64" s="399"/>
      <c r="JSA64" s="399"/>
      <c r="JSB64" s="399"/>
      <c r="JSC64" s="399"/>
      <c r="JSD64" s="399"/>
      <c r="JSE64" s="918"/>
      <c r="JSF64" s="918"/>
      <c r="JSG64" s="918"/>
      <c r="JSH64" s="566"/>
      <c r="JSI64" s="399"/>
      <c r="JSJ64" s="399"/>
      <c r="JSK64" s="399"/>
      <c r="JSL64" s="567"/>
      <c r="JSM64" s="399"/>
      <c r="JSN64" s="399"/>
      <c r="JSO64" s="399"/>
      <c r="JSP64" s="399"/>
      <c r="JSQ64" s="399"/>
      <c r="JSR64" s="399"/>
      <c r="JSS64" s="399"/>
      <c r="JST64" s="399"/>
      <c r="JSU64" s="399"/>
      <c r="JSV64" s="918"/>
      <c r="JSW64" s="918"/>
      <c r="JSX64" s="918"/>
      <c r="JSY64" s="566"/>
      <c r="JSZ64" s="399"/>
      <c r="JTA64" s="399"/>
      <c r="JTB64" s="399"/>
      <c r="JTC64" s="567"/>
      <c r="JTD64" s="399"/>
      <c r="JTE64" s="399"/>
      <c r="JTF64" s="399"/>
      <c r="JTG64" s="399"/>
      <c r="JTH64" s="399"/>
      <c r="JTI64" s="399"/>
      <c r="JTJ64" s="399"/>
      <c r="JTK64" s="399"/>
      <c r="JTL64" s="399"/>
      <c r="JTM64" s="918"/>
      <c r="JTN64" s="918"/>
      <c r="JTO64" s="918"/>
      <c r="JTP64" s="566"/>
      <c r="JTQ64" s="399"/>
      <c r="JTR64" s="399"/>
      <c r="JTS64" s="399"/>
      <c r="JTT64" s="567"/>
      <c r="JTU64" s="399"/>
      <c r="JTV64" s="399"/>
      <c r="JTW64" s="399"/>
      <c r="JTX64" s="399"/>
      <c r="JTY64" s="399"/>
      <c r="JTZ64" s="399"/>
      <c r="JUA64" s="399"/>
      <c r="JUB64" s="399"/>
      <c r="JUC64" s="399"/>
      <c r="JUD64" s="918"/>
      <c r="JUE64" s="918"/>
      <c r="JUF64" s="918"/>
      <c r="JUG64" s="566"/>
      <c r="JUH64" s="399"/>
      <c r="JUI64" s="399"/>
      <c r="JUJ64" s="399"/>
      <c r="JUK64" s="567"/>
      <c r="JUL64" s="399"/>
      <c r="JUM64" s="399"/>
      <c r="JUN64" s="399"/>
      <c r="JUO64" s="399"/>
      <c r="JUP64" s="399"/>
      <c r="JUQ64" s="399"/>
      <c r="JUR64" s="399"/>
      <c r="JUS64" s="399"/>
      <c r="JUT64" s="399"/>
      <c r="JUU64" s="918"/>
      <c r="JUV64" s="918"/>
      <c r="JUW64" s="918"/>
      <c r="JUX64" s="566"/>
      <c r="JUY64" s="399"/>
      <c r="JUZ64" s="399"/>
      <c r="JVA64" s="399"/>
      <c r="JVB64" s="567"/>
      <c r="JVC64" s="399"/>
      <c r="JVD64" s="399"/>
      <c r="JVE64" s="399"/>
      <c r="JVF64" s="399"/>
      <c r="JVG64" s="399"/>
      <c r="JVH64" s="399"/>
      <c r="JVI64" s="399"/>
      <c r="JVJ64" s="399"/>
      <c r="JVK64" s="399"/>
      <c r="JVL64" s="918"/>
      <c r="JVM64" s="918"/>
      <c r="JVN64" s="918"/>
      <c r="JVO64" s="566"/>
      <c r="JVP64" s="399"/>
      <c r="JVQ64" s="399"/>
      <c r="JVR64" s="399"/>
      <c r="JVS64" s="567"/>
      <c r="JVT64" s="399"/>
      <c r="JVU64" s="399"/>
      <c r="JVV64" s="399"/>
      <c r="JVW64" s="399"/>
      <c r="JVX64" s="399"/>
      <c r="JVY64" s="399"/>
      <c r="JVZ64" s="399"/>
      <c r="JWA64" s="399"/>
      <c r="JWB64" s="399"/>
      <c r="JWC64" s="918"/>
      <c r="JWD64" s="918"/>
      <c r="JWE64" s="918"/>
      <c r="JWF64" s="566"/>
      <c r="JWG64" s="399"/>
      <c r="JWH64" s="399"/>
      <c r="JWI64" s="399"/>
      <c r="JWJ64" s="567"/>
      <c r="JWK64" s="399"/>
      <c r="JWL64" s="399"/>
      <c r="JWM64" s="399"/>
      <c r="JWN64" s="399"/>
      <c r="JWO64" s="399"/>
      <c r="JWP64" s="399"/>
      <c r="JWQ64" s="399"/>
      <c r="JWR64" s="399"/>
      <c r="JWS64" s="399"/>
      <c r="JWT64" s="918"/>
      <c r="JWU64" s="918"/>
      <c r="JWV64" s="918"/>
      <c r="JWW64" s="566"/>
      <c r="JWX64" s="399"/>
      <c r="JWY64" s="399"/>
      <c r="JWZ64" s="399"/>
      <c r="JXA64" s="567"/>
      <c r="JXB64" s="399"/>
      <c r="JXC64" s="399"/>
      <c r="JXD64" s="399"/>
      <c r="JXE64" s="399"/>
      <c r="JXF64" s="399"/>
      <c r="JXG64" s="399"/>
      <c r="JXH64" s="399"/>
      <c r="JXI64" s="399"/>
      <c r="JXJ64" s="399"/>
      <c r="JXK64" s="918"/>
      <c r="JXL64" s="918"/>
      <c r="JXM64" s="918"/>
      <c r="JXN64" s="566"/>
      <c r="JXO64" s="399"/>
      <c r="JXP64" s="399"/>
      <c r="JXQ64" s="399"/>
      <c r="JXR64" s="567"/>
      <c r="JXS64" s="399"/>
      <c r="JXT64" s="399"/>
      <c r="JXU64" s="399"/>
      <c r="JXV64" s="399"/>
      <c r="JXW64" s="399"/>
      <c r="JXX64" s="399"/>
      <c r="JXY64" s="399"/>
      <c r="JXZ64" s="399"/>
      <c r="JYA64" s="399"/>
      <c r="JYB64" s="918"/>
      <c r="JYC64" s="918"/>
      <c r="JYD64" s="918"/>
      <c r="JYE64" s="566"/>
      <c r="JYF64" s="399"/>
      <c r="JYG64" s="399"/>
      <c r="JYH64" s="399"/>
      <c r="JYI64" s="567"/>
      <c r="JYJ64" s="399"/>
      <c r="JYK64" s="399"/>
      <c r="JYL64" s="399"/>
      <c r="JYM64" s="399"/>
      <c r="JYN64" s="399"/>
      <c r="JYO64" s="399"/>
      <c r="JYP64" s="399"/>
      <c r="JYQ64" s="399"/>
      <c r="JYR64" s="399"/>
      <c r="JYS64" s="918"/>
      <c r="JYT64" s="918"/>
      <c r="JYU64" s="918"/>
      <c r="JYV64" s="566"/>
      <c r="JYW64" s="399"/>
      <c r="JYX64" s="399"/>
      <c r="JYY64" s="399"/>
      <c r="JYZ64" s="567"/>
      <c r="JZA64" s="399"/>
      <c r="JZB64" s="399"/>
      <c r="JZC64" s="399"/>
      <c r="JZD64" s="399"/>
      <c r="JZE64" s="399"/>
      <c r="JZF64" s="399"/>
      <c r="JZG64" s="399"/>
      <c r="JZH64" s="399"/>
      <c r="JZI64" s="399"/>
      <c r="JZJ64" s="918"/>
      <c r="JZK64" s="918"/>
      <c r="JZL64" s="918"/>
      <c r="JZM64" s="566"/>
      <c r="JZN64" s="399"/>
      <c r="JZO64" s="399"/>
      <c r="JZP64" s="399"/>
      <c r="JZQ64" s="567"/>
      <c r="JZR64" s="399"/>
      <c r="JZS64" s="399"/>
      <c r="JZT64" s="399"/>
      <c r="JZU64" s="399"/>
      <c r="JZV64" s="399"/>
      <c r="JZW64" s="399"/>
      <c r="JZX64" s="399"/>
      <c r="JZY64" s="399"/>
      <c r="JZZ64" s="399"/>
      <c r="KAA64" s="918"/>
      <c r="KAB64" s="918"/>
      <c r="KAC64" s="918"/>
      <c r="KAD64" s="566"/>
      <c r="KAE64" s="399"/>
      <c r="KAF64" s="399"/>
      <c r="KAG64" s="399"/>
      <c r="KAH64" s="567"/>
      <c r="KAI64" s="399"/>
      <c r="KAJ64" s="399"/>
      <c r="KAK64" s="399"/>
      <c r="KAL64" s="399"/>
      <c r="KAM64" s="399"/>
      <c r="KAN64" s="399"/>
      <c r="KAO64" s="399"/>
      <c r="KAP64" s="399"/>
      <c r="KAQ64" s="399"/>
      <c r="KAR64" s="918"/>
      <c r="KAS64" s="918"/>
      <c r="KAT64" s="918"/>
      <c r="KAU64" s="566"/>
      <c r="KAV64" s="399"/>
      <c r="KAW64" s="399"/>
      <c r="KAX64" s="399"/>
      <c r="KAY64" s="567"/>
      <c r="KAZ64" s="399"/>
      <c r="KBA64" s="399"/>
      <c r="KBB64" s="399"/>
      <c r="KBC64" s="399"/>
      <c r="KBD64" s="399"/>
      <c r="KBE64" s="399"/>
      <c r="KBF64" s="399"/>
      <c r="KBG64" s="399"/>
      <c r="KBH64" s="399"/>
      <c r="KBI64" s="918"/>
      <c r="KBJ64" s="918"/>
      <c r="KBK64" s="918"/>
      <c r="KBL64" s="566"/>
      <c r="KBM64" s="399"/>
      <c r="KBN64" s="399"/>
      <c r="KBO64" s="399"/>
      <c r="KBP64" s="567"/>
      <c r="KBQ64" s="399"/>
      <c r="KBR64" s="399"/>
      <c r="KBS64" s="399"/>
      <c r="KBT64" s="399"/>
      <c r="KBU64" s="399"/>
      <c r="KBV64" s="399"/>
      <c r="KBW64" s="399"/>
      <c r="KBX64" s="399"/>
      <c r="KBY64" s="399"/>
      <c r="KBZ64" s="918"/>
      <c r="KCA64" s="918"/>
      <c r="KCB64" s="918"/>
      <c r="KCC64" s="566"/>
      <c r="KCD64" s="399"/>
      <c r="KCE64" s="399"/>
      <c r="KCF64" s="399"/>
      <c r="KCG64" s="567"/>
      <c r="KCH64" s="399"/>
      <c r="KCI64" s="399"/>
      <c r="KCJ64" s="399"/>
      <c r="KCK64" s="399"/>
      <c r="KCL64" s="399"/>
      <c r="KCM64" s="399"/>
      <c r="KCN64" s="399"/>
      <c r="KCO64" s="399"/>
      <c r="KCP64" s="399"/>
      <c r="KCQ64" s="918"/>
      <c r="KCR64" s="918"/>
      <c r="KCS64" s="918"/>
      <c r="KCT64" s="566"/>
      <c r="KCU64" s="399"/>
      <c r="KCV64" s="399"/>
      <c r="KCW64" s="399"/>
      <c r="KCX64" s="567"/>
      <c r="KCY64" s="399"/>
      <c r="KCZ64" s="399"/>
      <c r="KDA64" s="399"/>
      <c r="KDB64" s="399"/>
      <c r="KDC64" s="399"/>
      <c r="KDD64" s="399"/>
      <c r="KDE64" s="399"/>
      <c r="KDF64" s="399"/>
      <c r="KDG64" s="399"/>
      <c r="KDH64" s="918"/>
      <c r="KDI64" s="918"/>
      <c r="KDJ64" s="918"/>
      <c r="KDK64" s="566"/>
      <c r="KDL64" s="399"/>
      <c r="KDM64" s="399"/>
      <c r="KDN64" s="399"/>
      <c r="KDO64" s="567"/>
      <c r="KDP64" s="399"/>
      <c r="KDQ64" s="399"/>
      <c r="KDR64" s="399"/>
      <c r="KDS64" s="399"/>
      <c r="KDT64" s="399"/>
      <c r="KDU64" s="399"/>
      <c r="KDV64" s="399"/>
      <c r="KDW64" s="399"/>
      <c r="KDX64" s="399"/>
      <c r="KDY64" s="918"/>
      <c r="KDZ64" s="918"/>
      <c r="KEA64" s="918"/>
      <c r="KEB64" s="566"/>
      <c r="KEC64" s="399"/>
      <c r="KED64" s="399"/>
      <c r="KEE64" s="399"/>
      <c r="KEF64" s="567"/>
      <c r="KEG64" s="399"/>
      <c r="KEH64" s="399"/>
      <c r="KEI64" s="399"/>
      <c r="KEJ64" s="399"/>
      <c r="KEK64" s="399"/>
      <c r="KEL64" s="399"/>
      <c r="KEM64" s="399"/>
      <c r="KEN64" s="399"/>
      <c r="KEO64" s="399"/>
      <c r="KEP64" s="918"/>
      <c r="KEQ64" s="918"/>
      <c r="KER64" s="918"/>
      <c r="KES64" s="566"/>
      <c r="KET64" s="399"/>
      <c r="KEU64" s="399"/>
      <c r="KEV64" s="399"/>
      <c r="KEW64" s="567"/>
      <c r="KEX64" s="399"/>
      <c r="KEY64" s="399"/>
      <c r="KEZ64" s="399"/>
      <c r="KFA64" s="399"/>
      <c r="KFB64" s="399"/>
      <c r="KFC64" s="399"/>
      <c r="KFD64" s="399"/>
      <c r="KFE64" s="399"/>
      <c r="KFF64" s="399"/>
      <c r="KFG64" s="918"/>
      <c r="KFH64" s="918"/>
      <c r="KFI64" s="918"/>
      <c r="KFJ64" s="566"/>
      <c r="KFK64" s="399"/>
      <c r="KFL64" s="399"/>
      <c r="KFM64" s="399"/>
      <c r="KFN64" s="567"/>
      <c r="KFO64" s="399"/>
      <c r="KFP64" s="399"/>
      <c r="KFQ64" s="399"/>
      <c r="KFR64" s="399"/>
      <c r="KFS64" s="399"/>
      <c r="KFT64" s="399"/>
      <c r="KFU64" s="399"/>
      <c r="KFV64" s="399"/>
      <c r="KFW64" s="399"/>
      <c r="KFX64" s="918"/>
      <c r="KFY64" s="918"/>
      <c r="KFZ64" s="918"/>
      <c r="KGA64" s="566"/>
      <c r="KGB64" s="399"/>
      <c r="KGC64" s="399"/>
      <c r="KGD64" s="399"/>
      <c r="KGE64" s="567"/>
      <c r="KGF64" s="399"/>
      <c r="KGG64" s="399"/>
      <c r="KGH64" s="399"/>
      <c r="KGI64" s="399"/>
      <c r="KGJ64" s="399"/>
      <c r="KGK64" s="399"/>
      <c r="KGL64" s="399"/>
      <c r="KGM64" s="399"/>
      <c r="KGN64" s="399"/>
      <c r="KGO64" s="918"/>
      <c r="KGP64" s="918"/>
      <c r="KGQ64" s="918"/>
      <c r="KGR64" s="566"/>
      <c r="KGS64" s="399"/>
      <c r="KGT64" s="399"/>
      <c r="KGU64" s="399"/>
      <c r="KGV64" s="567"/>
      <c r="KGW64" s="399"/>
      <c r="KGX64" s="399"/>
      <c r="KGY64" s="399"/>
      <c r="KGZ64" s="399"/>
      <c r="KHA64" s="399"/>
      <c r="KHB64" s="399"/>
      <c r="KHC64" s="399"/>
      <c r="KHD64" s="399"/>
      <c r="KHE64" s="399"/>
      <c r="KHF64" s="918"/>
      <c r="KHG64" s="918"/>
      <c r="KHH64" s="918"/>
      <c r="KHI64" s="566"/>
      <c r="KHJ64" s="399"/>
      <c r="KHK64" s="399"/>
      <c r="KHL64" s="399"/>
      <c r="KHM64" s="567"/>
      <c r="KHN64" s="399"/>
      <c r="KHO64" s="399"/>
      <c r="KHP64" s="399"/>
      <c r="KHQ64" s="399"/>
      <c r="KHR64" s="399"/>
      <c r="KHS64" s="399"/>
      <c r="KHT64" s="399"/>
      <c r="KHU64" s="399"/>
      <c r="KHV64" s="399"/>
      <c r="KHW64" s="918"/>
      <c r="KHX64" s="918"/>
      <c r="KHY64" s="918"/>
      <c r="KHZ64" s="566"/>
      <c r="KIA64" s="399"/>
      <c r="KIB64" s="399"/>
      <c r="KIC64" s="399"/>
      <c r="KID64" s="567"/>
      <c r="KIE64" s="399"/>
      <c r="KIF64" s="399"/>
      <c r="KIG64" s="399"/>
      <c r="KIH64" s="399"/>
      <c r="KII64" s="399"/>
      <c r="KIJ64" s="399"/>
      <c r="KIK64" s="399"/>
      <c r="KIL64" s="399"/>
      <c r="KIM64" s="399"/>
      <c r="KIN64" s="918"/>
      <c r="KIO64" s="918"/>
      <c r="KIP64" s="918"/>
      <c r="KIQ64" s="566"/>
      <c r="KIR64" s="399"/>
      <c r="KIS64" s="399"/>
      <c r="KIT64" s="399"/>
      <c r="KIU64" s="567"/>
      <c r="KIV64" s="399"/>
      <c r="KIW64" s="399"/>
      <c r="KIX64" s="399"/>
      <c r="KIY64" s="399"/>
      <c r="KIZ64" s="399"/>
      <c r="KJA64" s="399"/>
      <c r="KJB64" s="399"/>
      <c r="KJC64" s="399"/>
      <c r="KJD64" s="399"/>
      <c r="KJE64" s="918"/>
      <c r="KJF64" s="918"/>
      <c r="KJG64" s="918"/>
      <c r="KJH64" s="566"/>
      <c r="KJI64" s="399"/>
      <c r="KJJ64" s="399"/>
      <c r="KJK64" s="399"/>
      <c r="KJL64" s="567"/>
      <c r="KJM64" s="399"/>
      <c r="KJN64" s="399"/>
      <c r="KJO64" s="399"/>
      <c r="KJP64" s="399"/>
      <c r="KJQ64" s="399"/>
      <c r="KJR64" s="399"/>
      <c r="KJS64" s="399"/>
      <c r="KJT64" s="399"/>
      <c r="KJU64" s="399"/>
      <c r="KJV64" s="918"/>
      <c r="KJW64" s="918"/>
      <c r="KJX64" s="918"/>
      <c r="KJY64" s="566"/>
      <c r="KJZ64" s="399"/>
      <c r="KKA64" s="399"/>
      <c r="KKB64" s="399"/>
      <c r="KKC64" s="567"/>
      <c r="KKD64" s="399"/>
      <c r="KKE64" s="399"/>
      <c r="KKF64" s="399"/>
      <c r="KKG64" s="399"/>
      <c r="KKH64" s="399"/>
      <c r="KKI64" s="399"/>
      <c r="KKJ64" s="399"/>
      <c r="KKK64" s="399"/>
      <c r="KKL64" s="399"/>
      <c r="KKM64" s="918"/>
      <c r="KKN64" s="918"/>
      <c r="KKO64" s="918"/>
      <c r="KKP64" s="566"/>
      <c r="KKQ64" s="399"/>
      <c r="KKR64" s="399"/>
      <c r="KKS64" s="399"/>
      <c r="KKT64" s="567"/>
      <c r="KKU64" s="399"/>
      <c r="KKV64" s="399"/>
      <c r="KKW64" s="399"/>
      <c r="KKX64" s="399"/>
      <c r="KKY64" s="399"/>
      <c r="KKZ64" s="399"/>
      <c r="KLA64" s="399"/>
      <c r="KLB64" s="399"/>
      <c r="KLC64" s="399"/>
      <c r="KLD64" s="918"/>
      <c r="KLE64" s="918"/>
      <c r="KLF64" s="918"/>
      <c r="KLG64" s="566"/>
      <c r="KLH64" s="399"/>
      <c r="KLI64" s="399"/>
      <c r="KLJ64" s="399"/>
      <c r="KLK64" s="567"/>
      <c r="KLL64" s="399"/>
      <c r="KLM64" s="399"/>
      <c r="KLN64" s="399"/>
      <c r="KLO64" s="399"/>
      <c r="KLP64" s="399"/>
      <c r="KLQ64" s="399"/>
      <c r="KLR64" s="399"/>
      <c r="KLS64" s="399"/>
      <c r="KLT64" s="399"/>
      <c r="KLU64" s="918"/>
      <c r="KLV64" s="918"/>
      <c r="KLW64" s="918"/>
      <c r="KLX64" s="566"/>
      <c r="KLY64" s="399"/>
      <c r="KLZ64" s="399"/>
      <c r="KMA64" s="399"/>
      <c r="KMB64" s="567"/>
      <c r="KMC64" s="399"/>
      <c r="KMD64" s="399"/>
      <c r="KME64" s="399"/>
      <c r="KMF64" s="399"/>
      <c r="KMG64" s="399"/>
      <c r="KMH64" s="399"/>
      <c r="KMI64" s="399"/>
      <c r="KMJ64" s="399"/>
      <c r="KMK64" s="399"/>
      <c r="KML64" s="918"/>
      <c r="KMM64" s="918"/>
      <c r="KMN64" s="918"/>
      <c r="KMO64" s="566"/>
      <c r="KMP64" s="399"/>
      <c r="KMQ64" s="399"/>
      <c r="KMR64" s="399"/>
      <c r="KMS64" s="567"/>
      <c r="KMT64" s="399"/>
      <c r="KMU64" s="399"/>
      <c r="KMV64" s="399"/>
      <c r="KMW64" s="399"/>
      <c r="KMX64" s="399"/>
      <c r="KMY64" s="399"/>
      <c r="KMZ64" s="399"/>
      <c r="KNA64" s="399"/>
      <c r="KNB64" s="399"/>
      <c r="KNC64" s="918"/>
      <c r="KND64" s="918"/>
      <c r="KNE64" s="918"/>
      <c r="KNF64" s="566"/>
      <c r="KNG64" s="399"/>
      <c r="KNH64" s="399"/>
      <c r="KNI64" s="399"/>
      <c r="KNJ64" s="567"/>
      <c r="KNK64" s="399"/>
      <c r="KNL64" s="399"/>
      <c r="KNM64" s="399"/>
      <c r="KNN64" s="399"/>
      <c r="KNO64" s="399"/>
      <c r="KNP64" s="399"/>
      <c r="KNQ64" s="399"/>
      <c r="KNR64" s="399"/>
      <c r="KNS64" s="399"/>
      <c r="KNT64" s="918"/>
      <c r="KNU64" s="918"/>
      <c r="KNV64" s="918"/>
      <c r="KNW64" s="566"/>
      <c r="KNX64" s="399"/>
      <c r="KNY64" s="399"/>
      <c r="KNZ64" s="399"/>
      <c r="KOA64" s="567"/>
      <c r="KOB64" s="399"/>
      <c r="KOC64" s="399"/>
      <c r="KOD64" s="399"/>
      <c r="KOE64" s="399"/>
      <c r="KOF64" s="399"/>
      <c r="KOG64" s="399"/>
      <c r="KOH64" s="399"/>
      <c r="KOI64" s="399"/>
      <c r="KOJ64" s="399"/>
      <c r="KOK64" s="918"/>
      <c r="KOL64" s="918"/>
      <c r="KOM64" s="918"/>
      <c r="KON64" s="566"/>
      <c r="KOO64" s="399"/>
      <c r="KOP64" s="399"/>
      <c r="KOQ64" s="399"/>
      <c r="KOR64" s="567"/>
      <c r="KOS64" s="399"/>
      <c r="KOT64" s="399"/>
      <c r="KOU64" s="399"/>
      <c r="KOV64" s="399"/>
      <c r="KOW64" s="399"/>
      <c r="KOX64" s="399"/>
      <c r="KOY64" s="399"/>
      <c r="KOZ64" s="399"/>
      <c r="KPA64" s="399"/>
      <c r="KPB64" s="918"/>
      <c r="KPC64" s="918"/>
      <c r="KPD64" s="918"/>
      <c r="KPE64" s="566"/>
      <c r="KPF64" s="399"/>
      <c r="KPG64" s="399"/>
      <c r="KPH64" s="399"/>
      <c r="KPI64" s="567"/>
      <c r="KPJ64" s="399"/>
      <c r="KPK64" s="399"/>
      <c r="KPL64" s="399"/>
      <c r="KPM64" s="399"/>
      <c r="KPN64" s="399"/>
      <c r="KPO64" s="399"/>
      <c r="KPP64" s="399"/>
      <c r="KPQ64" s="399"/>
      <c r="KPR64" s="399"/>
      <c r="KPS64" s="918"/>
      <c r="KPT64" s="918"/>
      <c r="KPU64" s="918"/>
      <c r="KPV64" s="566"/>
      <c r="KPW64" s="399"/>
      <c r="KPX64" s="399"/>
      <c r="KPY64" s="399"/>
      <c r="KPZ64" s="567"/>
      <c r="KQA64" s="399"/>
      <c r="KQB64" s="399"/>
      <c r="KQC64" s="399"/>
      <c r="KQD64" s="399"/>
      <c r="KQE64" s="399"/>
      <c r="KQF64" s="399"/>
      <c r="KQG64" s="399"/>
      <c r="KQH64" s="399"/>
      <c r="KQI64" s="399"/>
      <c r="KQJ64" s="918"/>
      <c r="KQK64" s="918"/>
      <c r="KQL64" s="918"/>
      <c r="KQM64" s="566"/>
      <c r="KQN64" s="399"/>
      <c r="KQO64" s="399"/>
      <c r="KQP64" s="399"/>
      <c r="KQQ64" s="567"/>
      <c r="KQR64" s="399"/>
      <c r="KQS64" s="399"/>
      <c r="KQT64" s="399"/>
      <c r="KQU64" s="399"/>
      <c r="KQV64" s="399"/>
      <c r="KQW64" s="399"/>
      <c r="KQX64" s="399"/>
      <c r="KQY64" s="399"/>
      <c r="KQZ64" s="399"/>
      <c r="KRA64" s="918"/>
      <c r="KRB64" s="918"/>
      <c r="KRC64" s="918"/>
      <c r="KRD64" s="566"/>
      <c r="KRE64" s="399"/>
      <c r="KRF64" s="399"/>
      <c r="KRG64" s="399"/>
      <c r="KRH64" s="567"/>
      <c r="KRI64" s="399"/>
      <c r="KRJ64" s="399"/>
      <c r="KRK64" s="399"/>
      <c r="KRL64" s="399"/>
      <c r="KRM64" s="399"/>
      <c r="KRN64" s="399"/>
      <c r="KRO64" s="399"/>
      <c r="KRP64" s="399"/>
      <c r="KRQ64" s="399"/>
      <c r="KRR64" s="918"/>
      <c r="KRS64" s="918"/>
      <c r="KRT64" s="918"/>
      <c r="KRU64" s="566"/>
      <c r="KRV64" s="399"/>
      <c r="KRW64" s="399"/>
      <c r="KRX64" s="399"/>
      <c r="KRY64" s="567"/>
      <c r="KRZ64" s="399"/>
      <c r="KSA64" s="399"/>
      <c r="KSB64" s="399"/>
      <c r="KSC64" s="399"/>
      <c r="KSD64" s="399"/>
      <c r="KSE64" s="399"/>
      <c r="KSF64" s="399"/>
      <c r="KSG64" s="399"/>
      <c r="KSH64" s="399"/>
      <c r="KSI64" s="918"/>
      <c r="KSJ64" s="918"/>
      <c r="KSK64" s="918"/>
      <c r="KSL64" s="566"/>
      <c r="KSM64" s="399"/>
      <c r="KSN64" s="399"/>
      <c r="KSO64" s="399"/>
      <c r="KSP64" s="567"/>
      <c r="KSQ64" s="399"/>
      <c r="KSR64" s="399"/>
      <c r="KSS64" s="399"/>
      <c r="KST64" s="399"/>
      <c r="KSU64" s="399"/>
      <c r="KSV64" s="399"/>
      <c r="KSW64" s="399"/>
      <c r="KSX64" s="399"/>
      <c r="KSY64" s="399"/>
      <c r="KSZ64" s="918"/>
      <c r="KTA64" s="918"/>
      <c r="KTB64" s="918"/>
      <c r="KTC64" s="566"/>
      <c r="KTD64" s="399"/>
      <c r="KTE64" s="399"/>
      <c r="KTF64" s="399"/>
      <c r="KTG64" s="567"/>
      <c r="KTH64" s="399"/>
      <c r="KTI64" s="399"/>
      <c r="KTJ64" s="399"/>
      <c r="KTK64" s="399"/>
      <c r="KTL64" s="399"/>
      <c r="KTM64" s="399"/>
      <c r="KTN64" s="399"/>
      <c r="KTO64" s="399"/>
      <c r="KTP64" s="399"/>
      <c r="KTQ64" s="918"/>
      <c r="KTR64" s="918"/>
      <c r="KTS64" s="918"/>
      <c r="KTT64" s="566"/>
      <c r="KTU64" s="399"/>
      <c r="KTV64" s="399"/>
      <c r="KTW64" s="399"/>
      <c r="KTX64" s="567"/>
      <c r="KTY64" s="399"/>
      <c r="KTZ64" s="399"/>
      <c r="KUA64" s="399"/>
      <c r="KUB64" s="399"/>
      <c r="KUC64" s="399"/>
      <c r="KUD64" s="399"/>
      <c r="KUE64" s="399"/>
      <c r="KUF64" s="399"/>
      <c r="KUG64" s="399"/>
      <c r="KUH64" s="918"/>
      <c r="KUI64" s="918"/>
      <c r="KUJ64" s="918"/>
      <c r="KUK64" s="566"/>
      <c r="KUL64" s="399"/>
      <c r="KUM64" s="399"/>
      <c r="KUN64" s="399"/>
      <c r="KUO64" s="567"/>
      <c r="KUP64" s="399"/>
      <c r="KUQ64" s="399"/>
      <c r="KUR64" s="399"/>
      <c r="KUS64" s="399"/>
      <c r="KUT64" s="399"/>
      <c r="KUU64" s="399"/>
      <c r="KUV64" s="399"/>
      <c r="KUW64" s="399"/>
      <c r="KUX64" s="399"/>
      <c r="KUY64" s="918"/>
      <c r="KUZ64" s="918"/>
      <c r="KVA64" s="918"/>
      <c r="KVB64" s="566"/>
      <c r="KVC64" s="399"/>
      <c r="KVD64" s="399"/>
      <c r="KVE64" s="399"/>
      <c r="KVF64" s="567"/>
      <c r="KVG64" s="399"/>
      <c r="KVH64" s="399"/>
      <c r="KVI64" s="399"/>
      <c r="KVJ64" s="399"/>
      <c r="KVK64" s="399"/>
      <c r="KVL64" s="399"/>
      <c r="KVM64" s="399"/>
      <c r="KVN64" s="399"/>
      <c r="KVO64" s="399"/>
      <c r="KVP64" s="918"/>
      <c r="KVQ64" s="918"/>
      <c r="KVR64" s="918"/>
      <c r="KVS64" s="566"/>
      <c r="KVT64" s="399"/>
      <c r="KVU64" s="399"/>
      <c r="KVV64" s="399"/>
      <c r="KVW64" s="567"/>
      <c r="KVX64" s="399"/>
      <c r="KVY64" s="399"/>
      <c r="KVZ64" s="399"/>
      <c r="KWA64" s="399"/>
      <c r="KWB64" s="399"/>
      <c r="KWC64" s="399"/>
      <c r="KWD64" s="399"/>
      <c r="KWE64" s="399"/>
      <c r="KWF64" s="399"/>
      <c r="KWG64" s="918"/>
      <c r="KWH64" s="918"/>
      <c r="KWI64" s="918"/>
      <c r="KWJ64" s="566"/>
      <c r="KWK64" s="399"/>
      <c r="KWL64" s="399"/>
      <c r="KWM64" s="399"/>
      <c r="KWN64" s="567"/>
      <c r="KWO64" s="399"/>
      <c r="KWP64" s="399"/>
      <c r="KWQ64" s="399"/>
      <c r="KWR64" s="399"/>
      <c r="KWS64" s="399"/>
      <c r="KWT64" s="399"/>
      <c r="KWU64" s="399"/>
      <c r="KWV64" s="399"/>
      <c r="KWW64" s="399"/>
      <c r="KWX64" s="918"/>
      <c r="KWY64" s="918"/>
      <c r="KWZ64" s="918"/>
      <c r="KXA64" s="566"/>
      <c r="KXB64" s="399"/>
      <c r="KXC64" s="399"/>
      <c r="KXD64" s="399"/>
      <c r="KXE64" s="567"/>
      <c r="KXF64" s="399"/>
      <c r="KXG64" s="399"/>
      <c r="KXH64" s="399"/>
      <c r="KXI64" s="399"/>
      <c r="KXJ64" s="399"/>
      <c r="KXK64" s="399"/>
      <c r="KXL64" s="399"/>
      <c r="KXM64" s="399"/>
      <c r="KXN64" s="399"/>
      <c r="KXO64" s="918"/>
      <c r="KXP64" s="918"/>
      <c r="KXQ64" s="918"/>
      <c r="KXR64" s="566"/>
      <c r="KXS64" s="399"/>
      <c r="KXT64" s="399"/>
      <c r="KXU64" s="399"/>
      <c r="KXV64" s="567"/>
      <c r="KXW64" s="399"/>
      <c r="KXX64" s="399"/>
      <c r="KXY64" s="399"/>
      <c r="KXZ64" s="399"/>
      <c r="KYA64" s="399"/>
      <c r="KYB64" s="399"/>
      <c r="KYC64" s="399"/>
      <c r="KYD64" s="399"/>
      <c r="KYE64" s="399"/>
      <c r="KYF64" s="918"/>
      <c r="KYG64" s="918"/>
      <c r="KYH64" s="918"/>
      <c r="KYI64" s="566"/>
      <c r="KYJ64" s="399"/>
      <c r="KYK64" s="399"/>
      <c r="KYL64" s="399"/>
      <c r="KYM64" s="567"/>
      <c r="KYN64" s="399"/>
      <c r="KYO64" s="399"/>
      <c r="KYP64" s="399"/>
      <c r="KYQ64" s="399"/>
      <c r="KYR64" s="399"/>
      <c r="KYS64" s="399"/>
      <c r="KYT64" s="399"/>
      <c r="KYU64" s="399"/>
      <c r="KYV64" s="399"/>
      <c r="KYW64" s="918"/>
      <c r="KYX64" s="918"/>
      <c r="KYY64" s="918"/>
      <c r="KYZ64" s="566"/>
      <c r="KZA64" s="399"/>
      <c r="KZB64" s="399"/>
      <c r="KZC64" s="399"/>
      <c r="KZD64" s="567"/>
      <c r="KZE64" s="399"/>
      <c r="KZF64" s="399"/>
      <c r="KZG64" s="399"/>
      <c r="KZH64" s="399"/>
      <c r="KZI64" s="399"/>
      <c r="KZJ64" s="399"/>
      <c r="KZK64" s="399"/>
      <c r="KZL64" s="399"/>
      <c r="KZM64" s="399"/>
      <c r="KZN64" s="918"/>
      <c r="KZO64" s="918"/>
      <c r="KZP64" s="918"/>
      <c r="KZQ64" s="566"/>
      <c r="KZR64" s="399"/>
      <c r="KZS64" s="399"/>
      <c r="KZT64" s="399"/>
      <c r="KZU64" s="567"/>
      <c r="KZV64" s="399"/>
      <c r="KZW64" s="399"/>
      <c r="KZX64" s="399"/>
      <c r="KZY64" s="399"/>
      <c r="KZZ64" s="399"/>
      <c r="LAA64" s="399"/>
      <c r="LAB64" s="399"/>
      <c r="LAC64" s="399"/>
      <c r="LAD64" s="399"/>
      <c r="LAE64" s="918"/>
      <c r="LAF64" s="918"/>
      <c r="LAG64" s="918"/>
      <c r="LAH64" s="566"/>
      <c r="LAI64" s="399"/>
      <c r="LAJ64" s="399"/>
      <c r="LAK64" s="399"/>
      <c r="LAL64" s="567"/>
      <c r="LAM64" s="399"/>
      <c r="LAN64" s="399"/>
      <c r="LAO64" s="399"/>
      <c r="LAP64" s="399"/>
      <c r="LAQ64" s="399"/>
      <c r="LAR64" s="399"/>
      <c r="LAS64" s="399"/>
      <c r="LAT64" s="399"/>
      <c r="LAU64" s="399"/>
      <c r="LAV64" s="918"/>
      <c r="LAW64" s="918"/>
      <c r="LAX64" s="918"/>
      <c r="LAY64" s="566"/>
      <c r="LAZ64" s="399"/>
      <c r="LBA64" s="399"/>
      <c r="LBB64" s="399"/>
      <c r="LBC64" s="567"/>
      <c r="LBD64" s="399"/>
      <c r="LBE64" s="399"/>
      <c r="LBF64" s="399"/>
      <c r="LBG64" s="399"/>
      <c r="LBH64" s="399"/>
      <c r="LBI64" s="399"/>
      <c r="LBJ64" s="399"/>
      <c r="LBK64" s="399"/>
      <c r="LBL64" s="399"/>
      <c r="LBM64" s="918"/>
      <c r="LBN64" s="918"/>
      <c r="LBO64" s="918"/>
      <c r="LBP64" s="566"/>
      <c r="LBQ64" s="399"/>
      <c r="LBR64" s="399"/>
      <c r="LBS64" s="399"/>
      <c r="LBT64" s="567"/>
      <c r="LBU64" s="399"/>
      <c r="LBV64" s="399"/>
      <c r="LBW64" s="399"/>
      <c r="LBX64" s="399"/>
      <c r="LBY64" s="399"/>
      <c r="LBZ64" s="399"/>
      <c r="LCA64" s="399"/>
      <c r="LCB64" s="399"/>
      <c r="LCC64" s="399"/>
      <c r="LCD64" s="918"/>
      <c r="LCE64" s="918"/>
      <c r="LCF64" s="918"/>
      <c r="LCG64" s="566"/>
      <c r="LCH64" s="399"/>
      <c r="LCI64" s="399"/>
      <c r="LCJ64" s="399"/>
      <c r="LCK64" s="567"/>
      <c r="LCL64" s="399"/>
      <c r="LCM64" s="399"/>
      <c r="LCN64" s="399"/>
      <c r="LCO64" s="399"/>
      <c r="LCP64" s="399"/>
      <c r="LCQ64" s="399"/>
      <c r="LCR64" s="399"/>
      <c r="LCS64" s="399"/>
      <c r="LCT64" s="399"/>
      <c r="LCU64" s="918"/>
      <c r="LCV64" s="918"/>
      <c r="LCW64" s="918"/>
      <c r="LCX64" s="566"/>
      <c r="LCY64" s="399"/>
      <c r="LCZ64" s="399"/>
      <c r="LDA64" s="399"/>
      <c r="LDB64" s="567"/>
      <c r="LDC64" s="399"/>
      <c r="LDD64" s="399"/>
      <c r="LDE64" s="399"/>
      <c r="LDF64" s="399"/>
      <c r="LDG64" s="399"/>
      <c r="LDH64" s="399"/>
      <c r="LDI64" s="399"/>
      <c r="LDJ64" s="399"/>
      <c r="LDK64" s="399"/>
      <c r="LDL64" s="918"/>
      <c r="LDM64" s="918"/>
      <c r="LDN64" s="918"/>
      <c r="LDO64" s="566"/>
      <c r="LDP64" s="399"/>
      <c r="LDQ64" s="399"/>
      <c r="LDR64" s="399"/>
      <c r="LDS64" s="567"/>
      <c r="LDT64" s="399"/>
      <c r="LDU64" s="399"/>
      <c r="LDV64" s="399"/>
      <c r="LDW64" s="399"/>
      <c r="LDX64" s="399"/>
      <c r="LDY64" s="399"/>
      <c r="LDZ64" s="399"/>
      <c r="LEA64" s="399"/>
      <c r="LEB64" s="399"/>
      <c r="LEC64" s="918"/>
      <c r="LED64" s="918"/>
      <c r="LEE64" s="918"/>
      <c r="LEF64" s="566"/>
      <c r="LEG64" s="399"/>
      <c r="LEH64" s="399"/>
      <c r="LEI64" s="399"/>
      <c r="LEJ64" s="567"/>
      <c r="LEK64" s="399"/>
      <c r="LEL64" s="399"/>
      <c r="LEM64" s="399"/>
      <c r="LEN64" s="399"/>
      <c r="LEO64" s="399"/>
      <c r="LEP64" s="399"/>
      <c r="LEQ64" s="399"/>
      <c r="LER64" s="399"/>
      <c r="LES64" s="399"/>
      <c r="LET64" s="918"/>
      <c r="LEU64" s="918"/>
      <c r="LEV64" s="918"/>
      <c r="LEW64" s="566"/>
      <c r="LEX64" s="399"/>
      <c r="LEY64" s="399"/>
      <c r="LEZ64" s="399"/>
      <c r="LFA64" s="567"/>
      <c r="LFB64" s="399"/>
      <c r="LFC64" s="399"/>
      <c r="LFD64" s="399"/>
      <c r="LFE64" s="399"/>
      <c r="LFF64" s="399"/>
      <c r="LFG64" s="399"/>
      <c r="LFH64" s="399"/>
      <c r="LFI64" s="399"/>
      <c r="LFJ64" s="399"/>
      <c r="LFK64" s="918"/>
      <c r="LFL64" s="918"/>
      <c r="LFM64" s="918"/>
      <c r="LFN64" s="566"/>
      <c r="LFO64" s="399"/>
      <c r="LFP64" s="399"/>
      <c r="LFQ64" s="399"/>
      <c r="LFR64" s="567"/>
      <c r="LFS64" s="399"/>
      <c r="LFT64" s="399"/>
      <c r="LFU64" s="399"/>
      <c r="LFV64" s="399"/>
      <c r="LFW64" s="399"/>
      <c r="LFX64" s="399"/>
      <c r="LFY64" s="399"/>
      <c r="LFZ64" s="399"/>
      <c r="LGA64" s="399"/>
      <c r="LGB64" s="918"/>
      <c r="LGC64" s="918"/>
      <c r="LGD64" s="918"/>
      <c r="LGE64" s="566"/>
      <c r="LGF64" s="399"/>
      <c r="LGG64" s="399"/>
      <c r="LGH64" s="399"/>
      <c r="LGI64" s="567"/>
      <c r="LGJ64" s="399"/>
      <c r="LGK64" s="399"/>
      <c r="LGL64" s="399"/>
      <c r="LGM64" s="399"/>
      <c r="LGN64" s="399"/>
      <c r="LGO64" s="399"/>
      <c r="LGP64" s="399"/>
      <c r="LGQ64" s="399"/>
      <c r="LGR64" s="399"/>
      <c r="LGS64" s="918"/>
      <c r="LGT64" s="918"/>
      <c r="LGU64" s="918"/>
      <c r="LGV64" s="566"/>
      <c r="LGW64" s="399"/>
      <c r="LGX64" s="399"/>
      <c r="LGY64" s="399"/>
      <c r="LGZ64" s="567"/>
      <c r="LHA64" s="399"/>
      <c r="LHB64" s="399"/>
      <c r="LHC64" s="399"/>
      <c r="LHD64" s="399"/>
      <c r="LHE64" s="399"/>
      <c r="LHF64" s="399"/>
      <c r="LHG64" s="399"/>
      <c r="LHH64" s="399"/>
      <c r="LHI64" s="399"/>
      <c r="LHJ64" s="918"/>
      <c r="LHK64" s="918"/>
      <c r="LHL64" s="918"/>
      <c r="LHM64" s="566"/>
      <c r="LHN64" s="399"/>
      <c r="LHO64" s="399"/>
      <c r="LHP64" s="399"/>
      <c r="LHQ64" s="567"/>
      <c r="LHR64" s="399"/>
      <c r="LHS64" s="399"/>
      <c r="LHT64" s="399"/>
      <c r="LHU64" s="399"/>
      <c r="LHV64" s="399"/>
      <c r="LHW64" s="399"/>
      <c r="LHX64" s="399"/>
      <c r="LHY64" s="399"/>
      <c r="LHZ64" s="399"/>
      <c r="LIA64" s="918"/>
      <c r="LIB64" s="918"/>
      <c r="LIC64" s="918"/>
      <c r="LID64" s="566"/>
      <c r="LIE64" s="399"/>
      <c r="LIF64" s="399"/>
      <c r="LIG64" s="399"/>
      <c r="LIH64" s="567"/>
      <c r="LII64" s="399"/>
      <c r="LIJ64" s="399"/>
      <c r="LIK64" s="399"/>
      <c r="LIL64" s="399"/>
      <c r="LIM64" s="399"/>
      <c r="LIN64" s="399"/>
      <c r="LIO64" s="399"/>
      <c r="LIP64" s="399"/>
      <c r="LIQ64" s="399"/>
      <c r="LIR64" s="918"/>
      <c r="LIS64" s="918"/>
      <c r="LIT64" s="918"/>
      <c r="LIU64" s="566"/>
      <c r="LIV64" s="399"/>
      <c r="LIW64" s="399"/>
      <c r="LIX64" s="399"/>
      <c r="LIY64" s="567"/>
      <c r="LIZ64" s="399"/>
      <c r="LJA64" s="399"/>
      <c r="LJB64" s="399"/>
      <c r="LJC64" s="399"/>
      <c r="LJD64" s="399"/>
      <c r="LJE64" s="399"/>
      <c r="LJF64" s="399"/>
      <c r="LJG64" s="399"/>
      <c r="LJH64" s="399"/>
      <c r="LJI64" s="918"/>
      <c r="LJJ64" s="918"/>
      <c r="LJK64" s="918"/>
      <c r="LJL64" s="566"/>
      <c r="LJM64" s="399"/>
      <c r="LJN64" s="399"/>
      <c r="LJO64" s="399"/>
      <c r="LJP64" s="567"/>
      <c r="LJQ64" s="399"/>
      <c r="LJR64" s="399"/>
      <c r="LJS64" s="399"/>
      <c r="LJT64" s="399"/>
      <c r="LJU64" s="399"/>
      <c r="LJV64" s="399"/>
      <c r="LJW64" s="399"/>
      <c r="LJX64" s="399"/>
      <c r="LJY64" s="399"/>
      <c r="LJZ64" s="918"/>
      <c r="LKA64" s="918"/>
      <c r="LKB64" s="918"/>
      <c r="LKC64" s="566"/>
      <c r="LKD64" s="399"/>
      <c r="LKE64" s="399"/>
      <c r="LKF64" s="399"/>
      <c r="LKG64" s="567"/>
      <c r="LKH64" s="399"/>
      <c r="LKI64" s="399"/>
      <c r="LKJ64" s="399"/>
      <c r="LKK64" s="399"/>
      <c r="LKL64" s="399"/>
      <c r="LKM64" s="399"/>
      <c r="LKN64" s="399"/>
      <c r="LKO64" s="399"/>
      <c r="LKP64" s="399"/>
      <c r="LKQ64" s="918"/>
      <c r="LKR64" s="918"/>
      <c r="LKS64" s="918"/>
      <c r="LKT64" s="566"/>
      <c r="LKU64" s="399"/>
      <c r="LKV64" s="399"/>
      <c r="LKW64" s="399"/>
      <c r="LKX64" s="567"/>
      <c r="LKY64" s="399"/>
      <c r="LKZ64" s="399"/>
      <c r="LLA64" s="399"/>
      <c r="LLB64" s="399"/>
      <c r="LLC64" s="399"/>
      <c r="LLD64" s="399"/>
      <c r="LLE64" s="399"/>
      <c r="LLF64" s="399"/>
      <c r="LLG64" s="399"/>
      <c r="LLH64" s="918"/>
      <c r="LLI64" s="918"/>
      <c r="LLJ64" s="918"/>
      <c r="LLK64" s="566"/>
      <c r="LLL64" s="399"/>
      <c r="LLM64" s="399"/>
      <c r="LLN64" s="399"/>
      <c r="LLO64" s="567"/>
      <c r="LLP64" s="399"/>
      <c r="LLQ64" s="399"/>
      <c r="LLR64" s="399"/>
      <c r="LLS64" s="399"/>
      <c r="LLT64" s="399"/>
      <c r="LLU64" s="399"/>
      <c r="LLV64" s="399"/>
      <c r="LLW64" s="399"/>
      <c r="LLX64" s="399"/>
      <c r="LLY64" s="918"/>
      <c r="LLZ64" s="918"/>
      <c r="LMA64" s="918"/>
      <c r="LMB64" s="566"/>
      <c r="LMC64" s="399"/>
      <c r="LMD64" s="399"/>
      <c r="LME64" s="399"/>
      <c r="LMF64" s="567"/>
      <c r="LMG64" s="399"/>
      <c r="LMH64" s="399"/>
      <c r="LMI64" s="399"/>
      <c r="LMJ64" s="399"/>
      <c r="LMK64" s="399"/>
      <c r="LML64" s="399"/>
      <c r="LMM64" s="399"/>
      <c r="LMN64" s="399"/>
      <c r="LMO64" s="399"/>
      <c r="LMP64" s="918"/>
      <c r="LMQ64" s="918"/>
      <c r="LMR64" s="918"/>
      <c r="LMS64" s="566"/>
      <c r="LMT64" s="399"/>
      <c r="LMU64" s="399"/>
      <c r="LMV64" s="399"/>
      <c r="LMW64" s="567"/>
      <c r="LMX64" s="399"/>
      <c r="LMY64" s="399"/>
      <c r="LMZ64" s="399"/>
      <c r="LNA64" s="399"/>
      <c r="LNB64" s="399"/>
      <c r="LNC64" s="399"/>
      <c r="LND64" s="399"/>
      <c r="LNE64" s="399"/>
      <c r="LNF64" s="399"/>
      <c r="LNG64" s="918"/>
      <c r="LNH64" s="918"/>
      <c r="LNI64" s="918"/>
      <c r="LNJ64" s="566"/>
      <c r="LNK64" s="399"/>
      <c r="LNL64" s="399"/>
      <c r="LNM64" s="399"/>
      <c r="LNN64" s="567"/>
      <c r="LNO64" s="399"/>
      <c r="LNP64" s="399"/>
      <c r="LNQ64" s="399"/>
      <c r="LNR64" s="399"/>
      <c r="LNS64" s="399"/>
      <c r="LNT64" s="399"/>
      <c r="LNU64" s="399"/>
      <c r="LNV64" s="399"/>
      <c r="LNW64" s="399"/>
      <c r="LNX64" s="918"/>
      <c r="LNY64" s="918"/>
      <c r="LNZ64" s="918"/>
      <c r="LOA64" s="566"/>
      <c r="LOB64" s="399"/>
      <c r="LOC64" s="399"/>
      <c r="LOD64" s="399"/>
      <c r="LOE64" s="567"/>
      <c r="LOF64" s="399"/>
      <c r="LOG64" s="399"/>
      <c r="LOH64" s="399"/>
      <c r="LOI64" s="399"/>
      <c r="LOJ64" s="399"/>
      <c r="LOK64" s="399"/>
      <c r="LOL64" s="399"/>
      <c r="LOM64" s="399"/>
      <c r="LON64" s="399"/>
      <c r="LOO64" s="918"/>
      <c r="LOP64" s="918"/>
      <c r="LOQ64" s="918"/>
      <c r="LOR64" s="566"/>
      <c r="LOS64" s="399"/>
      <c r="LOT64" s="399"/>
      <c r="LOU64" s="399"/>
      <c r="LOV64" s="567"/>
      <c r="LOW64" s="399"/>
      <c r="LOX64" s="399"/>
      <c r="LOY64" s="399"/>
      <c r="LOZ64" s="399"/>
      <c r="LPA64" s="399"/>
      <c r="LPB64" s="399"/>
      <c r="LPC64" s="399"/>
      <c r="LPD64" s="399"/>
      <c r="LPE64" s="399"/>
      <c r="LPF64" s="918"/>
      <c r="LPG64" s="918"/>
      <c r="LPH64" s="918"/>
      <c r="LPI64" s="566"/>
      <c r="LPJ64" s="399"/>
      <c r="LPK64" s="399"/>
      <c r="LPL64" s="399"/>
      <c r="LPM64" s="567"/>
      <c r="LPN64" s="399"/>
      <c r="LPO64" s="399"/>
      <c r="LPP64" s="399"/>
      <c r="LPQ64" s="399"/>
      <c r="LPR64" s="399"/>
      <c r="LPS64" s="399"/>
      <c r="LPT64" s="399"/>
      <c r="LPU64" s="399"/>
      <c r="LPV64" s="399"/>
      <c r="LPW64" s="918"/>
      <c r="LPX64" s="918"/>
      <c r="LPY64" s="918"/>
      <c r="LPZ64" s="566"/>
      <c r="LQA64" s="399"/>
      <c r="LQB64" s="399"/>
      <c r="LQC64" s="399"/>
      <c r="LQD64" s="567"/>
      <c r="LQE64" s="399"/>
      <c r="LQF64" s="399"/>
      <c r="LQG64" s="399"/>
      <c r="LQH64" s="399"/>
      <c r="LQI64" s="399"/>
      <c r="LQJ64" s="399"/>
      <c r="LQK64" s="399"/>
      <c r="LQL64" s="399"/>
      <c r="LQM64" s="399"/>
      <c r="LQN64" s="918"/>
      <c r="LQO64" s="918"/>
      <c r="LQP64" s="918"/>
      <c r="LQQ64" s="566"/>
      <c r="LQR64" s="399"/>
      <c r="LQS64" s="399"/>
      <c r="LQT64" s="399"/>
      <c r="LQU64" s="567"/>
      <c r="LQV64" s="399"/>
      <c r="LQW64" s="399"/>
      <c r="LQX64" s="399"/>
      <c r="LQY64" s="399"/>
      <c r="LQZ64" s="399"/>
      <c r="LRA64" s="399"/>
      <c r="LRB64" s="399"/>
      <c r="LRC64" s="399"/>
      <c r="LRD64" s="399"/>
      <c r="LRE64" s="918"/>
      <c r="LRF64" s="918"/>
      <c r="LRG64" s="918"/>
      <c r="LRH64" s="566"/>
      <c r="LRI64" s="399"/>
      <c r="LRJ64" s="399"/>
      <c r="LRK64" s="399"/>
      <c r="LRL64" s="567"/>
      <c r="LRM64" s="399"/>
      <c r="LRN64" s="399"/>
      <c r="LRO64" s="399"/>
      <c r="LRP64" s="399"/>
      <c r="LRQ64" s="399"/>
      <c r="LRR64" s="399"/>
      <c r="LRS64" s="399"/>
      <c r="LRT64" s="399"/>
      <c r="LRU64" s="399"/>
      <c r="LRV64" s="918"/>
      <c r="LRW64" s="918"/>
      <c r="LRX64" s="918"/>
      <c r="LRY64" s="566"/>
      <c r="LRZ64" s="399"/>
      <c r="LSA64" s="399"/>
      <c r="LSB64" s="399"/>
      <c r="LSC64" s="567"/>
      <c r="LSD64" s="399"/>
      <c r="LSE64" s="399"/>
      <c r="LSF64" s="399"/>
      <c r="LSG64" s="399"/>
      <c r="LSH64" s="399"/>
      <c r="LSI64" s="399"/>
      <c r="LSJ64" s="399"/>
      <c r="LSK64" s="399"/>
      <c r="LSL64" s="399"/>
      <c r="LSM64" s="918"/>
      <c r="LSN64" s="918"/>
      <c r="LSO64" s="918"/>
      <c r="LSP64" s="566"/>
      <c r="LSQ64" s="399"/>
      <c r="LSR64" s="399"/>
      <c r="LSS64" s="399"/>
      <c r="LST64" s="567"/>
      <c r="LSU64" s="399"/>
      <c r="LSV64" s="399"/>
      <c r="LSW64" s="399"/>
      <c r="LSX64" s="399"/>
      <c r="LSY64" s="399"/>
      <c r="LSZ64" s="399"/>
      <c r="LTA64" s="399"/>
      <c r="LTB64" s="399"/>
      <c r="LTC64" s="399"/>
      <c r="LTD64" s="918"/>
      <c r="LTE64" s="918"/>
      <c r="LTF64" s="918"/>
      <c r="LTG64" s="566"/>
      <c r="LTH64" s="399"/>
      <c r="LTI64" s="399"/>
      <c r="LTJ64" s="399"/>
      <c r="LTK64" s="567"/>
      <c r="LTL64" s="399"/>
      <c r="LTM64" s="399"/>
      <c r="LTN64" s="399"/>
      <c r="LTO64" s="399"/>
      <c r="LTP64" s="399"/>
      <c r="LTQ64" s="399"/>
      <c r="LTR64" s="399"/>
      <c r="LTS64" s="399"/>
      <c r="LTT64" s="399"/>
      <c r="LTU64" s="918"/>
      <c r="LTV64" s="918"/>
      <c r="LTW64" s="918"/>
      <c r="LTX64" s="566"/>
      <c r="LTY64" s="399"/>
      <c r="LTZ64" s="399"/>
      <c r="LUA64" s="399"/>
      <c r="LUB64" s="567"/>
      <c r="LUC64" s="399"/>
      <c r="LUD64" s="399"/>
      <c r="LUE64" s="399"/>
      <c r="LUF64" s="399"/>
      <c r="LUG64" s="399"/>
      <c r="LUH64" s="399"/>
      <c r="LUI64" s="399"/>
      <c r="LUJ64" s="399"/>
      <c r="LUK64" s="399"/>
      <c r="LUL64" s="918"/>
      <c r="LUM64" s="918"/>
      <c r="LUN64" s="918"/>
      <c r="LUO64" s="566"/>
      <c r="LUP64" s="399"/>
      <c r="LUQ64" s="399"/>
      <c r="LUR64" s="399"/>
      <c r="LUS64" s="567"/>
      <c r="LUT64" s="399"/>
      <c r="LUU64" s="399"/>
      <c r="LUV64" s="399"/>
      <c r="LUW64" s="399"/>
      <c r="LUX64" s="399"/>
      <c r="LUY64" s="399"/>
      <c r="LUZ64" s="399"/>
      <c r="LVA64" s="399"/>
      <c r="LVB64" s="399"/>
      <c r="LVC64" s="918"/>
      <c r="LVD64" s="918"/>
      <c r="LVE64" s="918"/>
      <c r="LVF64" s="566"/>
      <c r="LVG64" s="399"/>
      <c r="LVH64" s="399"/>
      <c r="LVI64" s="399"/>
      <c r="LVJ64" s="567"/>
      <c r="LVK64" s="399"/>
      <c r="LVL64" s="399"/>
      <c r="LVM64" s="399"/>
      <c r="LVN64" s="399"/>
      <c r="LVO64" s="399"/>
      <c r="LVP64" s="399"/>
      <c r="LVQ64" s="399"/>
      <c r="LVR64" s="399"/>
      <c r="LVS64" s="399"/>
      <c r="LVT64" s="918"/>
      <c r="LVU64" s="918"/>
      <c r="LVV64" s="918"/>
      <c r="LVW64" s="566"/>
      <c r="LVX64" s="399"/>
      <c r="LVY64" s="399"/>
      <c r="LVZ64" s="399"/>
      <c r="LWA64" s="567"/>
      <c r="LWB64" s="399"/>
      <c r="LWC64" s="399"/>
      <c r="LWD64" s="399"/>
      <c r="LWE64" s="399"/>
      <c r="LWF64" s="399"/>
      <c r="LWG64" s="399"/>
      <c r="LWH64" s="399"/>
      <c r="LWI64" s="399"/>
      <c r="LWJ64" s="399"/>
      <c r="LWK64" s="918"/>
      <c r="LWL64" s="918"/>
      <c r="LWM64" s="918"/>
      <c r="LWN64" s="566"/>
      <c r="LWO64" s="399"/>
      <c r="LWP64" s="399"/>
      <c r="LWQ64" s="399"/>
      <c r="LWR64" s="567"/>
      <c r="LWS64" s="399"/>
      <c r="LWT64" s="399"/>
      <c r="LWU64" s="399"/>
      <c r="LWV64" s="399"/>
      <c r="LWW64" s="399"/>
      <c r="LWX64" s="399"/>
      <c r="LWY64" s="399"/>
      <c r="LWZ64" s="399"/>
      <c r="LXA64" s="399"/>
      <c r="LXB64" s="918"/>
      <c r="LXC64" s="918"/>
      <c r="LXD64" s="918"/>
      <c r="LXE64" s="566"/>
      <c r="LXF64" s="399"/>
      <c r="LXG64" s="399"/>
      <c r="LXH64" s="399"/>
      <c r="LXI64" s="567"/>
      <c r="LXJ64" s="399"/>
      <c r="LXK64" s="399"/>
      <c r="LXL64" s="399"/>
      <c r="LXM64" s="399"/>
      <c r="LXN64" s="399"/>
      <c r="LXO64" s="399"/>
      <c r="LXP64" s="399"/>
      <c r="LXQ64" s="399"/>
      <c r="LXR64" s="399"/>
      <c r="LXS64" s="918"/>
      <c r="LXT64" s="918"/>
      <c r="LXU64" s="918"/>
      <c r="LXV64" s="566"/>
      <c r="LXW64" s="399"/>
      <c r="LXX64" s="399"/>
      <c r="LXY64" s="399"/>
      <c r="LXZ64" s="567"/>
      <c r="LYA64" s="399"/>
      <c r="LYB64" s="399"/>
      <c r="LYC64" s="399"/>
      <c r="LYD64" s="399"/>
      <c r="LYE64" s="399"/>
      <c r="LYF64" s="399"/>
      <c r="LYG64" s="399"/>
      <c r="LYH64" s="399"/>
      <c r="LYI64" s="399"/>
      <c r="LYJ64" s="918"/>
      <c r="LYK64" s="918"/>
      <c r="LYL64" s="918"/>
      <c r="LYM64" s="566"/>
      <c r="LYN64" s="399"/>
      <c r="LYO64" s="399"/>
      <c r="LYP64" s="399"/>
      <c r="LYQ64" s="567"/>
      <c r="LYR64" s="399"/>
      <c r="LYS64" s="399"/>
      <c r="LYT64" s="399"/>
      <c r="LYU64" s="399"/>
      <c r="LYV64" s="399"/>
      <c r="LYW64" s="399"/>
      <c r="LYX64" s="399"/>
      <c r="LYY64" s="399"/>
      <c r="LYZ64" s="399"/>
      <c r="LZA64" s="918"/>
      <c r="LZB64" s="918"/>
      <c r="LZC64" s="918"/>
      <c r="LZD64" s="566"/>
      <c r="LZE64" s="399"/>
      <c r="LZF64" s="399"/>
      <c r="LZG64" s="399"/>
      <c r="LZH64" s="567"/>
      <c r="LZI64" s="399"/>
      <c r="LZJ64" s="399"/>
      <c r="LZK64" s="399"/>
      <c r="LZL64" s="399"/>
      <c r="LZM64" s="399"/>
      <c r="LZN64" s="399"/>
      <c r="LZO64" s="399"/>
      <c r="LZP64" s="399"/>
      <c r="LZQ64" s="399"/>
      <c r="LZR64" s="918"/>
      <c r="LZS64" s="918"/>
      <c r="LZT64" s="918"/>
      <c r="LZU64" s="566"/>
      <c r="LZV64" s="399"/>
      <c r="LZW64" s="399"/>
      <c r="LZX64" s="399"/>
      <c r="LZY64" s="567"/>
      <c r="LZZ64" s="399"/>
      <c r="MAA64" s="399"/>
      <c r="MAB64" s="399"/>
      <c r="MAC64" s="399"/>
      <c r="MAD64" s="399"/>
      <c r="MAE64" s="399"/>
      <c r="MAF64" s="399"/>
      <c r="MAG64" s="399"/>
      <c r="MAH64" s="399"/>
      <c r="MAI64" s="918"/>
      <c r="MAJ64" s="918"/>
      <c r="MAK64" s="918"/>
      <c r="MAL64" s="566"/>
      <c r="MAM64" s="399"/>
      <c r="MAN64" s="399"/>
      <c r="MAO64" s="399"/>
      <c r="MAP64" s="567"/>
      <c r="MAQ64" s="399"/>
      <c r="MAR64" s="399"/>
      <c r="MAS64" s="399"/>
      <c r="MAT64" s="399"/>
      <c r="MAU64" s="399"/>
      <c r="MAV64" s="399"/>
      <c r="MAW64" s="399"/>
      <c r="MAX64" s="399"/>
      <c r="MAY64" s="399"/>
      <c r="MAZ64" s="918"/>
      <c r="MBA64" s="918"/>
      <c r="MBB64" s="918"/>
      <c r="MBC64" s="566"/>
      <c r="MBD64" s="399"/>
      <c r="MBE64" s="399"/>
      <c r="MBF64" s="399"/>
      <c r="MBG64" s="567"/>
      <c r="MBH64" s="399"/>
      <c r="MBI64" s="399"/>
      <c r="MBJ64" s="399"/>
      <c r="MBK64" s="399"/>
      <c r="MBL64" s="399"/>
      <c r="MBM64" s="399"/>
      <c r="MBN64" s="399"/>
      <c r="MBO64" s="399"/>
      <c r="MBP64" s="399"/>
      <c r="MBQ64" s="918"/>
      <c r="MBR64" s="918"/>
      <c r="MBS64" s="918"/>
      <c r="MBT64" s="566"/>
      <c r="MBU64" s="399"/>
      <c r="MBV64" s="399"/>
      <c r="MBW64" s="399"/>
      <c r="MBX64" s="567"/>
      <c r="MBY64" s="399"/>
      <c r="MBZ64" s="399"/>
      <c r="MCA64" s="399"/>
      <c r="MCB64" s="399"/>
      <c r="MCC64" s="399"/>
      <c r="MCD64" s="399"/>
      <c r="MCE64" s="399"/>
      <c r="MCF64" s="399"/>
      <c r="MCG64" s="399"/>
      <c r="MCH64" s="918"/>
      <c r="MCI64" s="918"/>
      <c r="MCJ64" s="918"/>
      <c r="MCK64" s="566"/>
      <c r="MCL64" s="399"/>
      <c r="MCM64" s="399"/>
      <c r="MCN64" s="399"/>
      <c r="MCO64" s="567"/>
      <c r="MCP64" s="399"/>
      <c r="MCQ64" s="399"/>
      <c r="MCR64" s="399"/>
      <c r="MCS64" s="399"/>
      <c r="MCT64" s="399"/>
      <c r="MCU64" s="399"/>
      <c r="MCV64" s="399"/>
      <c r="MCW64" s="399"/>
      <c r="MCX64" s="399"/>
      <c r="MCY64" s="918"/>
      <c r="MCZ64" s="918"/>
      <c r="MDA64" s="918"/>
      <c r="MDB64" s="566"/>
      <c r="MDC64" s="399"/>
      <c r="MDD64" s="399"/>
      <c r="MDE64" s="399"/>
      <c r="MDF64" s="567"/>
      <c r="MDG64" s="399"/>
      <c r="MDH64" s="399"/>
      <c r="MDI64" s="399"/>
      <c r="MDJ64" s="399"/>
      <c r="MDK64" s="399"/>
      <c r="MDL64" s="399"/>
      <c r="MDM64" s="399"/>
      <c r="MDN64" s="399"/>
      <c r="MDO64" s="399"/>
      <c r="MDP64" s="918"/>
      <c r="MDQ64" s="918"/>
      <c r="MDR64" s="918"/>
      <c r="MDS64" s="566"/>
      <c r="MDT64" s="399"/>
      <c r="MDU64" s="399"/>
      <c r="MDV64" s="399"/>
      <c r="MDW64" s="567"/>
      <c r="MDX64" s="399"/>
      <c r="MDY64" s="399"/>
      <c r="MDZ64" s="399"/>
      <c r="MEA64" s="399"/>
      <c r="MEB64" s="399"/>
      <c r="MEC64" s="399"/>
      <c r="MED64" s="399"/>
      <c r="MEE64" s="399"/>
      <c r="MEF64" s="399"/>
      <c r="MEG64" s="918"/>
      <c r="MEH64" s="918"/>
      <c r="MEI64" s="918"/>
      <c r="MEJ64" s="566"/>
      <c r="MEK64" s="399"/>
      <c r="MEL64" s="399"/>
      <c r="MEM64" s="399"/>
      <c r="MEN64" s="567"/>
      <c r="MEO64" s="399"/>
      <c r="MEP64" s="399"/>
      <c r="MEQ64" s="399"/>
      <c r="MER64" s="399"/>
      <c r="MES64" s="399"/>
      <c r="MET64" s="399"/>
      <c r="MEU64" s="399"/>
      <c r="MEV64" s="399"/>
      <c r="MEW64" s="399"/>
      <c r="MEX64" s="918"/>
      <c r="MEY64" s="918"/>
      <c r="MEZ64" s="918"/>
      <c r="MFA64" s="566"/>
      <c r="MFB64" s="399"/>
      <c r="MFC64" s="399"/>
      <c r="MFD64" s="399"/>
      <c r="MFE64" s="567"/>
      <c r="MFF64" s="399"/>
      <c r="MFG64" s="399"/>
      <c r="MFH64" s="399"/>
      <c r="MFI64" s="399"/>
      <c r="MFJ64" s="399"/>
      <c r="MFK64" s="399"/>
      <c r="MFL64" s="399"/>
      <c r="MFM64" s="399"/>
      <c r="MFN64" s="399"/>
      <c r="MFO64" s="918"/>
      <c r="MFP64" s="918"/>
      <c r="MFQ64" s="918"/>
      <c r="MFR64" s="566"/>
      <c r="MFS64" s="399"/>
      <c r="MFT64" s="399"/>
      <c r="MFU64" s="399"/>
      <c r="MFV64" s="567"/>
      <c r="MFW64" s="399"/>
      <c r="MFX64" s="399"/>
      <c r="MFY64" s="399"/>
      <c r="MFZ64" s="399"/>
      <c r="MGA64" s="399"/>
      <c r="MGB64" s="399"/>
      <c r="MGC64" s="399"/>
      <c r="MGD64" s="399"/>
      <c r="MGE64" s="399"/>
      <c r="MGF64" s="918"/>
      <c r="MGG64" s="918"/>
      <c r="MGH64" s="918"/>
      <c r="MGI64" s="566"/>
      <c r="MGJ64" s="399"/>
      <c r="MGK64" s="399"/>
      <c r="MGL64" s="399"/>
      <c r="MGM64" s="567"/>
      <c r="MGN64" s="399"/>
      <c r="MGO64" s="399"/>
      <c r="MGP64" s="399"/>
      <c r="MGQ64" s="399"/>
      <c r="MGR64" s="399"/>
      <c r="MGS64" s="399"/>
      <c r="MGT64" s="399"/>
      <c r="MGU64" s="399"/>
      <c r="MGV64" s="399"/>
      <c r="MGW64" s="918"/>
      <c r="MGX64" s="918"/>
      <c r="MGY64" s="918"/>
      <c r="MGZ64" s="566"/>
      <c r="MHA64" s="399"/>
      <c r="MHB64" s="399"/>
      <c r="MHC64" s="399"/>
      <c r="MHD64" s="567"/>
      <c r="MHE64" s="399"/>
      <c r="MHF64" s="399"/>
      <c r="MHG64" s="399"/>
      <c r="MHH64" s="399"/>
      <c r="MHI64" s="399"/>
      <c r="MHJ64" s="399"/>
      <c r="MHK64" s="399"/>
      <c r="MHL64" s="399"/>
      <c r="MHM64" s="399"/>
      <c r="MHN64" s="918"/>
      <c r="MHO64" s="918"/>
      <c r="MHP64" s="918"/>
      <c r="MHQ64" s="566"/>
      <c r="MHR64" s="399"/>
      <c r="MHS64" s="399"/>
      <c r="MHT64" s="399"/>
      <c r="MHU64" s="567"/>
      <c r="MHV64" s="399"/>
      <c r="MHW64" s="399"/>
      <c r="MHX64" s="399"/>
      <c r="MHY64" s="399"/>
      <c r="MHZ64" s="399"/>
      <c r="MIA64" s="399"/>
      <c r="MIB64" s="399"/>
      <c r="MIC64" s="399"/>
      <c r="MID64" s="399"/>
      <c r="MIE64" s="918"/>
      <c r="MIF64" s="918"/>
      <c r="MIG64" s="918"/>
      <c r="MIH64" s="566"/>
      <c r="MII64" s="399"/>
      <c r="MIJ64" s="399"/>
      <c r="MIK64" s="399"/>
      <c r="MIL64" s="567"/>
      <c r="MIM64" s="399"/>
      <c r="MIN64" s="399"/>
      <c r="MIO64" s="399"/>
      <c r="MIP64" s="399"/>
      <c r="MIQ64" s="399"/>
      <c r="MIR64" s="399"/>
      <c r="MIS64" s="399"/>
      <c r="MIT64" s="399"/>
      <c r="MIU64" s="399"/>
      <c r="MIV64" s="918"/>
      <c r="MIW64" s="918"/>
      <c r="MIX64" s="918"/>
      <c r="MIY64" s="566"/>
      <c r="MIZ64" s="399"/>
      <c r="MJA64" s="399"/>
      <c r="MJB64" s="399"/>
      <c r="MJC64" s="567"/>
      <c r="MJD64" s="399"/>
      <c r="MJE64" s="399"/>
      <c r="MJF64" s="399"/>
      <c r="MJG64" s="399"/>
      <c r="MJH64" s="399"/>
      <c r="MJI64" s="399"/>
      <c r="MJJ64" s="399"/>
      <c r="MJK64" s="399"/>
      <c r="MJL64" s="399"/>
      <c r="MJM64" s="918"/>
      <c r="MJN64" s="918"/>
      <c r="MJO64" s="918"/>
      <c r="MJP64" s="566"/>
      <c r="MJQ64" s="399"/>
      <c r="MJR64" s="399"/>
      <c r="MJS64" s="399"/>
      <c r="MJT64" s="567"/>
      <c r="MJU64" s="399"/>
      <c r="MJV64" s="399"/>
      <c r="MJW64" s="399"/>
      <c r="MJX64" s="399"/>
      <c r="MJY64" s="399"/>
      <c r="MJZ64" s="399"/>
      <c r="MKA64" s="399"/>
      <c r="MKB64" s="399"/>
      <c r="MKC64" s="399"/>
      <c r="MKD64" s="918"/>
      <c r="MKE64" s="918"/>
      <c r="MKF64" s="918"/>
      <c r="MKG64" s="566"/>
      <c r="MKH64" s="399"/>
      <c r="MKI64" s="399"/>
      <c r="MKJ64" s="399"/>
      <c r="MKK64" s="567"/>
      <c r="MKL64" s="399"/>
      <c r="MKM64" s="399"/>
      <c r="MKN64" s="399"/>
      <c r="MKO64" s="399"/>
      <c r="MKP64" s="399"/>
      <c r="MKQ64" s="399"/>
      <c r="MKR64" s="399"/>
      <c r="MKS64" s="399"/>
      <c r="MKT64" s="399"/>
      <c r="MKU64" s="918"/>
      <c r="MKV64" s="918"/>
      <c r="MKW64" s="918"/>
      <c r="MKX64" s="566"/>
      <c r="MKY64" s="399"/>
      <c r="MKZ64" s="399"/>
      <c r="MLA64" s="399"/>
      <c r="MLB64" s="567"/>
      <c r="MLC64" s="399"/>
      <c r="MLD64" s="399"/>
      <c r="MLE64" s="399"/>
      <c r="MLF64" s="399"/>
      <c r="MLG64" s="399"/>
      <c r="MLH64" s="399"/>
      <c r="MLI64" s="399"/>
      <c r="MLJ64" s="399"/>
      <c r="MLK64" s="399"/>
      <c r="MLL64" s="918"/>
      <c r="MLM64" s="918"/>
      <c r="MLN64" s="918"/>
      <c r="MLO64" s="566"/>
      <c r="MLP64" s="399"/>
      <c r="MLQ64" s="399"/>
      <c r="MLR64" s="399"/>
      <c r="MLS64" s="567"/>
      <c r="MLT64" s="399"/>
      <c r="MLU64" s="399"/>
      <c r="MLV64" s="399"/>
      <c r="MLW64" s="399"/>
      <c r="MLX64" s="399"/>
      <c r="MLY64" s="399"/>
      <c r="MLZ64" s="399"/>
      <c r="MMA64" s="399"/>
      <c r="MMB64" s="399"/>
      <c r="MMC64" s="918"/>
      <c r="MMD64" s="918"/>
      <c r="MME64" s="918"/>
      <c r="MMF64" s="566"/>
      <c r="MMG64" s="399"/>
      <c r="MMH64" s="399"/>
      <c r="MMI64" s="399"/>
      <c r="MMJ64" s="567"/>
      <c r="MMK64" s="399"/>
      <c r="MML64" s="399"/>
      <c r="MMM64" s="399"/>
      <c r="MMN64" s="399"/>
      <c r="MMO64" s="399"/>
      <c r="MMP64" s="399"/>
      <c r="MMQ64" s="399"/>
      <c r="MMR64" s="399"/>
      <c r="MMS64" s="399"/>
      <c r="MMT64" s="918"/>
      <c r="MMU64" s="918"/>
      <c r="MMV64" s="918"/>
      <c r="MMW64" s="566"/>
      <c r="MMX64" s="399"/>
      <c r="MMY64" s="399"/>
      <c r="MMZ64" s="399"/>
      <c r="MNA64" s="567"/>
      <c r="MNB64" s="399"/>
      <c r="MNC64" s="399"/>
      <c r="MND64" s="399"/>
      <c r="MNE64" s="399"/>
      <c r="MNF64" s="399"/>
      <c r="MNG64" s="399"/>
      <c r="MNH64" s="399"/>
      <c r="MNI64" s="399"/>
      <c r="MNJ64" s="399"/>
      <c r="MNK64" s="918"/>
      <c r="MNL64" s="918"/>
      <c r="MNM64" s="918"/>
      <c r="MNN64" s="566"/>
      <c r="MNO64" s="399"/>
      <c r="MNP64" s="399"/>
      <c r="MNQ64" s="399"/>
      <c r="MNR64" s="567"/>
      <c r="MNS64" s="399"/>
      <c r="MNT64" s="399"/>
      <c r="MNU64" s="399"/>
      <c r="MNV64" s="399"/>
      <c r="MNW64" s="399"/>
      <c r="MNX64" s="399"/>
      <c r="MNY64" s="399"/>
      <c r="MNZ64" s="399"/>
      <c r="MOA64" s="399"/>
      <c r="MOB64" s="918"/>
      <c r="MOC64" s="918"/>
      <c r="MOD64" s="918"/>
      <c r="MOE64" s="566"/>
      <c r="MOF64" s="399"/>
      <c r="MOG64" s="399"/>
      <c r="MOH64" s="399"/>
      <c r="MOI64" s="567"/>
      <c r="MOJ64" s="399"/>
      <c r="MOK64" s="399"/>
      <c r="MOL64" s="399"/>
      <c r="MOM64" s="399"/>
      <c r="MON64" s="399"/>
      <c r="MOO64" s="399"/>
      <c r="MOP64" s="399"/>
      <c r="MOQ64" s="399"/>
      <c r="MOR64" s="399"/>
      <c r="MOS64" s="918"/>
      <c r="MOT64" s="918"/>
      <c r="MOU64" s="918"/>
      <c r="MOV64" s="566"/>
      <c r="MOW64" s="399"/>
      <c r="MOX64" s="399"/>
      <c r="MOY64" s="399"/>
      <c r="MOZ64" s="567"/>
      <c r="MPA64" s="399"/>
      <c r="MPB64" s="399"/>
      <c r="MPC64" s="399"/>
      <c r="MPD64" s="399"/>
      <c r="MPE64" s="399"/>
      <c r="MPF64" s="399"/>
      <c r="MPG64" s="399"/>
      <c r="MPH64" s="399"/>
      <c r="MPI64" s="399"/>
      <c r="MPJ64" s="918"/>
      <c r="MPK64" s="918"/>
      <c r="MPL64" s="918"/>
      <c r="MPM64" s="566"/>
      <c r="MPN64" s="399"/>
      <c r="MPO64" s="399"/>
      <c r="MPP64" s="399"/>
      <c r="MPQ64" s="567"/>
      <c r="MPR64" s="399"/>
      <c r="MPS64" s="399"/>
      <c r="MPT64" s="399"/>
      <c r="MPU64" s="399"/>
      <c r="MPV64" s="399"/>
      <c r="MPW64" s="399"/>
      <c r="MPX64" s="399"/>
      <c r="MPY64" s="399"/>
      <c r="MPZ64" s="399"/>
      <c r="MQA64" s="918"/>
      <c r="MQB64" s="918"/>
      <c r="MQC64" s="918"/>
      <c r="MQD64" s="566"/>
      <c r="MQE64" s="399"/>
      <c r="MQF64" s="399"/>
      <c r="MQG64" s="399"/>
      <c r="MQH64" s="567"/>
      <c r="MQI64" s="399"/>
      <c r="MQJ64" s="399"/>
      <c r="MQK64" s="399"/>
      <c r="MQL64" s="399"/>
      <c r="MQM64" s="399"/>
      <c r="MQN64" s="399"/>
      <c r="MQO64" s="399"/>
      <c r="MQP64" s="399"/>
      <c r="MQQ64" s="399"/>
      <c r="MQR64" s="918"/>
      <c r="MQS64" s="918"/>
      <c r="MQT64" s="918"/>
      <c r="MQU64" s="566"/>
      <c r="MQV64" s="399"/>
      <c r="MQW64" s="399"/>
      <c r="MQX64" s="399"/>
      <c r="MQY64" s="567"/>
      <c r="MQZ64" s="399"/>
      <c r="MRA64" s="399"/>
      <c r="MRB64" s="399"/>
      <c r="MRC64" s="399"/>
      <c r="MRD64" s="399"/>
      <c r="MRE64" s="399"/>
      <c r="MRF64" s="399"/>
      <c r="MRG64" s="399"/>
      <c r="MRH64" s="399"/>
      <c r="MRI64" s="918"/>
      <c r="MRJ64" s="918"/>
      <c r="MRK64" s="918"/>
      <c r="MRL64" s="566"/>
      <c r="MRM64" s="399"/>
      <c r="MRN64" s="399"/>
      <c r="MRO64" s="399"/>
      <c r="MRP64" s="567"/>
      <c r="MRQ64" s="399"/>
      <c r="MRR64" s="399"/>
      <c r="MRS64" s="399"/>
      <c r="MRT64" s="399"/>
      <c r="MRU64" s="399"/>
      <c r="MRV64" s="399"/>
      <c r="MRW64" s="399"/>
      <c r="MRX64" s="399"/>
      <c r="MRY64" s="399"/>
      <c r="MRZ64" s="918"/>
      <c r="MSA64" s="918"/>
      <c r="MSB64" s="918"/>
      <c r="MSC64" s="566"/>
      <c r="MSD64" s="399"/>
      <c r="MSE64" s="399"/>
      <c r="MSF64" s="399"/>
      <c r="MSG64" s="567"/>
      <c r="MSH64" s="399"/>
      <c r="MSI64" s="399"/>
      <c r="MSJ64" s="399"/>
      <c r="MSK64" s="399"/>
      <c r="MSL64" s="399"/>
      <c r="MSM64" s="399"/>
      <c r="MSN64" s="399"/>
      <c r="MSO64" s="399"/>
      <c r="MSP64" s="399"/>
      <c r="MSQ64" s="918"/>
      <c r="MSR64" s="918"/>
      <c r="MSS64" s="918"/>
      <c r="MST64" s="566"/>
      <c r="MSU64" s="399"/>
      <c r="MSV64" s="399"/>
      <c r="MSW64" s="399"/>
      <c r="MSX64" s="567"/>
      <c r="MSY64" s="399"/>
      <c r="MSZ64" s="399"/>
      <c r="MTA64" s="399"/>
      <c r="MTB64" s="399"/>
      <c r="MTC64" s="399"/>
      <c r="MTD64" s="399"/>
      <c r="MTE64" s="399"/>
      <c r="MTF64" s="399"/>
      <c r="MTG64" s="399"/>
      <c r="MTH64" s="918"/>
      <c r="MTI64" s="918"/>
      <c r="MTJ64" s="918"/>
      <c r="MTK64" s="566"/>
      <c r="MTL64" s="399"/>
      <c r="MTM64" s="399"/>
      <c r="MTN64" s="399"/>
      <c r="MTO64" s="567"/>
      <c r="MTP64" s="399"/>
      <c r="MTQ64" s="399"/>
      <c r="MTR64" s="399"/>
      <c r="MTS64" s="399"/>
      <c r="MTT64" s="399"/>
      <c r="MTU64" s="399"/>
      <c r="MTV64" s="399"/>
      <c r="MTW64" s="399"/>
      <c r="MTX64" s="399"/>
      <c r="MTY64" s="918"/>
      <c r="MTZ64" s="918"/>
      <c r="MUA64" s="918"/>
      <c r="MUB64" s="566"/>
      <c r="MUC64" s="399"/>
      <c r="MUD64" s="399"/>
      <c r="MUE64" s="399"/>
      <c r="MUF64" s="567"/>
      <c r="MUG64" s="399"/>
      <c r="MUH64" s="399"/>
      <c r="MUI64" s="399"/>
      <c r="MUJ64" s="399"/>
      <c r="MUK64" s="399"/>
      <c r="MUL64" s="399"/>
      <c r="MUM64" s="399"/>
      <c r="MUN64" s="399"/>
      <c r="MUO64" s="399"/>
      <c r="MUP64" s="918"/>
      <c r="MUQ64" s="918"/>
      <c r="MUR64" s="918"/>
      <c r="MUS64" s="566"/>
      <c r="MUT64" s="399"/>
      <c r="MUU64" s="399"/>
      <c r="MUV64" s="399"/>
      <c r="MUW64" s="567"/>
      <c r="MUX64" s="399"/>
      <c r="MUY64" s="399"/>
      <c r="MUZ64" s="399"/>
      <c r="MVA64" s="399"/>
      <c r="MVB64" s="399"/>
      <c r="MVC64" s="399"/>
      <c r="MVD64" s="399"/>
      <c r="MVE64" s="399"/>
      <c r="MVF64" s="399"/>
      <c r="MVG64" s="918"/>
      <c r="MVH64" s="918"/>
      <c r="MVI64" s="918"/>
      <c r="MVJ64" s="566"/>
      <c r="MVK64" s="399"/>
      <c r="MVL64" s="399"/>
      <c r="MVM64" s="399"/>
      <c r="MVN64" s="567"/>
      <c r="MVO64" s="399"/>
      <c r="MVP64" s="399"/>
      <c r="MVQ64" s="399"/>
      <c r="MVR64" s="399"/>
      <c r="MVS64" s="399"/>
      <c r="MVT64" s="399"/>
      <c r="MVU64" s="399"/>
      <c r="MVV64" s="399"/>
      <c r="MVW64" s="399"/>
      <c r="MVX64" s="918"/>
      <c r="MVY64" s="918"/>
      <c r="MVZ64" s="918"/>
      <c r="MWA64" s="566"/>
      <c r="MWB64" s="399"/>
      <c r="MWC64" s="399"/>
      <c r="MWD64" s="399"/>
      <c r="MWE64" s="567"/>
      <c r="MWF64" s="399"/>
      <c r="MWG64" s="399"/>
      <c r="MWH64" s="399"/>
      <c r="MWI64" s="399"/>
      <c r="MWJ64" s="399"/>
      <c r="MWK64" s="399"/>
      <c r="MWL64" s="399"/>
      <c r="MWM64" s="399"/>
      <c r="MWN64" s="399"/>
      <c r="MWO64" s="918"/>
      <c r="MWP64" s="918"/>
      <c r="MWQ64" s="918"/>
      <c r="MWR64" s="566"/>
      <c r="MWS64" s="399"/>
      <c r="MWT64" s="399"/>
      <c r="MWU64" s="399"/>
      <c r="MWV64" s="567"/>
      <c r="MWW64" s="399"/>
      <c r="MWX64" s="399"/>
      <c r="MWY64" s="399"/>
      <c r="MWZ64" s="399"/>
      <c r="MXA64" s="399"/>
      <c r="MXB64" s="399"/>
      <c r="MXC64" s="399"/>
      <c r="MXD64" s="399"/>
      <c r="MXE64" s="399"/>
      <c r="MXF64" s="918"/>
      <c r="MXG64" s="918"/>
      <c r="MXH64" s="918"/>
      <c r="MXI64" s="566"/>
      <c r="MXJ64" s="399"/>
      <c r="MXK64" s="399"/>
      <c r="MXL64" s="399"/>
      <c r="MXM64" s="567"/>
      <c r="MXN64" s="399"/>
      <c r="MXO64" s="399"/>
      <c r="MXP64" s="399"/>
      <c r="MXQ64" s="399"/>
      <c r="MXR64" s="399"/>
      <c r="MXS64" s="399"/>
      <c r="MXT64" s="399"/>
      <c r="MXU64" s="399"/>
      <c r="MXV64" s="399"/>
      <c r="MXW64" s="918"/>
      <c r="MXX64" s="918"/>
      <c r="MXY64" s="918"/>
      <c r="MXZ64" s="566"/>
      <c r="MYA64" s="399"/>
      <c r="MYB64" s="399"/>
      <c r="MYC64" s="399"/>
      <c r="MYD64" s="567"/>
      <c r="MYE64" s="399"/>
      <c r="MYF64" s="399"/>
      <c r="MYG64" s="399"/>
      <c r="MYH64" s="399"/>
      <c r="MYI64" s="399"/>
      <c r="MYJ64" s="399"/>
      <c r="MYK64" s="399"/>
      <c r="MYL64" s="399"/>
      <c r="MYM64" s="399"/>
      <c r="MYN64" s="918"/>
      <c r="MYO64" s="918"/>
      <c r="MYP64" s="918"/>
      <c r="MYQ64" s="566"/>
      <c r="MYR64" s="399"/>
      <c r="MYS64" s="399"/>
      <c r="MYT64" s="399"/>
      <c r="MYU64" s="567"/>
      <c r="MYV64" s="399"/>
      <c r="MYW64" s="399"/>
      <c r="MYX64" s="399"/>
      <c r="MYY64" s="399"/>
      <c r="MYZ64" s="399"/>
      <c r="MZA64" s="399"/>
      <c r="MZB64" s="399"/>
      <c r="MZC64" s="399"/>
      <c r="MZD64" s="399"/>
      <c r="MZE64" s="918"/>
      <c r="MZF64" s="918"/>
      <c r="MZG64" s="918"/>
      <c r="MZH64" s="566"/>
      <c r="MZI64" s="399"/>
      <c r="MZJ64" s="399"/>
      <c r="MZK64" s="399"/>
      <c r="MZL64" s="567"/>
      <c r="MZM64" s="399"/>
      <c r="MZN64" s="399"/>
      <c r="MZO64" s="399"/>
      <c r="MZP64" s="399"/>
      <c r="MZQ64" s="399"/>
      <c r="MZR64" s="399"/>
      <c r="MZS64" s="399"/>
      <c r="MZT64" s="399"/>
      <c r="MZU64" s="399"/>
      <c r="MZV64" s="918"/>
      <c r="MZW64" s="918"/>
      <c r="MZX64" s="918"/>
      <c r="MZY64" s="566"/>
      <c r="MZZ64" s="399"/>
      <c r="NAA64" s="399"/>
      <c r="NAB64" s="399"/>
      <c r="NAC64" s="567"/>
      <c r="NAD64" s="399"/>
      <c r="NAE64" s="399"/>
      <c r="NAF64" s="399"/>
      <c r="NAG64" s="399"/>
      <c r="NAH64" s="399"/>
      <c r="NAI64" s="399"/>
      <c r="NAJ64" s="399"/>
      <c r="NAK64" s="399"/>
      <c r="NAL64" s="399"/>
      <c r="NAM64" s="918"/>
      <c r="NAN64" s="918"/>
      <c r="NAO64" s="918"/>
      <c r="NAP64" s="566"/>
      <c r="NAQ64" s="399"/>
      <c r="NAR64" s="399"/>
      <c r="NAS64" s="399"/>
      <c r="NAT64" s="567"/>
      <c r="NAU64" s="399"/>
      <c r="NAV64" s="399"/>
      <c r="NAW64" s="399"/>
      <c r="NAX64" s="399"/>
      <c r="NAY64" s="399"/>
      <c r="NAZ64" s="399"/>
      <c r="NBA64" s="399"/>
      <c r="NBB64" s="399"/>
      <c r="NBC64" s="399"/>
      <c r="NBD64" s="918"/>
      <c r="NBE64" s="918"/>
      <c r="NBF64" s="918"/>
      <c r="NBG64" s="566"/>
      <c r="NBH64" s="399"/>
      <c r="NBI64" s="399"/>
      <c r="NBJ64" s="399"/>
      <c r="NBK64" s="567"/>
      <c r="NBL64" s="399"/>
      <c r="NBM64" s="399"/>
      <c r="NBN64" s="399"/>
      <c r="NBO64" s="399"/>
      <c r="NBP64" s="399"/>
      <c r="NBQ64" s="399"/>
      <c r="NBR64" s="399"/>
      <c r="NBS64" s="399"/>
      <c r="NBT64" s="399"/>
      <c r="NBU64" s="918"/>
      <c r="NBV64" s="918"/>
      <c r="NBW64" s="918"/>
      <c r="NBX64" s="566"/>
      <c r="NBY64" s="399"/>
      <c r="NBZ64" s="399"/>
      <c r="NCA64" s="399"/>
      <c r="NCB64" s="567"/>
      <c r="NCC64" s="399"/>
      <c r="NCD64" s="399"/>
      <c r="NCE64" s="399"/>
      <c r="NCF64" s="399"/>
      <c r="NCG64" s="399"/>
      <c r="NCH64" s="399"/>
      <c r="NCI64" s="399"/>
      <c r="NCJ64" s="399"/>
      <c r="NCK64" s="399"/>
      <c r="NCL64" s="918"/>
      <c r="NCM64" s="918"/>
      <c r="NCN64" s="918"/>
      <c r="NCO64" s="566"/>
      <c r="NCP64" s="399"/>
      <c r="NCQ64" s="399"/>
      <c r="NCR64" s="399"/>
      <c r="NCS64" s="567"/>
      <c r="NCT64" s="399"/>
      <c r="NCU64" s="399"/>
      <c r="NCV64" s="399"/>
      <c r="NCW64" s="399"/>
      <c r="NCX64" s="399"/>
      <c r="NCY64" s="399"/>
      <c r="NCZ64" s="399"/>
      <c r="NDA64" s="399"/>
      <c r="NDB64" s="399"/>
      <c r="NDC64" s="918"/>
      <c r="NDD64" s="918"/>
      <c r="NDE64" s="918"/>
      <c r="NDF64" s="566"/>
      <c r="NDG64" s="399"/>
      <c r="NDH64" s="399"/>
      <c r="NDI64" s="399"/>
      <c r="NDJ64" s="567"/>
      <c r="NDK64" s="399"/>
      <c r="NDL64" s="399"/>
      <c r="NDM64" s="399"/>
      <c r="NDN64" s="399"/>
      <c r="NDO64" s="399"/>
      <c r="NDP64" s="399"/>
      <c r="NDQ64" s="399"/>
      <c r="NDR64" s="399"/>
      <c r="NDS64" s="399"/>
      <c r="NDT64" s="918"/>
      <c r="NDU64" s="918"/>
      <c r="NDV64" s="918"/>
      <c r="NDW64" s="566"/>
      <c r="NDX64" s="399"/>
      <c r="NDY64" s="399"/>
      <c r="NDZ64" s="399"/>
      <c r="NEA64" s="567"/>
      <c r="NEB64" s="399"/>
      <c r="NEC64" s="399"/>
      <c r="NED64" s="399"/>
      <c r="NEE64" s="399"/>
      <c r="NEF64" s="399"/>
      <c r="NEG64" s="399"/>
      <c r="NEH64" s="399"/>
      <c r="NEI64" s="399"/>
      <c r="NEJ64" s="399"/>
      <c r="NEK64" s="918"/>
      <c r="NEL64" s="918"/>
      <c r="NEM64" s="918"/>
      <c r="NEN64" s="566"/>
      <c r="NEO64" s="399"/>
      <c r="NEP64" s="399"/>
      <c r="NEQ64" s="399"/>
      <c r="NER64" s="567"/>
      <c r="NES64" s="399"/>
      <c r="NET64" s="399"/>
      <c r="NEU64" s="399"/>
      <c r="NEV64" s="399"/>
      <c r="NEW64" s="399"/>
      <c r="NEX64" s="399"/>
      <c r="NEY64" s="399"/>
      <c r="NEZ64" s="399"/>
      <c r="NFA64" s="399"/>
      <c r="NFB64" s="918"/>
      <c r="NFC64" s="918"/>
      <c r="NFD64" s="918"/>
      <c r="NFE64" s="566"/>
      <c r="NFF64" s="399"/>
      <c r="NFG64" s="399"/>
      <c r="NFH64" s="399"/>
      <c r="NFI64" s="567"/>
      <c r="NFJ64" s="399"/>
      <c r="NFK64" s="399"/>
      <c r="NFL64" s="399"/>
      <c r="NFM64" s="399"/>
      <c r="NFN64" s="399"/>
      <c r="NFO64" s="399"/>
      <c r="NFP64" s="399"/>
      <c r="NFQ64" s="399"/>
      <c r="NFR64" s="399"/>
      <c r="NFS64" s="918"/>
      <c r="NFT64" s="918"/>
      <c r="NFU64" s="918"/>
      <c r="NFV64" s="566"/>
      <c r="NFW64" s="399"/>
      <c r="NFX64" s="399"/>
      <c r="NFY64" s="399"/>
      <c r="NFZ64" s="567"/>
      <c r="NGA64" s="399"/>
      <c r="NGB64" s="399"/>
      <c r="NGC64" s="399"/>
      <c r="NGD64" s="399"/>
      <c r="NGE64" s="399"/>
      <c r="NGF64" s="399"/>
      <c r="NGG64" s="399"/>
      <c r="NGH64" s="399"/>
      <c r="NGI64" s="399"/>
      <c r="NGJ64" s="918"/>
      <c r="NGK64" s="918"/>
      <c r="NGL64" s="918"/>
      <c r="NGM64" s="566"/>
      <c r="NGN64" s="399"/>
      <c r="NGO64" s="399"/>
      <c r="NGP64" s="399"/>
      <c r="NGQ64" s="567"/>
      <c r="NGR64" s="399"/>
      <c r="NGS64" s="399"/>
      <c r="NGT64" s="399"/>
      <c r="NGU64" s="399"/>
      <c r="NGV64" s="399"/>
      <c r="NGW64" s="399"/>
      <c r="NGX64" s="399"/>
      <c r="NGY64" s="399"/>
      <c r="NGZ64" s="399"/>
      <c r="NHA64" s="918"/>
      <c r="NHB64" s="918"/>
      <c r="NHC64" s="918"/>
      <c r="NHD64" s="566"/>
      <c r="NHE64" s="399"/>
      <c r="NHF64" s="399"/>
      <c r="NHG64" s="399"/>
      <c r="NHH64" s="567"/>
      <c r="NHI64" s="399"/>
      <c r="NHJ64" s="399"/>
      <c r="NHK64" s="399"/>
      <c r="NHL64" s="399"/>
      <c r="NHM64" s="399"/>
      <c r="NHN64" s="399"/>
      <c r="NHO64" s="399"/>
      <c r="NHP64" s="399"/>
      <c r="NHQ64" s="399"/>
      <c r="NHR64" s="918"/>
      <c r="NHS64" s="918"/>
      <c r="NHT64" s="918"/>
      <c r="NHU64" s="566"/>
      <c r="NHV64" s="399"/>
      <c r="NHW64" s="399"/>
      <c r="NHX64" s="399"/>
      <c r="NHY64" s="567"/>
      <c r="NHZ64" s="399"/>
      <c r="NIA64" s="399"/>
      <c r="NIB64" s="399"/>
      <c r="NIC64" s="399"/>
      <c r="NID64" s="399"/>
      <c r="NIE64" s="399"/>
      <c r="NIF64" s="399"/>
      <c r="NIG64" s="399"/>
      <c r="NIH64" s="399"/>
      <c r="NII64" s="918"/>
      <c r="NIJ64" s="918"/>
      <c r="NIK64" s="918"/>
      <c r="NIL64" s="566"/>
      <c r="NIM64" s="399"/>
      <c r="NIN64" s="399"/>
      <c r="NIO64" s="399"/>
      <c r="NIP64" s="567"/>
      <c r="NIQ64" s="399"/>
      <c r="NIR64" s="399"/>
      <c r="NIS64" s="399"/>
      <c r="NIT64" s="399"/>
      <c r="NIU64" s="399"/>
      <c r="NIV64" s="399"/>
      <c r="NIW64" s="399"/>
      <c r="NIX64" s="399"/>
      <c r="NIY64" s="399"/>
      <c r="NIZ64" s="918"/>
      <c r="NJA64" s="918"/>
      <c r="NJB64" s="918"/>
      <c r="NJC64" s="566"/>
      <c r="NJD64" s="399"/>
      <c r="NJE64" s="399"/>
      <c r="NJF64" s="399"/>
      <c r="NJG64" s="567"/>
      <c r="NJH64" s="399"/>
      <c r="NJI64" s="399"/>
      <c r="NJJ64" s="399"/>
      <c r="NJK64" s="399"/>
      <c r="NJL64" s="399"/>
      <c r="NJM64" s="399"/>
      <c r="NJN64" s="399"/>
      <c r="NJO64" s="399"/>
      <c r="NJP64" s="399"/>
      <c r="NJQ64" s="918"/>
      <c r="NJR64" s="918"/>
      <c r="NJS64" s="918"/>
      <c r="NJT64" s="566"/>
      <c r="NJU64" s="399"/>
      <c r="NJV64" s="399"/>
      <c r="NJW64" s="399"/>
      <c r="NJX64" s="567"/>
      <c r="NJY64" s="399"/>
      <c r="NJZ64" s="399"/>
      <c r="NKA64" s="399"/>
      <c r="NKB64" s="399"/>
      <c r="NKC64" s="399"/>
      <c r="NKD64" s="399"/>
      <c r="NKE64" s="399"/>
      <c r="NKF64" s="399"/>
      <c r="NKG64" s="399"/>
      <c r="NKH64" s="918"/>
      <c r="NKI64" s="918"/>
      <c r="NKJ64" s="918"/>
      <c r="NKK64" s="566"/>
      <c r="NKL64" s="399"/>
      <c r="NKM64" s="399"/>
      <c r="NKN64" s="399"/>
      <c r="NKO64" s="567"/>
      <c r="NKP64" s="399"/>
      <c r="NKQ64" s="399"/>
      <c r="NKR64" s="399"/>
      <c r="NKS64" s="399"/>
      <c r="NKT64" s="399"/>
      <c r="NKU64" s="399"/>
      <c r="NKV64" s="399"/>
      <c r="NKW64" s="399"/>
      <c r="NKX64" s="399"/>
      <c r="NKY64" s="918"/>
      <c r="NKZ64" s="918"/>
      <c r="NLA64" s="918"/>
      <c r="NLB64" s="566"/>
      <c r="NLC64" s="399"/>
      <c r="NLD64" s="399"/>
      <c r="NLE64" s="399"/>
      <c r="NLF64" s="567"/>
      <c r="NLG64" s="399"/>
      <c r="NLH64" s="399"/>
      <c r="NLI64" s="399"/>
      <c r="NLJ64" s="399"/>
      <c r="NLK64" s="399"/>
      <c r="NLL64" s="399"/>
      <c r="NLM64" s="399"/>
      <c r="NLN64" s="399"/>
      <c r="NLO64" s="399"/>
      <c r="NLP64" s="918"/>
      <c r="NLQ64" s="918"/>
      <c r="NLR64" s="918"/>
      <c r="NLS64" s="566"/>
      <c r="NLT64" s="399"/>
      <c r="NLU64" s="399"/>
      <c r="NLV64" s="399"/>
      <c r="NLW64" s="567"/>
      <c r="NLX64" s="399"/>
      <c r="NLY64" s="399"/>
      <c r="NLZ64" s="399"/>
      <c r="NMA64" s="399"/>
      <c r="NMB64" s="399"/>
      <c r="NMC64" s="399"/>
      <c r="NMD64" s="399"/>
      <c r="NME64" s="399"/>
      <c r="NMF64" s="399"/>
      <c r="NMG64" s="918"/>
      <c r="NMH64" s="918"/>
      <c r="NMI64" s="918"/>
      <c r="NMJ64" s="566"/>
      <c r="NMK64" s="399"/>
      <c r="NML64" s="399"/>
      <c r="NMM64" s="399"/>
      <c r="NMN64" s="567"/>
      <c r="NMO64" s="399"/>
      <c r="NMP64" s="399"/>
      <c r="NMQ64" s="399"/>
      <c r="NMR64" s="399"/>
      <c r="NMS64" s="399"/>
      <c r="NMT64" s="399"/>
      <c r="NMU64" s="399"/>
      <c r="NMV64" s="399"/>
      <c r="NMW64" s="399"/>
      <c r="NMX64" s="918"/>
      <c r="NMY64" s="918"/>
      <c r="NMZ64" s="918"/>
      <c r="NNA64" s="566"/>
      <c r="NNB64" s="399"/>
      <c r="NNC64" s="399"/>
      <c r="NND64" s="399"/>
      <c r="NNE64" s="567"/>
      <c r="NNF64" s="399"/>
      <c r="NNG64" s="399"/>
      <c r="NNH64" s="399"/>
      <c r="NNI64" s="399"/>
      <c r="NNJ64" s="399"/>
      <c r="NNK64" s="399"/>
      <c r="NNL64" s="399"/>
      <c r="NNM64" s="399"/>
      <c r="NNN64" s="399"/>
      <c r="NNO64" s="918"/>
      <c r="NNP64" s="918"/>
      <c r="NNQ64" s="918"/>
      <c r="NNR64" s="566"/>
      <c r="NNS64" s="399"/>
      <c r="NNT64" s="399"/>
      <c r="NNU64" s="399"/>
      <c r="NNV64" s="567"/>
      <c r="NNW64" s="399"/>
      <c r="NNX64" s="399"/>
      <c r="NNY64" s="399"/>
      <c r="NNZ64" s="399"/>
      <c r="NOA64" s="399"/>
      <c r="NOB64" s="399"/>
      <c r="NOC64" s="399"/>
      <c r="NOD64" s="399"/>
      <c r="NOE64" s="399"/>
      <c r="NOF64" s="918"/>
      <c r="NOG64" s="918"/>
      <c r="NOH64" s="918"/>
      <c r="NOI64" s="566"/>
      <c r="NOJ64" s="399"/>
      <c r="NOK64" s="399"/>
      <c r="NOL64" s="399"/>
      <c r="NOM64" s="567"/>
      <c r="NON64" s="399"/>
      <c r="NOO64" s="399"/>
      <c r="NOP64" s="399"/>
      <c r="NOQ64" s="399"/>
      <c r="NOR64" s="399"/>
      <c r="NOS64" s="399"/>
      <c r="NOT64" s="399"/>
      <c r="NOU64" s="399"/>
      <c r="NOV64" s="399"/>
      <c r="NOW64" s="918"/>
      <c r="NOX64" s="918"/>
      <c r="NOY64" s="918"/>
      <c r="NOZ64" s="566"/>
      <c r="NPA64" s="399"/>
      <c r="NPB64" s="399"/>
      <c r="NPC64" s="399"/>
      <c r="NPD64" s="567"/>
      <c r="NPE64" s="399"/>
      <c r="NPF64" s="399"/>
      <c r="NPG64" s="399"/>
      <c r="NPH64" s="399"/>
      <c r="NPI64" s="399"/>
      <c r="NPJ64" s="399"/>
      <c r="NPK64" s="399"/>
      <c r="NPL64" s="399"/>
      <c r="NPM64" s="399"/>
      <c r="NPN64" s="918"/>
      <c r="NPO64" s="918"/>
      <c r="NPP64" s="918"/>
      <c r="NPQ64" s="566"/>
      <c r="NPR64" s="399"/>
      <c r="NPS64" s="399"/>
      <c r="NPT64" s="399"/>
      <c r="NPU64" s="567"/>
      <c r="NPV64" s="399"/>
      <c r="NPW64" s="399"/>
      <c r="NPX64" s="399"/>
      <c r="NPY64" s="399"/>
      <c r="NPZ64" s="399"/>
      <c r="NQA64" s="399"/>
      <c r="NQB64" s="399"/>
      <c r="NQC64" s="399"/>
      <c r="NQD64" s="399"/>
      <c r="NQE64" s="918"/>
      <c r="NQF64" s="918"/>
      <c r="NQG64" s="918"/>
      <c r="NQH64" s="566"/>
      <c r="NQI64" s="399"/>
      <c r="NQJ64" s="399"/>
      <c r="NQK64" s="399"/>
      <c r="NQL64" s="567"/>
      <c r="NQM64" s="399"/>
      <c r="NQN64" s="399"/>
      <c r="NQO64" s="399"/>
      <c r="NQP64" s="399"/>
      <c r="NQQ64" s="399"/>
      <c r="NQR64" s="399"/>
      <c r="NQS64" s="399"/>
      <c r="NQT64" s="399"/>
      <c r="NQU64" s="399"/>
      <c r="NQV64" s="918"/>
      <c r="NQW64" s="918"/>
      <c r="NQX64" s="918"/>
      <c r="NQY64" s="566"/>
      <c r="NQZ64" s="399"/>
      <c r="NRA64" s="399"/>
      <c r="NRB64" s="399"/>
      <c r="NRC64" s="567"/>
      <c r="NRD64" s="399"/>
      <c r="NRE64" s="399"/>
      <c r="NRF64" s="399"/>
      <c r="NRG64" s="399"/>
      <c r="NRH64" s="399"/>
      <c r="NRI64" s="399"/>
      <c r="NRJ64" s="399"/>
      <c r="NRK64" s="399"/>
      <c r="NRL64" s="399"/>
      <c r="NRM64" s="918"/>
      <c r="NRN64" s="918"/>
      <c r="NRO64" s="918"/>
      <c r="NRP64" s="566"/>
      <c r="NRQ64" s="399"/>
      <c r="NRR64" s="399"/>
      <c r="NRS64" s="399"/>
      <c r="NRT64" s="567"/>
      <c r="NRU64" s="399"/>
      <c r="NRV64" s="399"/>
      <c r="NRW64" s="399"/>
      <c r="NRX64" s="399"/>
      <c r="NRY64" s="399"/>
      <c r="NRZ64" s="399"/>
      <c r="NSA64" s="399"/>
      <c r="NSB64" s="399"/>
      <c r="NSC64" s="399"/>
      <c r="NSD64" s="918"/>
      <c r="NSE64" s="918"/>
      <c r="NSF64" s="918"/>
      <c r="NSG64" s="566"/>
      <c r="NSH64" s="399"/>
      <c r="NSI64" s="399"/>
      <c r="NSJ64" s="399"/>
      <c r="NSK64" s="567"/>
      <c r="NSL64" s="399"/>
      <c r="NSM64" s="399"/>
      <c r="NSN64" s="399"/>
      <c r="NSO64" s="399"/>
      <c r="NSP64" s="399"/>
      <c r="NSQ64" s="399"/>
      <c r="NSR64" s="399"/>
      <c r="NSS64" s="399"/>
      <c r="NST64" s="399"/>
      <c r="NSU64" s="918"/>
      <c r="NSV64" s="918"/>
      <c r="NSW64" s="918"/>
      <c r="NSX64" s="566"/>
      <c r="NSY64" s="399"/>
      <c r="NSZ64" s="399"/>
      <c r="NTA64" s="399"/>
      <c r="NTB64" s="567"/>
      <c r="NTC64" s="399"/>
      <c r="NTD64" s="399"/>
      <c r="NTE64" s="399"/>
      <c r="NTF64" s="399"/>
      <c r="NTG64" s="399"/>
      <c r="NTH64" s="399"/>
      <c r="NTI64" s="399"/>
      <c r="NTJ64" s="399"/>
      <c r="NTK64" s="399"/>
      <c r="NTL64" s="918"/>
      <c r="NTM64" s="918"/>
      <c r="NTN64" s="918"/>
      <c r="NTO64" s="566"/>
      <c r="NTP64" s="399"/>
      <c r="NTQ64" s="399"/>
      <c r="NTR64" s="399"/>
      <c r="NTS64" s="567"/>
      <c r="NTT64" s="399"/>
      <c r="NTU64" s="399"/>
      <c r="NTV64" s="399"/>
      <c r="NTW64" s="399"/>
      <c r="NTX64" s="399"/>
      <c r="NTY64" s="399"/>
      <c r="NTZ64" s="399"/>
      <c r="NUA64" s="399"/>
      <c r="NUB64" s="399"/>
      <c r="NUC64" s="918"/>
      <c r="NUD64" s="918"/>
      <c r="NUE64" s="918"/>
      <c r="NUF64" s="566"/>
      <c r="NUG64" s="399"/>
      <c r="NUH64" s="399"/>
      <c r="NUI64" s="399"/>
      <c r="NUJ64" s="567"/>
      <c r="NUK64" s="399"/>
      <c r="NUL64" s="399"/>
      <c r="NUM64" s="399"/>
      <c r="NUN64" s="399"/>
      <c r="NUO64" s="399"/>
      <c r="NUP64" s="399"/>
      <c r="NUQ64" s="399"/>
      <c r="NUR64" s="399"/>
      <c r="NUS64" s="399"/>
      <c r="NUT64" s="918"/>
      <c r="NUU64" s="918"/>
      <c r="NUV64" s="918"/>
      <c r="NUW64" s="566"/>
      <c r="NUX64" s="399"/>
      <c r="NUY64" s="399"/>
      <c r="NUZ64" s="399"/>
      <c r="NVA64" s="567"/>
      <c r="NVB64" s="399"/>
      <c r="NVC64" s="399"/>
      <c r="NVD64" s="399"/>
      <c r="NVE64" s="399"/>
      <c r="NVF64" s="399"/>
      <c r="NVG64" s="399"/>
      <c r="NVH64" s="399"/>
      <c r="NVI64" s="399"/>
      <c r="NVJ64" s="399"/>
      <c r="NVK64" s="918"/>
      <c r="NVL64" s="918"/>
      <c r="NVM64" s="918"/>
      <c r="NVN64" s="566"/>
      <c r="NVO64" s="399"/>
      <c r="NVP64" s="399"/>
      <c r="NVQ64" s="399"/>
      <c r="NVR64" s="567"/>
      <c r="NVS64" s="399"/>
      <c r="NVT64" s="399"/>
      <c r="NVU64" s="399"/>
      <c r="NVV64" s="399"/>
      <c r="NVW64" s="399"/>
      <c r="NVX64" s="399"/>
      <c r="NVY64" s="399"/>
      <c r="NVZ64" s="399"/>
      <c r="NWA64" s="399"/>
      <c r="NWB64" s="918"/>
      <c r="NWC64" s="918"/>
      <c r="NWD64" s="918"/>
      <c r="NWE64" s="566"/>
      <c r="NWF64" s="399"/>
      <c r="NWG64" s="399"/>
      <c r="NWH64" s="399"/>
      <c r="NWI64" s="567"/>
      <c r="NWJ64" s="399"/>
      <c r="NWK64" s="399"/>
      <c r="NWL64" s="399"/>
      <c r="NWM64" s="399"/>
      <c r="NWN64" s="399"/>
      <c r="NWO64" s="399"/>
      <c r="NWP64" s="399"/>
      <c r="NWQ64" s="399"/>
      <c r="NWR64" s="399"/>
      <c r="NWS64" s="918"/>
      <c r="NWT64" s="918"/>
      <c r="NWU64" s="918"/>
      <c r="NWV64" s="566"/>
      <c r="NWW64" s="399"/>
      <c r="NWX64" s="399"/>
      <c r="NWY64" s="399"/>
      <c r="NWZ64" s="567"/>
      <c r="NXA64" s="399"/>
      <c r="NXB64" s="399"/>
      <c r="NXC64" s="399"/>
      <c r="NXD64" s="399"/>
      <c r="NXE64" s="399"/>
      <c r="NXF64" s="399"/>
      <c r="NXG64" s="399"/>
      <c r="NXH64" s="399"/>
      <c r="NXI64" s="399"/>
      <c r="NXJ64" s="918"/>
      <c r="NXK64" s="918"/>
      <c r="NXL64" s="918"/>
      <c r="NXM64" s="566"/>
      <c r="NXN64" s="399"/>
      <c r="NXO64" s="399"/>
      <c r="NXP64" s="399"/>
      <c r="NXQ64" s="567"/>
      <c r="NXR64" s="399"/>
      <c r="NXS64" s="399"/>
      <c r="NXT64" s="399"/>
      <c r="NXU64" s="399"/>
      <c r="NXV64" s="399"/>
      <c r="NXW64" s="399"/>
      <c r="NXX64" s="399"/>
      <c r="NXY64" s="399"/>
      <c r="NXZ64" s="399"/>
      <c r="NYA64" s="918"/>
      <c r="NYB64" s="918"/>
      <c r="NYC64" s="918"/>
      <c r="NYD64" s="566"/>
      <c r="NYE64" s="399"/>
      <c r="NYF64" s="399"/>
      <c r="NYG64" s="399"/>
      <c r="NYH64" s="567"/>
      <c r="NYI64" s="399"/>
      <c r="NYJ64" s="399"/>
      <c r="NYK64" s="399"/>
      <c r="NYL64" s="399"/>
      <c r="NYM64" s="399"/>
      <c r="NYN64" s="399"/>
      <c r="NYO64" s="399"/>
      <c r="NYP64" s="399"/>
      <c r="NYQ64" s="399"/>
      <c r="NYR64" s="918"/>
      <c r="NYS64" s="918"/>
      <c r="NYT64" s="918"/>
      <c r="NYU64" s="566"/>
      <c r="NYV64" s="399"/>
      <c r="NYW64" s="399"/>
      <c r="NYX64" s="399"/>
      <c r="NYY64" s="567"/>
      <c r="NYZ64" s="399"/>
      <c r="NZA64" s="399"/>
      <c r="NZB64" s="399"/>
      <c r="NZC64" s="399"/>
      <c r="NZD64" s="399"/>
      <c r="NZE64" s="399"/>
      <c r="NZF64" s="399"/>
      <c r="NZG64" s="399"/>
      <c r="NZH64" s="399"/>
      <c r="NZI64" s="918"/>
      <c r="NZJ64" s="918"/>
      <c r="NZK64" s="918"/>
      <c r="NZL64" s="566"/>
      <c r="NZM64" s="399"/>
      <c r="NZN64" s="399"/>
      <c r="NZO64" s="399"/>
      <c r="NZP64" s="567"/>
      <c r="NZQ64" s="399"/>
      <c r="NZR64" s="399"/>
      <c r="NZS64" s="399"/>
      <c r="NZT64" s="399"/>
      <c r="NZU64" s="399"/>
      <c r="NZV64" s="399"/>
      <c r="NZW64" s="399"/>
      <c r="NZX64" s="399"/>
      <c r="NZY64" s="399"/>
      <c r="NZZ64" s="918"/>
      <c r="OAA64" s="918"/>
      <c r="OAB64" s="918"/>
      <c r="OAC64" s="566"/>
      <c r="OAD64" s="399"/>
      <c r="OAE64" s="399"/>
      <c r="OAF64" s="399"/>
      <c r="OAG64" s="567"/>
      <c r="OAH64" s="399"/>
      <c r="OAI64" s="399"/>
      <c r="OAJ64" s="399"/>
      <c r="OAK64" s="399"/>
      <c r="OAL64" s="399"/>
      <c r="OAM64" s="399"/>
      <c r="OAN64" s="399"/>
      <c r="OAO64" s="399"/>
      <c r="OAP64" s="399"/>
      <c r="OAQ64" s="918"/>
      <c r="OAR64" s="918"/>
      <c r="OAS64" s="918"/>
      <c r="OAT64" s="566"/>
      <c r="OAU64" s="399"/>
      <c r="OAV64" s="399"/>
      <c r="OAW64" s="399"/>
      <c r="OAX64" s="567"/>
      <c r="OAY64" s="399"/>
      <c r="OAZ64" s="399"/>
      <c r="OBA64" s="399"/>
      <c r="OBB64" s="399"/>
      <c r="OBC64" s="399"/>
      <c r="OBD64" s="399"/>
      <c r="OBE64" s="399"/>
      <c r="OBF64" s="399"/>
      <c r="OBG64" s="399"/>
      <c r="OBH64" s="918"/>
      <c r="OBI64" s="918"/>
      <c r="OBJ64" s="918"/>
      <c r="OBK64" s="566"/>
      <c r="OBL64" s="399"/>
      <c r="OBM64" s="399"/>
      <c r="OBN64" s="399"/>
      <c r="OBO64" s="567"/>
      <c r="OBP64" s="399"/>
      <c r="OBQ64" s="399"/>
      <c r="OBR64" s="399"/>
      <c r="OBS64" s="399"/>
      <c r="OBT64" s="399"/>
      <c r="OBU64" s="399"/>
      <c r="OBV64" s="399"/>
      <c r="OBW64" s="399"/>
      <c r="OBX64" s="399"/>
      <c r="OBY64" s="918"/>
      <c r="OBZ64" s="918"/>
      <c r="OCA64" s="918"/>
      <c r="OCB64" s="566"/>
      <c r="OCC64" s="399"/>
      <c r="OCD64" s="399"/>
      <c r="OCE64" s="399"/>
      <c r="OCF64" s="567"/>
      <c r="OCG64" s="399"/>
      <c r="OCH64" s="399"/>
      <c r="OCI64" s="399"/>
      <c r="OCJ64" s="399"/>
      <c r="OCK64" s="399"/>
      <c r="OCL64" s="399"/>
      <c r="OCM64" s="399"/>
      <c r="OCN64" s="399"/>
      <c r="OCO64" s="399"/>
      <c r="OCP64" s="918"/>
      <c r="OCQ64" s="918"/>
      <c r="OCR64" s="918"/>
      <c r="OCS64" s="566"/>
      <c r="OCT64" s="399"/>
      <c r="OCU64" s="399"/>
      <c r="OCV64" s="399"/>
      <c r="OCW64" s="567"/>
      <c r="OCX64" s="399"/>
      <c r="OCY64" s="399"/>
      <c r="OCZ64" s="399"/>
      <c r="ODA64" s="399"/>
      <c r="ODB64" s="399"/>
      <c r="ODC64" s="399"/>
      <c r="ODD64" s="399"/>
      <c r="ODE64" s="399"/>
      <c r="ODF64" s="399"/>
      <c r="ODG64" s="918"/>
      <c r="ODH64" s="918"/>
      <c r="ODI64" s="918"/>
      <c r="ODJ64" s="566"/>
      <c r="ODK64" s="399"/>
      <c r="ODL64" s="399"/>
      <c r="ODM64" s="399"/>
      <c r="ODN64" s="567"/>
      <c r="ODO64" s="399"/>
      <c r="ODP64" s="399"/>
      <c r="ODQ64" s="399"/>
      <c r="ODR64" s="399"/>
      <c r="ODS64" s="399"/>
      <c r="ODT64" s="399"/>
      <c r="ODU64" s="399"/>
      <c r="ODV64" s="399"/>
      <c r="ODW64" s="399"/>
      <c r="ODX64" s="918"/>
      <c r="ODY64" s="918"/>
      <c r="ODZ64" s="918"/>
      <c r="OEA64" s="566"/>
      <c r="OEB64" s="399"/>
      <c r="OEC64" s="399"/>
      <c r="OED64" s="399"/>
      <c r="OEE64" s="567"/>
      <c r="OEF64" s="399"/>
      <c r="OEG64" s="399"/>
      <c r="OEH64" s="399"/>
      <c r="OEI64" s="399"/>
      <c r="OEJ64" s="399"/>
      <c r="OEK64" s="399"/>
      <c r="OEL64" s="399"/>
      <c r="OEM64" s="399"/>
      <c r="OEN64" s="399"/>
      <c r="OEO64" s="918"/>
      <c r="OEP64" s="918"/>
      <c r="OEQ64" s="918"/>
      <c r="OER64" s="566"/>
      <c r="OES64" s="399"/>
      <c r="OET64" s="399"/>
      <c r="OEU64" s="399"/>
      <c r="OEV64" s="567"/>
      <c r="OEW64" s="399"/>
      <c r="OEX64" s="399"/>
      <c r="OEY64" s="399"/>
      <c r="OEZ64" s="399"/>
      <c r="OFA64" s="399"/>
      <c r="OFB64" s="399"/>
      <c r="OFC64" s="399"/>
      <c r="OFD64" s="399"/>
      <c r="OFE64" s="399"/>
      <c r="OFF64" s="918"/>
      <c r="OFG64" s="918"/>
      <c r="OFH64" s="918"/>
      <c r="OFI64" s="566"/>
      <c r="OFJ64" s="399"/>
      <c r="OFK64" s="399"/>
      <c r="OFL64" s="399"/>
      <c r="OFM64" s="567"/>
      <c r="OFN64" s="399"/>
      <c r="OFO64" s="399"/>
      <c r="OFP64" s="399"/>
      <c r="OFQ64" s="399"/>
      <c r="OFR64" s="399"/>
      <c r="OFS64" s="399"/>
      <c r="OFT64" s="399"/>
      <c r="OFU64" s="399"/>
      <c r="OFV64" s="399"/>
      <c r="OFW64" s="918"/>
      <c r="OFX64" s="918"/>
      <c r="OFY64" s="918"/>
      <c r="OFZ64" s="566"/>
      <c r="OGA64" s="399"/>
      <c r="OGB64" s="399"/>
      <c r="OGC64" s="399"/>
      <c r="OGD64" s="567"/>
      <c r="OGE64" s="399"/>
      <c r="OGF64" s="399"/>
      <c r="OGG64" s="399"/>
      <c r="OGH64" s="399"/>
      <c r="OGI64" s="399"/>
      <c r="OGJ64" s="399"/>
      <c r="OGK64" s="399"/>
      <c r="OGL64" s="399"/>
      <c r="OGM64" s="399"/>
      <c r="OGN64" s="918"/>
      <c r="OGO64" s="918"/>
      <c r="OGP64" s="918"/>
      <c r="OGQ64" s="566"/>
      <c r="OGR64" s="399"/>
      <c r="OGS64" s="399"/>
      <c r="OGT64" s="399"/>
      <c r="OGU64" s="567"/>
      <c r="OGV64" s="399"/>
      <c r="OGW64" s="399"/>
      <c r="OGX64" s="399"/>
      <c r="OGY64" s="399"/>
      <c r="OGZ64" s="399"/>
      <c r="OHA64" s="399"/>
      <c r="OHB64" s="399"/>
      <c r="OHC64" s="399"/>
      <c r="OHD64" s="399"/>
      <c r="OHE64" s="918"/>
      <c r="OHF64" s="918"/>
      <c r="OHG64" s="918"/>
      <c r="OHH64" s="566"/>
      <c r="OHI64" s="399"/>
      <c r="OHJ64" s="399"/>
      <c r="OHK64" s="399"/>
      <c r="OHL64" s="567"/>
      <c r="OHM64" s="399"/>
      <c r="OHN64" s="399"/>
      <c r="OHO64" s="399"/>
      <c r="OHP64" s="399"/>
      <c r="OHQ64" s="399"/>
      <c r="OHR64" s="399"/>
      <c r="OHS64" s="399"/>
      <c r="OHT64" s="399"/>
      <c r="OHU64" s="399"/>
      <c r="OHV64" s="918"/>
      <c r="OHW64" s="918"/>
      <c r="OHX64" s="918"/>
      <c r="OHY64" s="566"/>
      <c r="OHZ64" s="399"/>
      <c r="OIA64" s="399"/>
      <c r="OIB64" s="399"/>
      <c r="OIC64" s="567"/>
      <c r="OID64" s="399"/>
      <c r="OIE64" s="399"/>
      <c r="OIF64" s="399"/>
      <c r="OIG64" s="399"/>
      <c r="OIH64" s="399"/>
      <c r="OII64" s="399"/>
      <c r="OIJ64" s="399"/>
      <c r="OIK64" s="399"/>
      <c r="OIL64" s="399"/>
      <c r="OIM64" s="918"/>
      <c r="OIN64" s="918"/>
      <c r="OIO64" s="918"/>
      <c r="OIP64" s="566"/>
      <c r="OIQ64" s="399"/>
      <c r="OIR64" s="399"/>
      <c r="OIS64" s="399"/>
      <c r="OIT64" s="567"/>
      <c r="OIU64" s="399"/>
      <c r="OIV64" s="399"/>
      <c r="OIW64" s="399"/>
      <c r="OIX64" s="399"/>
      <c r="OIY64" s="399"/>
      <c r="OIZ64" s="399"/>
      <c r="OJA64" s="399"/>
      <c r="OJB64" s="399"/>
      <c r="OJC64" s="399"/>
      <c r="OJD64" s="918"/>
      <c r="OJE64" s="918"/>
      <c r="OJF64" s="918"/>
      <c r="OJG64" s="566"/>
      <c r="OJH64" s="399"/>
      <c r="OJI64" s="399"/>
      <c r="OJJ64" s="399"/>
      <c r="OJK64" s="567"/>
      <c r="OJL64" s="399"/>
      <c r="OJM64" s="399"/>
      <c r="OJN64" s="399"/>
      <c r="OJO64" s="399"/>
      <c r="OJP64" s="399"/>
      <c r="OJQ64" s="399"/>
      <c r="OJR64" s="399"/>
      <c r="OJS64" s="399"/>
      <c r="OJT64" s="399"/>
      <c r="OJU64" s="918"/>
      <c r="OJV64" s="918"/>
      <c r="OJW64" s="918"/>
      <c r="OJX64" s="566"/>
      <c r="OJY64" s="399"/>
      <c r="OJZ64" s="399"/>
      <c r="OKA64" s="399"/>
      <c r="OKB64" s="567"/>
      <c r="OKC64" s="399"/>
      <c r="OKD64" s="399"/>
      <c r="OKE64" s="399"/>
      <c r="OKF64" s="399"/>
      <c r="OKG64" s="399"/>
      <c r="OKH64" s="399"/>
      <c r="OKI64" s="399"/>
      <c r="OKJ64" s="399"/>
      <c r="OKK64" s="399"/>
      <c r="OKL64" s="918"/>
      <c r="OKM64" s="918"/>
      <c r="OKN64" s="918"/>
      <c r="OKO64" s="566"/>
      <c r="OKP64" s="399"/>
      <c r="OKQ64" s="399"/>
      <c r="OKR64" s="399"/>
      <c r="OKS64" s="567"/>
      <c r="OKT64" s="399"/>
      <c r="OKU64" s="399"/>
      <c r="OKV64" s="399"/>
      <c r="OKW64" s="399"/>
      <c r="OKX64" s="399"/>
      <c r="OKY64" s="399"/>
      <c r="OKZ64" s="399"/>
      <c r="OLA64" s="399"/>
      <c r="OLB64" s="399"/>
      <c r="OLC64" s="918"/>
      <c r="OLD64" s="918"/>
      <c r="OLE64" s="918"/>
      <c r="OLF64" s="566"/>
      <c r="OLG64" s="399"/>
      <c r="OLH64" s="399"/>
      <c r="OLI64" s="399"/>
      <c r="OLJ64" s="567"/>
      <c r="OLK64" s="399"/>
      <c r="OLL64" s="399"/>
      <c r="OLM64" s="399"/>
      <c r="OLN64" s="399"/>
      <c r="OLO64" s="399"/>
      <c r="OLP64" s="399"/>
      <c r="OLQ64" s="399"/>
      <c r="OLR64" s="399"/>
      <c r="OLS64" s="399"/>
      <c r="OLT64" s="918"/>
      <c r="OLU64" s="918"/>
      <c r="OLV64" s="918"/>
      <c r="OLW64" s="566"/>
      <c r="OLX64" s="399"/>
      <c r="OLY64" s="399"/>
      <c r="OLZ64" s="399"/>
      <c r="OMA64" s="567"/>
      <c r="OMB64" s="399"/>
      <c r="OMC64" s="399"/>
      <c r="OMD64" s="399"/>
      <c r="OME64" s="399"/>
      <c r="OMF64" s="399"/>
      <c r="OMG64" s="399"/>
      <c r="OMH64" s="399"/>
      <c r="OMI64" s="399"/>
      <c r="OMJ64" s="399"/>
      <c r="OMK64" s="918"/>
      <c r="OML64" s="918"/>
      <c r="OMM64" s="918"/>
      <c r="OMN64" s="566"/>
      <c r="OMO64" s="399"/>
      <c r="OMP64" s="399"/>
      <c r="OMQ64" s="399"/>
      <c r="OMR64" s="567"/>
      <c r="OMS64" s="399"/>
      <c r="OMT64" s="399"/>
      <c r="OMU64" s="399"/>
      <c r="OMV64" s="399"/>
      <c r="OMW64" s="399"/>
      <c r="OMX64" s="399"/>
      <c r="OMY64" s="399"/>
      <c r="OMZ64" s="399"/>
      <c r="ONA64" s="399"/>
      <c r="ONB64" s="918"/>
      <c r="ONC64" s="918"/>
      <c r="OND64" s="918"/>
      <c r="ONE64" s="566"/>
      <c r="ONF64" s="399"/>
      <c r="ONG64" s="399"/>
      <c r="ONH64" s="399"/>
      <c r="ONI64" s="567"/>
      <c r="ONJ64" s="399"/>
      <c r="ONK64" s="399"/>
      <c r="ONL64" s="399"/>
      <c r="ONM64" s="399"/>
      <c r="ONN64" s="399"/>
      <c r="ONO64" s="399"/>
      <c r="ONP64" s="399"/>
      <c r="ONQ64" s="399"/>
      <c r="ONR64" s="399"/>
      <c r="ONS64" s="918"/>
      <c r="ONT64" s="918"/>
      <c r="ONU64" s="918"/>
      <c r="ONV64" s="566"/>
      <c r="ONW64" s="399"/>
      <c r="ONX64" s="399"/>
      <c r="ONY64" s="399"/>
      <c r="ONZ64" s="567"/>
      <c r="OOA64" s="399"/>
      <c r="OOB64" s="399"/>
      <c r="OOC64" s="399"/>
      <c r="OOD64" s="399"/>
      <c r="OOE64" s="399"/>
      <c r="OOF64" s="399"/>
      <c r="OOG64" s="399"/>
      <c r="OOH64" s="399"/>
      <c r="OOI64" s="399"/>
      <c r="OOJ64" s="918"/>
      <c r="OOK64" s="918"/>
      <c r="OOL64" s="918"/>
      <c r="OOM64" s="566"/>
      <c r="OON64" s="399"/>
      <c r="OOO64" s="399"/>
      <c r="OOP64" s="399"/>
      <c r="OOQ64" s="567"/>
      <c r="OOR64" s="399"/>
      <c r="OOS64" s="399"/>
      <c r="OOT64" s="399"/>
      <c r="OOU64" s="399"/>
      <c r="OOV64" s="399"/>
      <c r="OOW64" s="399"/>
      <c r="OOX64" s="399"/>
      <c r="OOY64" s="399"/>
      <c r="OOZ64" s="399"/>
      <c r="OPA64" s="918"/>
      <c r="OPB64" s="918"/>
      <c r="OPC64" s="918"/>
      <c r="OPD64" s="566"/>
      <c r="OPE64" s="399"/>
      <c r="OPF64" s="399"/>
      <c r="OPG64" s="399"/>
      <c r="OPH64" s="567"/>
      <c r="OPI64" s="399"/>
      <c r="OPJ64" s="399"/>
      <c r="OPK64" s="399"/>
      <c r="OPL64" s="399"/>
      <c r="OPM64" s="399"/>
      <c r="OPN64" s="399"/>
      <c r="OPO64" s="399"/>
      <c r="OPP64" s="399"/>
      <c r="OPQ64" s="399"/>
      <c r="OPR64" s="918"/>
      <c r="OPS64" s="918"/>
      <c r="OPT64" s="918"/>
      <c r="OPU64" s="566"/>
      <c r="OPV64" s="399"/>
      <c r="OPW64" s="399"/>
      <c r="OPX64" s="399"/>
      <c r="OPY64" s="567"/>
      <c r="OPZ64" s="399"/>
      <c r="OQA64" s="399"/>
      <c r="OQB64" s="399"/>
      <c r="OQC64" s="399"/>
      <c r="OQD64" s="399"/>
      <c r="OQE64" s="399"/>
      <c r="OQF64" s="399"/>
      <c r="OQG64" s="399"/>
      <c r="OQH64" s="399"/>
      <c r="OQI64" s="918"/>
      <c r="OQJ64" s="918"/>
      <c r="OQK64" s="918"/>
      <c r="OQL64" s="566"/>
      <c r="OQM64" s="399"/>
      <c r="OQN64" s="399"/>
      <c r="OQO64" s="399"/>
      <c r="OQP64" s="567"/>
      <c r="OQQ64" s="399"/>
      <c r="OQR64" s="399"/>
      <c r="OQS64" s="399"/>
      <c r="OQT64" s="399"/>
      <c r="OQU64" s="399"/>
      <c r="OQV64" s="399"/>
      <c r="OQW64" s="399"/>
      <c r="OQX64" s="399"/>
      <c r="OQY64" s="399"/>
      <c r="OQZ64" s="918"/>
      <c r="ORA64" s="918"/>
      <c r="ORB64" s="918"/>
      <c r="ORC64" s="566"/>
      <c r="ORD64" s="399"/>
      <c r="ORE64" s="399"/>
      <c r="ORF64" s="399"/>
      <c r="ORG64" s="567"/>
      <c r="ORH64" s="399"/>
      <c r="ORI64" s="399"/>
      <c r="ORJ64" s="399"/>
      <c r="ORK64" s="399"/>
      <c r="ORL64" s="399"/>
      <c r="ORM64" s="399"/>
      <c r="ORN64" s="399"/>
      <c r="ORO64" s="399"/>
      <c r="ORP64" s="399"/>
      <c r="ORQ64" s="918"/>
      <c r="ORR64" s="918"/>
      <c r="ORS64" s="918"/>
      <c r="ORT64" s="566"/>
      <c r="ORU64" s="399"/>
      <c r="ORV64" s="399"/>
      <c r="ORW64" s="399"/>
      <c r="ORX64" s="567"/>
      <c r="ORY64" s="399"/>
      <c r="ORZ64" s="399"/>
      <c r="OSA64" s="399"/>
      <c r="OSB64" s="399"/>
      <c r="OSC64" s="399"/>
      <c r="OSD64" s="399"/>
      <c r="OSE64" s="399"/>
      <c r="OSF64" s="399"/>
      <c r="OSG64" s="399"/>
      <c r="OSH64" s="918"/>
      <c r="OSI64" s="918"/>
      <c r="OSJ64" s="918"/>
      <c r="OSK64" s="566"/>
      <c r="OSL64" s="399"/>
      <c r="OSM64" s="399"/>
      <c r="OSN64" s="399"/>
      <c r="OSO64" s="567"/>
      <c r="OSP64" s="399"/>
      <c r="OSQ64" s="399"/>
      <c r="OSR64" s="399"/>
      <c r="OSS64" s="399"/>
      <c r="OST64" s="399"/>
      <c r="OSU64" s="399"/>
      <c r="OSV64" s="399"/>
      <c r="OSW64" s="399"/>
      <c r="OSX64" s="399"/>
      <c r="OSY64" s="918"/>
      <c r="OSZ64" s="918"/>
      <c r="OTA64" s="918"/>
      <c r="OTB64" s="566"/>
      <c r="OTC64" s="399"/>
      <c r="OTD64" s="399"/>
      <c r="OTE64" s="399"/>
      <c r="OTF64" s="567"/>
      <c r="OTG64" s="399"/>
      <c r="OTH64" s="399"/>
      <c r="OTI64" s="399"/>
      <c r="OTJ64" s="399"/>
      <c r="OTK64" s="399"/>
      <c r="OTL64" s="399"/>
      <c r="OTM64" s="399"/>
      <c r="OTN64" s="399"/>
      <c r="OTO64" s="399"/>
      <c r="OTP64" s="918"/>
      <c r="OTQ64" s="918"/>
      <c r="OTR64" s="918"/>
      <c r="OTS64" s="566"/>
      <c r="OTT64" s="399"/>
      <c r="OTU64" s="399"/>
      <c r="OTV64" s="399"/>
      <c r="OTW64" s="567"/>
      <c r="OTX64" s="399"/>
      <c r="OTY64" s="399"/>
      <c r="OTZ64" s="399"/>
      <c r="OUA64" s="399"/>
      <c r="OUB64" s="399"/>
      <c r="OUC64" s="399"/>
      <c r="OUD64" s="399"/>
      <c r="OUE64" s="399"/>
      <c r="OUF64" s="399"/>
      <c r="OUG64" s="918"/>
      <c r="OUH64" s="918"/>
      <c r="OUI64" s="918"/>
      <c r="OUJ64" s="566"/>
      <c r="OUK64" s="399"/>
      <c r="OUL64" s="399"/>
      <c r="OUM64" s="399"/>
      <c r="OUN64" s="567"/>
      <c r="OUO64" s="399"/>
      <c r="OUP64" s="399"/>
      <c r="OUQ64" s="399"/>
      <c r="OUR64" s="399"/>
      <c r="OUS64" s="399"/>
      <c r="OUT64" s="399"/>
      <c r="OUU64" s="399"/>
      <c r="OUV64" s="399"/>
      <c r="OUW64" s="399"/>
      <c r="OUX64" s="918"/>
      <c r="OUY64" s="918"/>
      <c r="OUZ64" s="918"/>
      <c r="OVA64" s="566"/>
      <c r="OVB64" s="399"/>
      <c r="OVC64" s="399"/>
      <c r="OVD64" s="399"/>
      <c r="OVE64" s="567"/>
      <c r="OVF64" s="399"/>
      <c r="OVG64" s="399"/>
      <c r="OVH64" s="399"/>
      <c r="OVI64" s="399"/>
      <c r="OVJ64" s="399"/>
      <c r="OVK64" s="399"/>
      <c r="OVL64" s="399"/>
      <c r="OVM64" s="399"/>
      <c r="OVN64" s="399"/>
      <c r="OVO64" s="918"/>
      <c r="OVP64" s="918"/>
      <c r="OVQ64" s="918"/>
      <c r="OVR64" s="566"/>
      <c r="OVS64" s="399"/>
      <c r="OVT64" s="399"/>
      <c r="OVU64" s="399"/>
      <c r="OVV64" s="567"/>
      <c r="OVW64" s="399"/>
      <c r="OVX64" s="399"/>
      <c r="OVY64" s="399"/>
      <c r="OVZ64" s="399"/>
      <c r="OWA64" s="399"/>
      <c r="OWB64" s="399"/>
      <c r="OWC64" s="399"/>
      <c r="OWD64" s="399"/>
      <c r="OWE64" s="399"/>
      <c r="OWF64" s="918"/>
      <c r="OWG64" s="918"/>
      <c r="OWH64" s="918"/>
      <c r="OWI64" s="566"/>
      <c r="OWJ64" s="399"/>
      <c r="OWK64" s="399"/>
      <c r="OWL64" s="399"/>
      <c r="OWM64" s="567"/>
      <c r="OWN64" s="399"/>
      <c r="OWO64" s="399"/>
      <c r="OWP64" s="399"/>
      <c r="OWQ64" s="399"/>
      <c r="OWR64" s="399"/>
      <c r="OWS64" s="399"/>
      <c r="OWT64" s="399"/>
      <c r="OWU64" s="399"/>
      <c r="OWV64" s="399"/>
      <c r="OWW64" s="918"/>
      <c r="OWX64" s="918"/>
      <c r="OWY64" s="918"/>
      <c r="OWZ64" s="566"/>
      <c r="OXA64" s="399"/>
      <c r="OXB64" s="399"/>
      <c r="OXC64" s="399"/>
      <c r="OXD64" s="567"/>
      <c r="OXE64" s="399"/>
      <c r="OXF64" s="399"/>
      <c r="OXG64" s="399"/>
      <c r="OXH64" s="399"/>
      <c r="OXI64" s="399"/>
      <c r="OXJ64" s="399"/>
      <c r="OXK64" s="399"/>
      <c r="OXL64" s="399"/>
      <c r="OXM64" s="399"/>
      <c r="OXN64" s="918"/>
      <c r="OXO64" s="918"/>
      <c r="OXP64" s="918"/>
      <c r="OXQ64" s="566"/>
      <c r="OXR64" s="399"/>
      <c r="OXS64" s="399"/>
      <c r="OXT64" s="399"/>
      <c r="OXU64" s="567"/>
      <c r="OXV64" s="399"/>
      <c r="OXW64" s="399"/>
      <c r="OXX64" s="399"/>
      <c r="OXY64" s="399"/>
      <c r="OXZ64" s="399"/>
      <c r="OYA64" s="399"/>
      <c r="OYB64" s="399"/>
      <c r="OYC64" s="399"/>
      <c r="OYD64" s="399"/>
      <c r="OYE64" s="918"/>
      <c r="OYF64" s="918"/>
      <c r="OYG64" s="918"/>
      <c r="OYH64" s="566"/>
      <c r="OYI64" s="399"/>
      <c r="OYJ64" s="399"/>
      <c r="OYK64" s="399"/>
      <c r="OYL64" s="567"/>
      <c r="OYM64" s="399"/>
      <c r="OYN64" s="399"/>
      <c r="OYO64" s="399"/>
      <c r="OYP64" s="399"/>
      <c r="OYQ64" s="399"/>
      <c r="OYR64" s="399"/>
      <c r="OYS64" s="399"/>
      <c r="OYT64" s="399"/>
      <c r="OYU64" s="399"/>
      <c r="OYV64" s="918"/>
      <c r="OYW64" s="918"/>
      <c r="OYX64" s="918"/>
      <c r="OYY64" s="566"/>
      <c r="OYZ64" s="399"/>
      <c r="OZA64" s="399"/>
      <c r="OZB64" s="399"/>
      <c r="OZC64" s="567"/>
      <c r="OZD64" s="399"/>
      <c r="OZE64" s="399"/>
      <c r="OZF64" s="399"/>
      <c r="OZG64" s="399"/>
      <c r="OZH64" s="399"/>
      <c r="OZI64" s="399"/>
      <c r="OZJ64" s="399"/>
      <c r="OZK64" s="399"/>
      <c r="OZL64" s="399"/>
      <c r="OZM64" s="918"/>
      <c r="OZN64" s="918"/>
      <c r="OZO64" s="918"/>
      <c r="OZP64" s="566"/>
      <c r="OZQ64" s="399"/>
      <c r="OZR64" s="399"/>
      <c r="OZS64" s="399"/>
      <c r="OZT64" s="567"/>
      <c r="OZU64" s="399"/>
      <c r="OZV64" s="399"/>
      <c r="OZW64" s="399"/>
      <c r="OZX64" s="399"/>
      <c r="OZY64" s="399"/>
      <c r="OZZ64" s="399"/>
      <c r="PAA64" s="399"/>
      <c r="PAB64" s="399"/>
      <c r="PAC64" s="399"/>
      <c r="PAD64" s="918"/>
      <c r="PAE64" s="918"/>
      <c r="PAF64" s="918"/>
      <c r="PAG64" s="566"/>
      <c r="PAH64" s="399"/>
      <c r="PAI64" s="399"/>
      <c r="PAJ64" s="399"/>
      <c r="PAK64" s="567"/>
      <c r="PAL64" s="399"/>
      <c r="PAM64" s="399"/>
      <c r="PAN64" s="399"/>
      <c r="PAO64" s="399"/>
      <c r="PAP64" s="399"/>
      <c r="PAQ64" s="399"/>
      <c r="PAR64" s="399"/>
      <c r="PAS64" s="399"/>
      <c r="PAT64" s="399"/>
      <c r="PAU64" s="918"/>
      <c r="PAV64" s="918"/>
      <c r="PAW64" s="918"/>
      <c r="PAX64" s="566"/>
      <c r="PAY64" s="399"/>
      <c r="PAZ64" s="399"/>
      <c r="PBA64" s="399"/>
      <c r="PBB64" s="567"/>
      <c r="PBC64" s="399"/>
      <c r="PBD64" s="399"/>
      <c r="PBE64" s="399"/>
      <c r="PBF64" s="399"/>
      <c r="PBG64" s="399"/>
      <c r="PBH64" s="399"/>
      <c r="PBI64" s="399"/>
      <c r="PBJ64" s="399"/>
      <c r="PBK64" s="399"/>
      <c r="PBL64" s="918"/>
      <c r="PBM64" s="918"/>
      <c r="PBN64" s="918"/>
      <c r="PBO64" s="566"/>
      <c r="PBP64" s="399"/>
      <c r="PBQ64" s="399"/>
      <c r="PBR64" s="399"/>
      <c r="PBS64" s="567"/>
      <c r="PBT64" s="399"/>
      <c r="PBU64" s="399"/>
      <c r="PBV64" s="399"/>
      <c r="PBW64" s="399"/>
      <c r="PBX64" s="399"/>
      <c r="PBY64" s="399"/>
      <c r="PBZ64" s="399"/>
      <c r="PCA64" s="399"/>
      <c r="PCB64" s="399"/>
      <c r="PCC64" s="918"/>
      <c r="PCD64" s="918"/>
      <c r="PCE64" s="918"/>
      <c r="PCF64" s="566"/>
      <c r="PCG64" s="399"/>
      <c r="PCH64" s="399"/>
      <c r="PCI64" s="399"/>
      <c r="PCJ64" s="567"/>
      <c r="PCK64" s="399"/>
      <c r="PCL64" s="399"/>
      <c r="PCM64" s="399"/>
      <c r="PCN64" s="399"/>
      <c r="PCO64" s="399"/>
      <c r="PCP64" s="399"/>
      <c r="PCQ64" s="399"/>
      <c r="PCR64" s="399"/>
      <c r="PCS64" s="399"/>
      <c r="PCT64" s="918"/>
      <c r="PCU64" s="918"/>
      <c r="PCV64" s="918"/>
      <c r="PCW64" s="566"/>
      <c r="PCX64" s="399"/>
      <c r="PCY64" s="399"/>
      <c r="PCZ64" s="399"/>
      <c r="PDA64" s="567"/>
      <c r="PDB64" s="399"/>
      <c r="PDC64" s="399"/>
      <c r="PDD64" s="399"/>
      <c r="PDE64" s="399"/>
      <c r="PDF64" s="399"/>
      <c r="PDG64" s="399"/>
      <c r="PDH64" s="399"/>
      <c r="PDI64" s="399"/>
      <c r="PDJ64" s="399"/>
      <c r="PDK64" s="918"/>
      <c r="PDL64" s="918"/>
      <c r="PDM64" s="918"/>
      <c r="PDN64" s="566"/>
      <c r="PDO64" s="399"/>
      <c r="PDP64" s="399"/>
      <c r="PDQ64" s="399"/>
      <c r="PDR64" s="567"/>
      <c r="PDS64" s="399"/>
      <c r="PDT64" s="399"/>
      <c r="PDU64" s="399"/>
      <c r="PDV64" s="399"/>
      <c r="PDW64" s="399"/>
      <c r="PDX64" s="399"/>
      <c r="PDY64" s="399"/>
      <c r="PDZ64" s="399"/>
      <c r="PEA64" s="399"/>
      <c r="PEB64" s="918"/>
      <c r="PEC64" s="918"/>
      <c r="PED64" s="918"/>
      <c r="PEE64" s="566"/>
      <c r="PEF64" s="399"/>
      <c r="PEG64" s="399"/>
      <c r="PEH64" s="399"/>
      <c r="PEI64" s="567"/>
      <c r="PEJ64" s="399"/>
      <c r="PEK64" s="399"/>
      <c r="PEL64" s="399"/>
      <c r="PEM64" s="399"/>
      <c r="PEN64" s="399"/>
      <c r="PEO64" s="399"/>
      <c r="PEP64" s="399"/>
      <c r="PEQ64" s="399"/>
      <c r="PER64" s="399"/>
      <c r="PES64" s="918"/>
      <c r="PET64" s="918"/>
      <c r="PEU64" s="918"/>
      <c r="PEV64" s="566"/>
      <c r="PEW64" s="399"/>
      <c r="PEX64" s="399"/>
      <c r="PEY64" s="399"/>
      <c r="PEZ64" s="567"/>
      <c r="PFA64" s="399"/>
      <c r="PFB64" s="399"/>
      <c r="PFC64" s="399"/>
      <c r="PFD64" s="399"/>
      <c r="PFE64" s="399"/>
      <c r="PFF64" s="399"/>
      <c r="PFG64" s="399"/>
      <c r="PFH64" s="399"/>
      <c r="PFI64" s="399"/>
      <c r="PFJ64" s="918"/>
      <c r="PFK64" s="918"/>
      <c r="PFL64" s="918"/>
      <c r="PFM64" s="566"/>
      <c r="PFN64" s="399"/>
      <c r="PFO64" s="399"/>
      <c r="PFP64" s="399"/>
      <c r="PFQ64" s="567"/>
      <c r="PFR64" s="399"/>
      <c r="PFS64" s="399"/>
      <c r="PFT64" s="399"/>
      <c r="PFU64" s="399"/>
      <c r="PFV64" s="399"/>
      <c r="PFW64" s="399"/>
      <c r="PFX64" s="399"/>
      <c r="PFY64" s="399"/>
      <c r="PFZ64" s="399"/>
      <c r="PGA64" s="918"/>
      <c r="PGB64" s="918"/>
      <c r="PGC64" s="918"/>
      <c r="PGD64" s="566"/>
      <c r="PGE64" s="399"/>
      <c r="PGF64" s="399"/>
      <c r="PGG64" s="399"/>
      <c r="PGH64" s="567"/>
      <c r="PGI64" s="399"/>
      <c r="PGJ64" s="399"/>
      <c r="PGK64" s="399"/>
      <c r="PGL64" s="399"/>
      <c r="PGM64" s="399"/>
      <c r="PGN64" s="399"/>
      <c r="PGO64" s="399"/>
      <c r="PGP64" s="399"/>
      <c r="PGQ64" s="399"/>
      <c r="PGR64" s="918"/>
      <c r="PGS64" s="918"/>
      <c r="PGT64" s="918"/>
      <c r="PGU64" s="566"/>
      <c r="PGV64" s="399"/>
      <c r="PGW64" s="399"/>
      <c r="PGX64" s="399"/>
      <c r="PGY64" s="567"/>
      <c r="PGZ64" s="399"/>
      <c r="PHA64" s="399"/>
      <c r="PHB64" s="399"/>
      <c r="PHC64" s="399"/>
      <c r="PHD64" s="399"/>
      <c r="PHE64" s="399"/>
      <c r="PHF64" s="399"/>
      <c r="PHG64" s="399"/>
      <c r="PHH64" s="399"/>
      <c r="PHI64" s="918"/>
      <c r="PHJ64" s="918"/>
      <c r="PHK64" s="918"/>
      <c r="PHL64" s="566"/>
      <c r="PHM64" s="399"/>
      <c r="PHN64" s="399"/>
      <c r="PHO64" s="399"/>
      <c r="PHP64" s="567"/>
      <c r="PHQ64" s="399"/>
      <c r="PHR64" s="399"/>
      <c r="PHS64" s="399"/>
      <c r="PHT64" s="399"/>
      <c r="PHU64" s="399"/>
      <c r="PHV64" s="399"/>
      <c r="PHW64" s="399"/>
      <c r="PHX64" s="399"/>
      <c r="PHY64" s="399"/>
      <c r="PHZ64" s="918"/>
      <c r="PIA64" s="918"/>
      <c r="PIB64" s="918"/>
      <c r="PIC64" s="566"/>
      <c r="PID64" s="399"/>
      <c r="PIE64" s="399"/>
      <c r="PIF64" s="399"/>
      <c r="PIG64" s="567"/>
      <c r="PIH64" s="399"/>
      <c r="PII64" s="399"/>
      <c r="PIJ64" s="399"/>
      <c r="PIK64" s="399"/>
      <c r="PIL64" s="399"/>
      <c r="PIM64" s="399"/>
      <c r="PIN64" s="399"/>
      <c r="PIO64" s="399"/>
      <c r="PIP64" s="399"/>
      <c r="PIQ64" s="918"/>
      <c r="PIR64" s="918"/>
      <c r="PIS64" s="918"/>
      <c r="PIT64" s="566"/>
      <c r="PIU64" s="399"/>
      <c r="PIV64" s="399"/>
      <c r="PIW64" s="399"/>
      <c r="PIX64" s="567"/>
      <c r="PIY64" s="399"/>
      <c r="PIZ64" s="399"/>
      <c r="PJA64" s="399"/>
      <c r="PJB64" s="399"/>
      <c r="PJC64" s="399"/>
      <c r="PJD64" s="399"/>
      <c r="PJE64" s="399"/>
      <c r="PJF64" s="399"/>
      <c r="PJG64" s="399"/>
      <c r="PJH64" s="918"/>
      <c r="PJI64" s="918"/>
      <c r="PJJ64" s="918"/>
      <c r="PJK64" s="566"/>
      <c r="PJL64" s="399"/>
      <c r="PJM64" s="399"/>
      <c r="PJN64" s="399"/>
      <c r="PJO64" s="567"/>
      <c r="PJP64" s="399"/>
      <c r="PJQ64" s="399"/>
      <c r="PJR64" s="399"/>
      <c r="PJS64" s="399"/>
      <c r="PJT64" s="399"/>
      <c r="PJU64" s="399"/>
      <c r="PJV64" s="399"/>
      <c r="PJW64" s="399"/>
      <c r="PJX64" s="399"/>
      <c r="PJY64" s="918"/>
      <c r="PJZ64" s="918"/>
      <c r="PKA64" s="918"/>
      <c r="PKB64" s="566"/>
      <c r="PKC64" s="399"/>
      <c r="PKD64" s="399"/>
      <c r="PKE64" s="399"/>
      <c r="PKF64" s="567"/>
      <c r="PKG64" s="399"/>
      <c r="PKH64" s="399"/>
      <c r="PKI64" s="399"/>
      <c r="PKJ64" s="399"/>
      <c r="PKK64" s="399"/>
      <c r="PKL64" s="399"/>
      <c r="PKM64" s="399"/>
      <c r="PKN64" s="399"/>
      <c r="PKO64" s="399"/>
      <c r="PKP64" s="918"/>
      <c r="PKQ64" s="918"/>
      <c r="PKR64" s="918"/>
      <c r="PKS64" s="566"/>
      <c r="PKT64" s="399"/>
      <c r="PKU64" s="399"/>
      <c r="PKV64" s="399"/>
      <c r="PKW64" s="567"/>
      <c r="PKX64" s="399"/>
      <c r="PKY64" s="399"/>
      <c r="PKZ64" s="399"/>
      <c r="PLA64" s="399"/>
      <c r="PLB64" s="399"/>
      <c r="PLC64" s="399"/>
      <c r="PLD64" s="399"/>
      <c r="PLE64" s="399"/>
      <c r="PLF64" s="399"/>
      <c r="PLG64" s="918"/>
      <c r="PLH64" s="918"/>
      <c r="PLI64" s="918"/>
      <c r="PLJ64" s="566"/>
      <c r="PLK64" s="399"/>
      <c r="PLL64" s="399"/>
      <c r="PLM64" s="399"/>
      <c r="PLN64" s="567"/>
      <c r="PLO64" s="399"/>
      <c r="PLP64" s="399"/>
      <c r="PLQ64" s="399"/>
      <c r="PLR64" s="399"/>
      <c r="PLS64" s="399"/>
      <c r="PLT64" s="399"/>
      <c r="PLU64" s="399"/>
      <c r="PLV64" s="399"/>
      <c r="PLW64" s="399"/>
      <c r="PLX64" s="918"/>
      <c r="PLY64" s="918"/>
      <c r="PLZ64" s="918"/>
      <c r="PMA64" s="566"/>
      <c r="PMB64" s="399"/>
      <c r="PMC64" s="399"/>
      <c r="PMD64" s="399"/>
      <c r="PME64" s="567"/>
      <c r="PMF64" s="399"/>
      <c r="PMG64" s="399"/>
      <c r="PMH64" s="399"/>
      <c r="PMI64" s="399"/>
      <c r="PMJ64" s="399"/>
      <c r="PMK64" s="399"/>
      <c r="PML64" s="399"/>
      <c r="PMM64" s="399"/>
      <c r="PMN64" s="399"/>
      <c r="PMO64" s="918"/>
      <c r="PMP64" s="918"/>
      <c r="PMQ64" s="918"/>
      <c r="PMR64" s="566"/>
      <c r="PMS64" s="399"/>
      <c r="PMT64" s="399"/>
      <c r="PMU64" s="399"/>
      <c r="PMV64" s="567"/>
      <c r="PMW64" s="399"/>
      <c r="PMX64" s="399"/>
      <c r="PMY64" s="399"/>
      <c r="PMZ64" s="399"/>
      <c r="PNA64" s="399"/>
      <c r="PNB64" s="399"/>
      <c r="PNC64" s="399"/>
      <c r="PND64" s="399"/>
      <c r="PNE64" s="399"/>
      <c r="PNF64" s="918"/>
      <c r="PNG64" s="918"/>
      <c r="PNH64" s="918"/>
      <c r="PNI64" s="566"/>
      <c r="PNJ64" s="399"/>
      <c r="PNK64" s="399"/>
      <c r="PNL64" s="399"/>
      <c r="PNM64" s="567"/>
      <c r="PNN64" s="399"/>
      <c r="PNO64" s="399"/>
      <c r="PNP64" s="399"/>
      <c r="PNQ64" s="399"/>
      <c r="PNR64" s="399"/>
      <c r="PNS64" s="399"/>
      <c r="PNT64" s="399"/>
      <c r="PNU64" s="399"/>
      <c r="PNV64" s="399"/>
      <c r="PNW64" s="918"/>
      <c r="PNX64" s="918"/>
      <c r="PNY64" s="918"/>
      <c r="PNZ64" s="566"/>
      <c r="POA64" s="399"/>
      <c r="POB64" s="399"/>
      <c r="POC64" s="399"/>
      <c r="POD64" s="567"/>
      <c r="POE64" s="399"/>
      <c r="POF64" s="399"/>
      <c r="POG64" s="399"/>
      <c r="POH64" s="399"/>
      <c r="POI64" s="399"/>
      <c r="POJ64" s="399"/>
      <c r="POK64" s="399"/>
      <c r="POL64" s="399"/>
      <c r="POM64" s="399"/>
      <c r="PON64" s="918"/>
      <c r="POO64" s="918"/>
      <c r="POP64" s="918"/>
      <c r="POQ64" s="566"/>
      <c r="POR64" s="399"/>
      <c r="POS64" s="399"/>
      <c r="POT64" s="399"/>
      <c r="POU64" s="567"/>
      <c r="POV64" s="399"/>
      <c r="POW64" s="399"/>
      <c r="POX64" s="399"/>
      <c r="POY64" s="399"/>
      <c r="POZ64" s="399"/>
      <c r="PPA64" s="399"/>
      <c r="PPB64" s="399"/>
      <c r="PPC64" s="399"/>
      <c r="PPD64" s="399"/>
      <c r="PPE64" s="918"/>
      <c r="PPF64" s="918"/>
      <c r="PPG64" s="918"/>
      <c r="PPH64" s="566"/>
      <c r="PPI64" s="399"/>
      <c r="PPJ64" s="399"/>
      <c r="PPK64" s="399"/>
      <c r="PPL64" s="567"/>
      <c r="PPM64" s="399"/>
      <c r="PPN64" s="399"/>
      <c r="PPO64" s="399"/>
      <c r="PPP64" s="399"/>
      <c r="PPQ64" s="399"/>
      <c r="PPR64" s="399"/>
      <c r="PPS64" s="399"/>
      <c r="PPT64" s="399"/>
      <c r="PPU64" s="399"/>
      <c r="PPV64" s="918"/>
      <c r="PPW64" s="918"/>
      <c r="PPX64" s="918"/>
      <c r="PPY64" s="566"/>
      <c r="PPZ64" s="399"/>
      <c r="PQA64" s="399"/>
      <c r="PQB64" s="399"/>
      <c r="PQC64" s="567"/>
      <c r="PQD64" s="399"/>
      <c r="PQE64" s="399"/>
      <c r="PQF64" s="399"/>
      <c r="PQG64" s="399"/>
      <c r="PQH64" s="399"/>
      <c r="PQI64" s="399"/>
      <c r="PQJ64" s="399"/>
      <c r="PQK64" s="399"/>
      <c r="PQL64" s="399"/>
      <c r="PQM64" s="918"/>
      <c r="PQN64" s="918"/>
      <c r="PQO64" s="918"/>
      <c r="PQP64" s="566"/>
      <c r="PQQ64" s="399"/>
      <c r="PQR64" s="399"/>
      <c r="PQS64" s="399"/>
      <c r="PQT64" s="567"/>
      <c r="PQU64" s="399"/>
      <c r="PQV64" s="399"/>
      <c r="PQW64" s="399"/>
      <c r="PQX64" s="399"/>
      <c r="PQY64" s="399"/>
      <c r="PQZ64" s="399"/>
      <c r="PRA64" s="399"/>
      <c r="PRB64" s="399"/>
      <c r="PRC64" s="399"/>
      <c r="PRD64" s="918"/>
      <c r="PRE64" s="918"/>
      <c r="PRF64" s="918"/>
      <c r="PRG64" s="566"/>
      <c r="PRH64" s="399"/>
      <c r="PRI64" s="399"/>
      <c r="PRJ64" s="399"/>
      <c r="PRK64" s="567"/>
      <c r="PRL64" s="399"/>
      <c r="PRM64" s="399"/>
      <c r="PRN64" s="399"/>
      <c r="PRO64" s="399"/>
      <c r="PRP64" s="399"/>
      <c r="PRQ64" s="399"/>
      <c r="PRR64" s="399"/>
      <c r="PRS64" s="399"/>
      <c r="PRT64" s="399"/>
      <c r="PRU64" s="918"/>
      <c r="PRV64" s="918"/>
      <c r="PRW64" s="918"/>
      <c r="PRX64" s="566"/>
      <c r="PRY64" s="399"/>
      <c r="PRZ64" s="399"/>
      <c r="PSA64" s="399"/>
      <c r="PSB64" s="567"/>
      <c r="PSC64" s="399"/>
      <c r="PSD64" s="399"/>
      <c r="PSE64" s="399"/>
      <c r="PSF64" s="399"/>
      <c r="PSG64" s="399"/>
      <c r="PSH64" s="399"/>
      <c r="PSI64" s="399"/>
      <c r="PSJ64" s="399"/>
      <c r="PSK64" s="399"/>
      <c r="PSL64" s="918"/>
      <c r="PSM64" s="918"/>
      <c r="PSN64" s="918"/>
      <c r="PSO64" s="566"/>
      <c r="PSP64" s="399"/>
      <c r="PSQ64" s="399"/>
      <c r="PSR64" s="399"/>
      <c r="PSS64" s="567"/>
      <c r="PST64" s="399"/>
      <c r="PSU64" s="399"/>
      <c r="PSV64" s="399"/>
      <c r="PSW64" s="399"/>
      <c r="PSX64" s="399"/>
      <c r="PSY64" s="399"/>
      <c r="PSZ64" s="399"/>
      <c r="PTA64" s="399"/>
      <c r="PTB64" s="399"/>
      <c r="PTC64" s="918"/>
      <c r="PTD64" s="918"/>
      <c r="PTE64" s="918"/>
      <c r="PTF64" s="566"/>
      <c r="PTG64" s="399"/>
      <c r="PTH64" s="399"/>
      <c r="PTI64" s="399"/>
      <c r="PTJ64" s="567"/>
      <c r="PTK64" s="399"/>
      <c r="PTL64" s="399"/>
      <c r="PTM64" s="399"/>
      <c r="PTN64" s="399"/>
      <c r="PTO64" s="399"/>
      <c r="PTP64" s="399"/>
      <c r="PTQ64" s="399"/>
      <c r="PTR64" s="399"/>
      <c r="PTS64" s="399"/>
      <c r="PTT64" s="918"/>
      <c r="PTU64" s="918"/>
      <c r="PTV64" s="918"/>
      <c r="PTW64" s="566"/>
      <c r="PTX64" s="399"/>
      <c r="PTY64" s="399"/>
      <c r="PTZ64" s="399"/>
      <c r="PUA64" s="567"/>
      <c r="PUB64" s="399"/>
      <c r="PUC64" s="399"/>
      <c r="PUD64" s="399"/>
      <c r="PUE64" s="399"/>
      <c r="PUF64" s="399"/>
      <c r="PUG64" s="399"/>
      <c r="PUH64" s="399"/>
      <c r="PUI64" s="399"/>
      <c r="PUJ64" s="399"/>
      <c r="PUK64" s="918"/>
      <c r="PUL64" s="918"/>
      <c r="PUM64" s="918"/>
      <c r="PUN64" s="566"/>
      <c r="PUO64" s="399"/>
      <c r="PUP64" s="399"/>
      <c r="PUQ64" s="399"/>
      <c r="PUR64" s="567"/>
      <c r="PUS64" s="399"/>
      <c r="PUT64" s="399"/>
      <c r="PUU64" s="399"/>
      <c r="PUV64" s="399"/>
      <c r="PUW64" s="399"/>
      <c r="PUX64" s="399"/>
      <c r="PUY64" s="399"/>
      <c r="PUZ64" s="399"/>
      <c r="PVA64" s="399"/>
      <c r="PVB64" s="918"/>
      <c r="PVC64" s="918"/>
      <c r="PVD64" s="918"/>
      <c r="PVE64" s="566"/>
      <c r="PVF64" s="399"/>
      <c r="PVG64" s="399"/>
      <c r="PVH64" s="399"/>
      <c r="PVI64" s="567"/>
      <c r="PVJ64" s="399"/>
      <c r="PVK64" s="399"/>
      <c r="PVL64" s="399"/>
      <c r="PVM64" s="399"/>
      <c r="PVN64" s="399"/>
      <c r="PVO64" s="399"/>
      <c r="PVP64" s="399"/>
      <c r="PVQ64" s="399"/>
      <c r="PVR64" s="399"/>
      <c r="PVS64" s="918"/>
      <c r="PVT64" s="918"/>
      <c r="PVU64" s="918"/>
      <c r="PVV64" s="566"/>
      <c r="PVW64" s="399"/>
      <c r="PVX64" s="399"/>
      <c r="PVY64" s="399"/>
      <c r="PVZ64" s="567"/>
      <c r="PWA64" s="399"/>
      <c r="PWB64" s="399"/>
      <c r="PWC64" s="399"/>
      <c r="PWD64" s="399"/>
      <c r="PWE64" s="399"/>
      <c r="PWF64" s="399"/>
      <c r="PWG64" s="399"/>
      <c r="PWH64" s="399"/>
      <c r="PWI64" s="399"/>
      <c r="PWJ64" s="918"/>
      <c r="PWK64" s="918"/>
      <c r="PWL64" s="918"/>
      <c r="PWM64" s="566"/>
      <c r="PWN64" s="399"/>
      <c r="PWO64" s="399"/>
      <c r="PWP64" s="399"/>
      <c r="PWQ64" s="567"/>
      <c r="PWR64" s="399"/>
      <c r="PWS64" s="399"/>
      <c r="PWT64" s="399"/>
      <c r="PWU64" s="399"/>
      <c r="PWV64" s="399"/>
      <c r="PWW64" s="399"/>
      <c r="PWX64" s="399"/>
      <c r="PWY64" s="399"/>
      <c r="PWZ64" s="399"/>
      <c r="PXA64" s="918"/>
      <c r="PXB64" s="918"/>
      <c r="PXC64" s="918"/>
      <c r="PXD64" s="566"/>
      <c r="PXE64" s="399"/>
      <c r="PXF64" s="399"/>
      <c r="PXG64" s="399"/>
      <c r="PXH64" s="567"/>
      <c r="PXI64" s="399"/>
      <c r="PXJ64" s="399"/>
      <c r="PXK64" s="399"/>
      <c r="PXL64" s="399"/>
      <c r="PXM64" s="399"/>
      <c r="PXN64" s="399"/>
      <c r="PXO64" s="399"/>
      <c r="PXP64" s="399"/>
      <c r="PXQ64" s="399"/>
      <c r="PXR64" s="918"/>
      <c r="PXS64" s="918"/>
      <c r="PXT64" s="918"/>
      <c r="PXU64" s="566"/>
      <c r="PXV64" s="399"/>
      <c r="PXW64" s="399"/>
      <c r="PXX64" s="399"/>
      <c r="PXY64" s="567"/>
      <c r="PXZ64" s="399"/>
      <c r="PYA64" s="399"/>
      <c r="PYB64" s="399"/>
      <c r="PYC64" s="399"/>
      <c r="PYD64" s="399"/>
      <c r="PYE64" s="399"/>
      <c r="PYF64" s="399"/>
      <c r="PYG64" s="399"/>
      <c r="PYH64" s="399"/>
      <c r="PYI64" s="918"/>
      <c r="PYJ64" s="918"/>
      <c r="PYK64" s="918"/>
      <c r="PYL64" s="566"/>
      <c r="PYM64" s="399"/>
      <c r="PYN64" s="399"/>
      <c r="PYO64" s="399"/>
      <c r="PYP64" s="567"/>
      <c r="PYQ64" s="399"/>
      <c r="PYR64" s="399"/>
      <c r="PYS64" s="399"/>
      <c r="PYT64" s="399"/>
      <c r="PYU64" s="399"/>
      <c r="PYV64" s="399"/>
      <c r="PYW64" s="399"/>
      <c r="PYX64" s="399"/>
      <c r="PYY64" s="399"/>
      <c r="PYZ64" s="918"/>
      <c r="PZA64" s="918"/>
      <c r="PZB64" s="918"/>
      <c r="PZC64" s="566"/>
      <c r="PZD64" s="399"/>
      <c r="PZE64" s="399"/>
      <c r="PZF64" s="399"/>
      <c r="PZG64" s="567"/>
      <c r="PZH64" s="399"/>
      <c r="PZI64" s="399"/>
      <c r="PZJ64" s="399"/>
      <c r="PZK64" s="399"/>
      <c r="PZL64" s="399"/>
      <c r="PZM64" s="399"/>
      <c r="PZN64" s="399"/>
      <c r="PZO64" s="399"/>
      <c r="PZP64" s="399"/>
      <c r="PZQ64" s="918"/>
      <c r="PZR64" s="918"/>
      <c r="PZS64" s="918"/>
      <c r="PZT64" s="566"/>
      <c r="PZU64" s="399"/>
      <c r="PZV64" s="399"/>
      <c r="PZW64" s="399"/>
      <c r="PZX64" s="567"/>
      <c r="PZY64" s="399"/>
      <c r="PZZ64" s="399"/>
      <c r="QAA64" s="399"/>
      <c r="QAB64" s="399"/>
      <c r="QAC64" s="399"/>
      <c r="QAD64" s="399"/>
      <c r="QAE64" s="399"/>
      <c r="QAF64" s="399"/>
      <c r="QAG64" s="399"/>
      <c r="QAH64" s="918"/>
      <c r="QAI64" s="918"/>
      <c r="QAJ64" s="918"/>
      <c r="QAK64" s="566"/>
      <c r="QAL64" s="399"/>
      <c r="QAM64" s="399"/>
      <c r="QAN64" s="399"/>
      <c r="QAO64" s="567"/>
      <c r="QAP64" s="399"/>
      <c r="QAQ64" s="399"/>
      <c r="QAR64" s="399"/>
      <c r="QAS64" s="399"/>
      <c r="QAT64" s="399"/>
      <c r="QAU64" s="399"/>
      <c r="QAV64" s="399"/>
      <c r="QAW64" s="399"/>
      <c r="QAX64" s="399"/>
      <c r="QAY64" s="918"/>
      <c r="QAZ64" s="918"/>
      <c r="QBA64" s="918"/>
      <c r="QBB64" s="566"/>
      <c r="QBC64" s="399"/>
      <c r="QBD64" s="399"/>
      <c r="QBE64" s="399"/>
      <c r="QBF64" s="567"/>
      <c r="QBG64" s="399"/>
      <c r="QBH64" s="399"/>
      <c r="QBI64" s="399"/>
      <c r="QBJ64" s="399"/>
      <c r="QBK64" s="399"/>
      <c r="QBL64" s="399"/>
      <c r="QBM64" s="399"/>
      <c r="QBN64" s="399"/>
      <c r="QBO64" s="399"/>
      <c r="QBP64" s="918"/>
      <c r="QBQ64" s="918"/>
      <c r="QBR64" s="918"/>
      <c r="QBS64" s="566"/>
      <c r="QBT64" s="399"/>
      <c r="QBU64" s="399"/>
      <c r="QBV64" s="399"/>
      <c r="QBW64" s="567"/>
      <c r="QBX64" s="399"/>
      <c r="QBY64" s="399"/>
      <c r="QBZ64" s="399"/>
      <c r="QCA64" s="399"/>
      <c r="QCB64" s="399"/>
      <c r="QCC64" s="399"/>
      <c r="QCD64" s="399"/>
      <c r="QCE64" s="399"/>
      <c r="QCF64" s="399"/>
      <c r="QCG64" s="918"/>
      <c r="QCH64" s="918"/>
      <c r="QCI64" s="918"/>
      <c r="QCJ64" s="566"/>
      <c r="QCK64" s="399"/>
      <c r="QCL64" s="399"/>
      <c r="QCM64" s="399"/>
      <c r="QCN64" s="567"/>
      <c r="QCO64" s="399"/>
      <c r="QCP64" s="399"/>
      <c r="QCQ64" s="399"/>
      <c r="QCR64" s="399"/>
      <c r="QCS64" s="399"/>
      <c r="QCT64" s="399"/>
      <c r="QCU64" s="399"/>
      <c r="QCV64" s="399"/>
      <c r="QCW64" s="399"/>
      <c r="QCX64" s="918"/>
      <c r="QCY64" s="918"/>
      <c r="QCZ64" s="918"/>
      <c r="QDA64" s="566"/>
      <c r="QDB64" s="399"/>
      <c r="QDC64" s="399"/>
      <c r="QDD64" s="399"/>
      <c r="QDE64" s="567"/>
      <c r="QDF64" s="399"/>
      <c r="QDG64" s="399"/>
      <c r="QDH64" s="399"/>
      <c r="QDI64" s="399"/>
      <c r="QDJ64" s="399"/>
      <c r="QDK64" s="399"/>
      <c r="QDL64" s="399"/>
      <c r="QDM64" s="399"/>
      <c r="QDN64" s="399"/>
      <c r="QDO64" s="918"/>
      <c r="QDP64" s="918"/>
      <c r="QDQ64" s="918"/>
      <c r="QDR64" s="566"/>
      <c r="QDS64" s="399"/>
      <c r="QDT64" s="399"/>
      <c r="QDU64" s="399"/>
      <c r="QDV64" s="567"/>
      <c r="QDW64" s="399"/>
      <c r="QDX64" s="399"/>
      <c r="QDY64" s="399"/>
      <c r="QDZ64" s="399"/>
      <c r="QEA64" s="399"/>
      <c r="QEB64" s="399"/>
      <c r="QEC64" s="399"/>
      <c r="QED64" s="399"/>
      <c r="QEE64" s="399"/>
      <c r="QEF64" s="918"/>
      <c r="QEG64" s="918"/>
      <c r="QEH64" s="918"/>
      <c r="QEI64" s="566"/>
      <c r="QEJ64" s="399"/>
      <c r="QEK64" s="399"/>
      <c r="QEL64" s="399"/>
      <c r="QEM64" s="567"/>
      <c r="QEN64" s="399"/>
      <c r="QEO64" s="399"/>
      <c r="QEP64" s="399"/>
      <c r="QEQ64" s="399"/>
      <c r="QER64" s="399"/>
      <c r="QES64" s="399"/>
      <c r="QET64" s="399"/>
      <c r="QEU64" s="399"/>
      <c r="QEV64" s="399"/>
      <c r="QEW64" s="918"/>
      <c r="QEX64" s="918"/>
      <c r="QEY64" s="918"/>
      <c r="QEZ64" s="566"/>
      <c r="QFA64" s="399"/>
      <c r="QFB64" s="399"/>
      <c r="QFC64" s="399"/>
      <c r="QFD64" s="567"/>
      <c r="QFE64" s="399"/>
      <c r="QFF64" s="399"/>
      <c r="QFG64" s="399"/>
      <c r="QFH64" s="399"/>
      <c r="QFI64" s="399"/>
      <c r="QFJ64" s="399"/>
      <c r="QFK64" s="399"/>
      <c r="QFL64" s="399"/>
      <c r="QFM64" s="399"/>
      <c r="QFN64" s="918"/>
      <c r="QFO64" s="918"/>
      <c r="QFP64" s="918"/>
      <c r="QFQ64" s="566"/>
      <c r="QFR64" s="399"/>
      <c r="QFS64" s="399"/>
      <c r="QFT64" s="399"/>
      <c r="QFU64" s="567"/>
      <c r="QFV64" s="399"/>
      <c r="QFW64" s="399"/>
      <c r="QFX64" s="399"/>
      <c r="QFY64" s="399"/>
      <c r="QFZ64" s="399"/>
      <c r="QGA64" s="399"/>
      <c r="QGB64" s="399"/>
      <c r="QGC64" s="399"/>
      <c r="QGD64" s="399"/>
      <c r="QGE64" s="918"/>
      <c r="QGF64" s="918"/>
      <c r="QGG64" s="918"/>
      <c r="QGH64" s="566"/>
      <c r="QGI64" s="399"/>
      <c r="QGJ64" s="399"/>
      <c r="QGK64" s="399"/>
      <c r="QGL64" s="567"/>
      <c r="QGM64" s="399"/>
      <c r="QGN64" s="399"/>
      <c r="QGO64" s="399"/>
      <c r="QGP64" s="399"/>
      <c r="QGQ64" s="399"/>
      <c r="QGR64" s="399"/>
      <c r="QGS64" s="399"/>
      <c r="QGT64" s="399"/>
      <c r="QGU64" s="399"/>
      <c r="QGV64" s="918"/>
      <c r="QGW64" s="918"/>
      <c r="QGX64" s="918"/>
      <c r="QGY64" s="566"/>
      <c r="QGZ64" s="399"/>
      <c r="QHA64" s="399"/>
      <c r="QHB64" s="399"/>
      <c r="QHC64" s="567"/>
      <c r="QHD64" s="399"/>
      <c r="QHE64" s="399"/>
      <c r="QHF64" s="399"/>
      <c r="QHG64" s="399"/>
      <c r="QHH64" s="399"/>
      <c r="QHI64" s="399"/>
      <c r="QHJ64" s="399"/>
      <c r="QHK64" s="399"/>
      <c r="QHL64" s="399"/>
      <c r="QHM64" s="918"/>
      <c r="QHN64" s="918"/>
      <c r="QHO64" s="918"/>
      <c r="QHP64" s="566"/>
      <c r="QHQ64" s="399"/>
      <c r="QHR64" s="399"/>
      <c r="QHS64" s="399"/>
      <c r="QHT64" s="567"/>
      <c r="QHU64" s="399"/>
      <c r="QHV64" s="399"/>
      <c r="QHW64" s="399"/>
      <c r="QHX64" s="399"/>
      <c r="QHY64" s="399"/>
      <c r="QHZ64" s="399"/>
      <c r="QIA64" s="399"/>
      <c r="QIB64" s="399"/>
      <c r="QIC64" s="399"/>
      <c r="QID64" s="918"/>
      <c r="QIE64" s="918"/>
      <c r="QIF64" s="918"/>
      <c r="QIG64" s="566"/>
      <c r="QIH64" s="399"/>
      <c r="QII64" s="399"/>
      <c r="QIJ64" s="399"/>
      <c r="QIK64" s="567"/>
      <c r="QIL64" s="399"/>
      <c r="QIM64" s="399"/>
      <c r="QIN64" s="399"/>
      <c r="QIO64" s="399"/>
      <c r="QIP64" s="399"/>
      <c r="QIQ64" s="399"/>
      <c r="QIR64" s="399"/>
      <c r="QIS64" s="399"/>
      <c r="QIT64" s="399"/>
      <c r="QIU64" s="918"/>
      <c r="QIV64" s="918"/>
      <c r="QIW64" s="918"/>
      <c r="QIX64" s="566"/>
      <c r="QIY64" s="399"/>
      <c r="QIZ64" s="399"/>
      <c r="QJA64" s="399"/>
      <c r="QJB64" s="567"/>
      <c r="QJC64" s="399"/>
      <c r="QJD64" s="399"/>
      <c r="QJE64" s="399"/>
      <c r="QJF64" s="399"/>
      <c r="QJG64" s="399"/>
      <c r="QJH64" s="399"/>
      <c r="QJI64" s="399"/>
      <c r="QJJ64" s="399"/>
      <c r="QJK64" s="399"/>
      <c r="QJL64" s="918"/>
      <c r="QJM64" s="918"/>
      <c r="QJN64" s="918"/>
      <c r="QJO64" s="566"/>
      <c r="QJP64" s="399"/>
      <c r="QJQ64" s="399"/>
      <c r="QJR64" s="399"/>
      <c r="QJS64" s="567"/>
      <c r="QJT64" s="399"/>
      <c r="QJU64" s="399"/>
      <c r="QJV64" s="399"/>
      <c r="QJW64" s="399"/>
      <c r="QJX64" s="399"/>
      <c r="QJY64" s="399"/>
      <c r="QJZ64" s="399"/>
      <c r="QKA64" s="399"/>
      <c r="QKB64" s="399"/>
      <c r="QKC64" s="918"/>
      <c r="QKD64" s="918"/>
      <c r="QKE64" s="918"/>
      <c r="QKF64" s="566"/>
      <c r="QKG64" s="399"/>
      <c r="QKH64" s="399"/>
      <c r="QKI64" s="399"/>
      <c r="QKJ64" s="567"/>
      <c r="QKK64" s="399"/>
      <c r="QKL64" s="399"/>
      <c r="QKM64" s="399"/>
      <c r="QKN64" s="399"/>
      <c r="QKO64" s="399"/>
      <c r="QKP64" s="399"/>
      <c r="QKQ64" s="399"/>
      <c r="QKR64" s="399"/>
      <c r="QKS64" s="399"/>
      <c r="QKT64" s="918"/>
      <c r="QKU64" s="918"/>
      <c r="QKV64" s="918"/>
      <c r="QKW64" s="566"/>
      <c r="QKX64" s="399"/>
      <c r="QKY64" s="399"/>
      <c r="QKZ64" s="399"/>
      <c r="QLA64" s="567"/>
      <c r="QLB64" s="399"/>
      <c r="QLC64" s="399"/>
      <c r="QLD64" s="399"/>
      <c r="QLE64" s="399"/>
      <c r="QLF64" s="399"/>
      <c r="QLG64" s="399"/>
      <c r="QLH64" s="399"/>
      <c r="QLI64" s="399"/>
      <c r="QLJ64" s="399"/>
      <c r="QLK64" s="918"/>
      <c r="QLL64" s="918"/>
      <c r="QLM64" s="918"/>
      <c r="QLN64" s="566"/>
      <c r="QLO64" s="399"/>
      <c r="QLP64" s="399"/>
      <c r="QLQ64" s="399"/>
      <c r="QLR64" s="567"/>
      <c r="QLS64" s="399"/>
      <c r="QLT64" s="399"/>
      <c r="QLU64" s="399"/>
      <c r="QLV64" s="399"/>
      <c r="QLW64" s="399"/>
      <c r="QLX64" s="399"/>
      <c r="QLY64" s="399"/>
      <c r="QLZ64" s="399"/>
      <c r="QMA64" s="399"/>
      <c r="QMB64" s="918"/>
      <c r="QMC64" s="918"/>
      <c r="QMD64" s="918"/>
      <c r="QME64" s="566"/>
      <c r="QMF64" s="399"/>
      <c r="QMG64" s="399"/>
      <c r="QMH64" s="399"/>
      <c r="QMI64" s="567"/>
      <c r="QMJ64" s="399"/>
      <c r="QMK64" s="399"/>
      <c r="QML64" s="399"/>
      <c r="QMM64" s="399"/>
      <c r="QMN64" s="399"/>
      <c r="QMO64" s="399"/>
      <c r="QMP64" s="399"/>
      <c r="QMQ64" s="399"/>
      <c r="QMR64" s="399"/>
      <c r="QMS64" s="918"/>
      <c r="QMT64" s="918"/>
      <c r="QMU64" s="918"/>
      <c r="QMV64" s="566"/>
      <c r="QMW64" s="399"/>
      <c r="QMX64" s="399"/>
      <c r="QMY64" s="399"/>
      <c r="QMZ64" s="567"/>
      <c r="QNA64" s="399"/>
      <c r="QNB64" s="399"/>
      <c r="QNC64" s="399"/>
      <c r="QND64" s="399"/>
      <c r="QNE64" s="399"/>
      <c r="QNF64" s="399"/>
      <c r="QNG64" s="399"/>
      <c r="QNH64" s="399"/>
      <c r="QNI64" s="399"/>
      <c r="QNJ64" s="918"/>
      <c r="QNK64" s="918"/>
      <c r="QNL64" s="918"/>
      <c r="QNM64" s="566"/>
      <c r="QNN64" s="399"/>
      <c r="QNO64" s="399"/>
      <c r="QNP64" s="399"/>
      <c r="QNQ64" s="567"/>
      <c r="QNR64" s="399"/>
      <c r="QNS64" s="399"/>
      <c r="QNT64" s="399"/>
      <c r="QNU64" s="399"/>
      <c r="QNV64" s="399"/>
      <c r="QNW64" s="399"/>
      <c r="QNX64" s="399"/>
      <c r="QNY64" s="399"/>
      <c r="QNZ64" s="399"/>
      <c r="QOA64" s="918"/>
      <c r="QOB64" s="918"/>
      <c r="QOC64" s="918"/>
      <c r="QOD64" s="566"/>
      <c r="QOE64" s="399"/>
      <c r="QOF64" s="399"/>
      <c r="QOG64" s="399"/>
      <c r="QOH64" s="567"/>
      <c r="QOI64" s="399"/>
      <c r="QOJ64" s="399"/>
      <c r="QOK64" s="399"/>
      <c r="QOL64" s="399"/>
      <c r="QOM64" s="399"/>
      <c r="QON64" s="399"/>
      <c r="QOO64" s="399"/>
      <c r="QOP64" s="399"/>
      <c r="QOQ64" s="399"/>
      <c r="QOR64" s="918"/>
      <c r="QOS64" s="918"/>
      <c r="QOT64" s="918"/>
      <c r="QOU64" s="566"/>
      <c r="QOV64" s="399"/>
      <c r="QOW64" s="399"/>
      <c r="QOX64" s="399"/>
      <c r="QOY64" s="567"/>
      <c r="QOZ64" s="399"/>
      <c r="QPA64" s="399"/>
      <c r="QPB64" s="399"/>
      <c r="QPC64" s="399"/>
      <c r="QPD64" s="399"/>
      <c r="QPE64" s="399"/>
      <c r="QPF64" s="399"/>
      <c r="QPG64" s="399"/>
      <c r="QPH64" s="399"/>
      <c r="QPI64" s="918"/>
      <c r="QPJ64" s="918"/>
      <c r="QPK64" s="918"/>
      <c r="QPL64" s="566"/>
      <c r="QPM64" s="399"/>
      <c r="QPN64" s="399"/>
      <c r="QPO64" s="399"/>
      <c r="QPP64" s="567"/>
      <c r="QPQ64" s="399"/>
      <c r="QPR64" s="399"/>
      <c r="QPS64" s="399"/>
      <c r="QPT64" s="399"/>
      <c r="QPU64" s="399"/>
      <c r="QPV64" s="399"/>
      <c r="QPW64" s="399"/>
      <c r="QPX64" s="399"/>
      <c r="QPY64" s="399"/>
      <c r="QPZ64" s="918"/>
      <c r="QQA64" s="918"/>
      <c r="QQB64" s="918"/>
      <c r="QQC64" s="566"/>
      <c r="QQD64" s="399"/>
      <c r="QQE64" s="399"/>
      <c r="QQF64" s="399"/>
      <c r="QQG64" s="567"/>
      <c r="QQH64" s="399"/>
      <c r="QQI64" s="399"/>
      <c r="QQJ64" s="399"/>
      <c r="QQK64" s="399"/>
      <c r="QQL64" s="399"/>
      <c r="QQM64" s="399"/>
      <c r="QQN64" s="399"/>
      <c r="QQO64" s="399"/>
      <c r="QQP64" s="399"/>
      <c r="QQQ64" s="918"/>
      <c r="QQR64" s="918"/>
      <c r="QQS64" s="918"/>
      <c r="QQT64" s="566"/>
      <c r="QQU64" s="399"/>
      <c r="QQV64" s="399"/>
      <c r="QQW64" s="399"/>
      <c r="QQX64" s="567"/>
      <c r="QQY64" s="399"/>
      <c r="QQZ64" s="399"/>
      <c r="QRA64" s="399"/>
      <c r="QRB64" s="399"/>
      <c r="QRC64" s="399"/>
      <c r="QRD64" s="399"/>
      <c r="QRE64" s="399"/>
      <c r="QRF64" s="399"/>
      <c r="QRG64" s="399"/>
      <c r="QRH64" s="918"/>
      <c r="QRI64" s="918"/>
      <c r="QRJ64" s="918"/>
      <c r="QRK64" s="566"/>
      <c r="QRL64" s="399"/>
      <c r="QRM64" s="399"/>
      <c r="QRN64" s="399"/>
      <c r="QRO64" s="567"/>
      <c r="QRP64" s="399"/>
      <c r="QRQ64" s="399"/>
      <c r="QRR64" s="399"/>
      <c r="QRS64" s="399"/>
      <c r="QRT64" s="399"/>
      <c r="QRU64" s="399"/>
      <c r="QRV64" s="399"/>
      <c r="QRW64" s="399"/>
      <c r="QRX64" s="399"/>
      <c r="QRY64" s="918"/>
      <c r="QRZ64" s="918"/>
      <c r="QSA64" s="918"/>
      <c r="QSB64" s="566"/>
      <c r="QSC64" s="399"/>
      <c r="QSD64" s="399"/>
      <c r="QSE64" s="399"/>
      <c r="QSF64" s="567"/>
      <c r="QSG64" s="399"/>
      <c r="QSH64" s="399"/>
      <c r="QSI64" s="399"/>
      <c r="QSJ64" s="399"/>
      <c r="QSK64" s="399"/>
      <c r="QSL64" s="399"/>
      <c r="QSM64" s="399"/>
      <c r="QSN64" s="399"/>
      <c r="QSO64" s="399"/>
      <c r="QSP64" s="918"/>
      <c r="QSQ64" s="918"/>
      <c r="QSR64" s="918"/>
      <c r="QSS64" s="566"/>
      <c r="QST64" s="399"/>
      <c r="QSU64" s="399"/>
      <c r="QSV64" s="399"/>
      <c r="QSW64" s="567"/>
      <c r="QSX64" s="399"/>
      <c r="QSY64" s="399"/>
      <c r="QSZ64" s="399"/>
      <c r="QTA64" s="399"/>
      <c r="QTB64" s="399"/>
      <c r="QTC64" s="399"/>
      <c r="QTD64" s="399"/>
      <c r="QTE64" s="399"/>
      <c r="QTF64" s="399"/>
      <c r="QTG64" s="918"/>
      <c r="QTH64" s="918"/>
      <c r="QTI64" s="918"/>
      <c r="QTJ64" s="566"/>
      <c r="QTK64" s="399"/>
      <c r="QTL64" s="399"/>
      <c r="QTM64" s="399"/>
      <c r="QTN64" s="567"/>
      <c r="QTO64" s="399"/>
      <c r="QTP64" s="399"/>
      <c r="QTQ64" s="399"/>
      <c r="QTR64" s="399"/>
      <c r="QTS64" s="399"/>
      <c r="QTT64" s="399"/>
      <c r="QTU64" s="399"/>
      <c r="QTV64" s="399"/>
      <c r="QTW64" s="399"/>
      <c r="QTX64" s="918"/>
      <c r="QTY64" s="918"/>
      <c r="QTZ64" s="918"/>
      <c r="QUA64" s="566"/>
      <c r="QUB64" s="399"/>
      <c r="QUC64" s="399"/>
      <c r="QUD64" s="399"/>
      <c r="QUE64" s="567"/>
      <c r="QUF64" s="399"/>
      <c r="QUG64" s="399"/>
      <c r="QUH64" s="399"/>
      <c r="QUI64" s="399"/>
      <c r="QUJ64" s="399"/>
      <c r="QUK64" s="399"/>
      <c r="QUL64" s="399"/>
      <c r="QUM64" s="399"/>
      <c r="QUN64" s="399"/>
      <c r="QUO64" s="918"/>
      <c r="QUP64" s="918"/>
      <c r="QUQ64" s="918"/>
      <c r="QUR64" s="566"/>
      <c r="QUS64" s="399"/>
      <c r="QUT64" s="399"/>
      <c r="QUU64" s="399"/>
      <c r="QUV64" s="567"/>
      <c r="QUW64" s="399"/>
      <c r="QUX64" s="399"/>
      <c r="QUY64" s="399"/>
      <c r="QUZ64" s="399"/>
      <c r="QVA64" s="399"/>
      <c r="QVB64" s="399"/>
      <c r="QVC64" s="399"/>
      <c r="QVD64" s="399"/>
      <c r="QVE64" s="399"/>
      <c r="QVF64" s="918"/>
      <c r="QVG64" s="918"/>
      <c r="QVH64" s="918"/>
      <c r="QVI64" s="566"/>
      <c r="QVJ64" s="399"/>
      <c r="QVK64" s="399"/>
      <c r="QVL64" s="399"/>
      <c r="QVM64" s="567"/>
      <c r="QVN64" s="399"/>
      <c r="QVO64" s="399"/>
      <c r="QVP64" s="399"/>
      <c r="QVQ64" s="399"/>
      <c r="QVR64" s="399"/>
      <c r="QVS64" s="399"/>
      <c r="QVT64" s="399"/>
      <c r="QVU64" s="399"/>
      <c r="QVV64" s="399"/>
      <c r="QVW64" s="918"/>
      <c r="QVX64" s="918"/>
      <c r="QVY64" s="918"/>
      <c r="QVZ64" s="566"/>
      <c r="QWA64" s="399"/>
      <c r="QWB64" s="399"/>
      <c r="QWC64" s="399"/>
      <c r="QWD64" s="567"/>
      <c r="QWE64" s="399"/>
      <c r="QWF64" s="399"/>
      <c r="QWG64" s="399"/>
      <c r="QWH64" s="399"/>
      <c r="QWI64" s="399"/>
      <c r="QWJ64" s="399"/>
      <c r="QWK64" s="399"/>
      <c r="QWL64" s="399"/>
      <c r="QWM64" s="399"/>
      <c r="QWN64" s="918"/>
      <c r="QWO64" s="918"/>
      <c r="QWP64" s="918"/>
      <c r="QWQ64" s="566"/>
      <c r="QWR64" s="399"/>
      <c r="QWS64" s="399"/>
      <c r="QWT64" s="399"/>
      <c r="QWU64" s="567"/>
      <c r="QWV64" s="399"/>
      <c r="QWW64" s="399"/>
      <c r="QWX64" s="399"/>
      <c r="QWY64" s="399"/>
      <c r="QWZ64" s="399"/>
      <c r="QXA64" s="399"/>
      <c r="QXB64" s="399"/>
      <c r="QXC64" s="399"/>
      <c r="QXD64" s="399"/>
      <c r="QXE64" s="918"/>
      <c r="QXF64" s="918"/>
      <c r="QXG64" s="918"/>
      <c r="QXH64" s="566"/>
      <c r="QXI64" s="399"/>
      <c r="QXJ64" s="399"/>
      <c r="QXK64" s="399"/>
      <c r="QXL64" s="567"/>
      <c r="QXM64" s="399"/>
      <c r="QXN64" s="399"/>
      <c r="QXO64" s="399"/>
      <c r="QXP64" s="399"/>
      <c r="QXQ64" s="399"/>
      <c r="QXR64" s="399"/>
      <c r="QXS64" s="399"/>
      <c r="QXT64" s="399"/>
      <c r="QXU64" s="399"/>
      <c r="QXV64" s="918"/>
      <c r="QXW64" s="918"/>
      <c r="QXX64" s="918"/>
      <c r="QXY64" s="566"/>
      <c r="QXZ64" s="399"/>
      <c r="QYA64" s="399"/>
      <c r="QYB64" s="399"/>
      <c r="QYC64" s="567"/>
      <c r="QYD64" s="399"/>
      <c r="QYE64" s="399"/>
      <c r="QYF64" s="399"/>
      <c r="QYG64" s="399"/>
      <c r="QYH64" s="399"/>
      <c r="QYI64" s="399"/>
      <c r="QYJ64" s="399"/>
      <c r="QYK64" s="399"/>
      <c r="QYL64" s="399"/>
      <c r="QYM64" s="918"/>
      <c r="QYN64" s="918"/>
      <c r="QYO64" s="918"/>
      <c r="QYP64" s="566"/>
      <c r="QYQ64" s="399"/>
      <c r="QYR64" s="399"/>
      <c r="QYS64" s="399"/>
      <c r="QYT64" s="567"/>
      <c r="QYU64" s="399"/>
      <c r="QYV64" s="399"/>
      <c r="QYW64" s="399"/>
      <c r="QYX64" s="399"/>
      <c r="QYY64" s="399"/>
      <c r="QYZ64" s="399"/>
      <c r="QZA64" s="399"/>
      <c r="QZB64" s="399"/>
      <c r="QZC64" s="399"/>
      <c r="QZD64" s="918"/>
      <c r="QZE64" s="918"/>
      <c r="QZF64" s="918"/>
      <c r="QZG64" s="566"/>
      <c r="QZH64" s="399"/>
      <c r="QZI64" s="399"/>
      <c r="QZJ64" s="399"/>
      <c r="QZK64" s="567"/>
      <c r="QZL64" s="399"/>
      <c r="QZM64" s="399"/>
      <c r="QZN64" s="399"/>
      <c r="QZO64" s="399"/>
      <c r="QZP64" s="399"/>
      <c r="QZQ64" s="399"/>
      <c r="QZR64" s="399"/>
      <c r="QZS64" s="399"/>
      <c r="QZT64" s="399"/>
      <c r="QZU64" s="918"/>
      <c r="QZV64" s="918"/>
      <c r="QZW64" s="918"/>
      <c r="QZX64" s="566"/>
      <c r="QZY64" s="399"/>
      <c r="QZZ64" s="399"/>
      <c r="RAA64" s="399"/>
      <c r="RAB64" s="567"/>
      <c r="RAC64" s="399"/>
      <c r="RAD64" s="399"/>
      <c r="RAE64" s="399"/>
      <c r="RAF64" s="399"/>
      <c r="RAG64" s="399"/>
      <c r="RAH64" s="399"/>
      <c r="RAI64" s="399"/>
      <c r="RAJ64" s="399"/>
      <c r="RAK64" s="399"/>
      <c r="RAL64" s="918"/>
      <c r="RAM64" s="918"/>
      <c r="RAN64" s="918"/>
      <c r="RAO64" s="566"/>
      <c r="RAP64" s="399"/>
      <c r="RAQ64" s="399"/>
      <c r="RAR64" s="399"/>
      <c r="RAS64" s="567"/>
      <c r="RAT64" s="399"/>
      <c r="RAU64" s="399"/>
      <c r="RAV64" s="399"/>
      <c r="RAW64" s="399"/>
      <c r="RAX64" s="399"/>
      <c r="RAY64" s="399"/>
      <c r="RAZ64" s="399"/>
      <c r="RBA64" s="399"/>
      <c r="RBB64" s="399"/>
      <c r="RBC64" s="918"/>
      <c r="RBD64" s="918"/>
      <c r="RBE64" s="918"/>
      <c r="RBF64" s="566"/>
      <c r="RBG64" s="399"/>
      <c r="RBH64" s="399"/>
      <c r="RBI64" s="399"/>
      <c r="RBJ64" s="567"/>
      <c r="RBK64" s="399"/>
      <c r="RBL64" s="399"/>
      <c r="RBM64" s="399"/>
      <c r="RBN64" s="399"/>
      <c r="RBO64" s="399"/>
      <c r="RBP64" s="399"/>
      <c r="RBQ64" s="399"/>
      <c r="RBR64" s="399"/>
      <c r="RBS64" s="399"/>
      <c r="RBT64" s="918"/>
      <c r="RBU64" s="918"/>
      <c r="RBV64" s="918"/>
      <c r="RBW64" s="566"/>
      <c r="RBX64" s="399"/>
      <c r="RBY64" s="399"/>
      <c r="RBZ64" s="399"/>
      <c r="RCA64" s="567"/>
      <c r="RCB64" s="399"/>
      <c r="RCC64" s="399"/>
      <c r="RCD64" s="399"/>
      <c r="RCE64" s="399"/>
      <c r="RCF64" s="399"/>
      <c r="RCG64" s="399"/>
      <c r="RCH64" s="399"/>
      <c r="RCI64" s="399"/>
      <c r="RCJ64" s="399"/>
      <c r="RCK64" s="918"/>
      <c r="RCL64" s="918"/>
      <c r="RCM64" s="918"/>
      <c r="RCN64" s="566"/>
      <c r="RCO64" s="399"/>
      <c r="RCP64" s="399"/>
      <c r="RCQ64" s="399"/>
      <c r="RCR64" s="567"/>
      <c r="RCS64" s="399"/>
      <c r="RCT64" s="399"/>
      <c r="RCU64" s="399"/>
      <c r="RCV64" s="399"/>
      <c r="RCW64" s="399"/>
      <c r="RCX64" s="399"/>
      <c r="RCY64" s="399"/>
      <c r="RCZ64" s="399"/>
      <c r="RDA64" s="399"/>
      <c r="RDB64" s="918"/>
      <c r="RDC64" s="918"/>
      <c r="RDD64" s="918"/>
      <c r="RDE64" s="566"/>
      <c r="RDF64" s="399"/>
      <c r="RDG64" s="399"/>
      <c r="RDH64" s="399"/>
      <c r="RDI64" s="567"/>
      <c r="RDJ64" s="399"/>
      <c r="RDK64" s="399"/>
      <c r="RDL64" s="399"/>
      <c r="RDM64" s="399"/>
      <c r="RDN64" s="399"/>
      <c r="RDO64" s="399"/>
      <c r="RDP64" s="399"/>
      <c r="RDQ64" s="399"/>
      <c r="RDR64" s="399"/>
      <c r="RDS64" s="918"/>
      <c r="RDT64" s="918"/>
      <c r="RDU64" s="918"/>
      <c r="RDV64" s="566"/>
      <c r="RDW64" s="399"/>
      <c r="RDX64" s="399"/>
      <c r="RDY64" s="399"/>
      <c r="RDZ64" s="567"/>
      <c r="REA64" s="399"/>
      <c r="REB64" s="399"/>
      <c r="REC64" s="399"/>
      <c r="RED64" s="399"/>
      <c r="REE64" s="399"/>
      <c r="REF64" s="399"/>
      <c r="REG64" s="399"/>
      <c r="REH64" s="399"/>
      <c r="REI64" s="399"/>
      <c r="REJ64" s="918"/>
      <c r="REK64" s="918"/>
      <c r="REL64" s="918"/>
      <c r="REM64" s="566"/>
      <c r="REN64" s="399"/>
      <c r="REO64" s="399"/>
      <c r="REP64" s="399"/>
      <c r="REQ64" s="567"/>
      <c r="RER64" s="399"/>
      <c r="RES64" s="399"/>
      <c r="RET64" s="399"/>
      <c r="REU64" s="399"/>
      <c r="REV64" s="399"/>
      <c r="REW64" s="399"/>
      <c r="REX64" s="399"/>
      <c r="REY64" s="399"/>
      <c r="REZ64" s="399"/>
      <c r="RFA64" s="918"/>
      <c r="RFB64" s="918"/>
      <c r="RFC64" s="918"/>
      <c r="RFD64" s="566"/>
      <c r="RFE64" s="399"/>
      <c r="RFF64" s="399"/>
      <c r="RFG64" s="399"/>
      <c r="RFH64" s="567"/>
      <c r="RFI64" s="399"/>
      <c r="RFJ64" s="399"/>
      <c r="RFK64" s="399"/>
      <c r="RFL64" s="399"/>
      <c r="RFM64" s="399"/>
      <c r="RFN64" s="399"/>
      <c r="RFO64" s="399"/>
      <c r="RFP64" s="399"/>
      <c r="RFQ64" s="399"/>
      <c r="RFR64" s="918"/>
      <c r="RFS64" s="918"/>
      <c r="RFT64" s="918"/>
      <c r="RFU64" s="566"/>
      <c r="RFV64" s="399"/>
      <c r="RFW64" s="399"/>
      <c r="RFX64" s="399"/>
      <c r="RFY64" s="567"/>
      <c r="RFZ64" s="399"/>
      <c r="RGA64" s="399"/>
      <c r="RGB64" s="399"/>
      <c r="RGC64" s="399"/>
      <c r="RGD64" s="399"/>
      <c r="RGE64" s="399"/>
      <c r="RGF64" s="399"/>
      <c r="RGG64" s="399"/>
      <c r="RGH64" s="399"/>
      <c r="RGI64" s="918"/>
      <c r="RGJ64" s="918"/>
      <c r="RGK64" s="918"/>
      <c r="RGL64" s="566"/>
      <c r="RGM64" s="399"/>
      <c r="RGN64" s="399"/>
      <c r="RGO64" s="399"/>
      <c r="RGP64" s="567"/>
      <c r="RGQ64" s="399"/>
      <c r="RGR64" s="399"/>
      <c r="RGS64" s="399"/>
      <c r="RGT64" s="399"/>
      <c r="RGU64" s="399"/>
      <c r="RGV64" s="399"/>
      <c r="RGW64" s="399"/>
      <c r="RGX64" s="399"/>
      <c r="RGY64" s="399"/>
      <c r="RGZ64" s="918"/>
      <c r="RHA64" s="918"/>
      <c r="RHB64" s="918"/>
      <c r="RHC64" s="566"/>
      <c r="RHD64" s="399"/>
      <c r="RHE64" s="399"/>
      <c r="RHF64" s="399"/>
      <c r="RHG64" s="567"/>
      <c r="RHH64" s="399"/>
      <c r="RHI64" s="399"/>
      <c r="RHJ64" s="399"/>
      <c r="RHK64" s="399"/>
      <c r="RHL64" s="399"/>
      <c r="RHM64" s="399"/>
      <c r="RHN64" s="399"/>
      <c r="RHO64" s="399"/>
      <c r="RHP64" s="399"/>
      <c r="RHQ64" s="918"/>
      <c r="RHR64" s="918"/>
      <c r="RHS64" s="918"/>
      <c r="RHT64" s="566"/>
      <c r="RHU64" s="399"/>
      <c r="RHV64" s="399"/>
      <c r="RHW64" s="399"/>
      <c r="RHX64" s="567"/>
      <c r="RHY64" s="399"/>
      <c r="RHZ64" s="399"/>
      <c r="RIA64" s="399"/>
      <c r="RIB64" s="399"/>
      <c r="RIC64" s="399"/>
      <c r="RID64" s="399"/>
      <c r="RIE64" s="399"/>
      <c r="RIF64" s="399"/>
      <c r="RIG64" s="399"/>
      <c r="RIH64" s="918"/>
      <c r="RII64" s="918"/>
      <c r="RIJ64" s="918"/>
      <c r="RIK64" s="566"/>
      <c r="RIL64" s="399"/>
      <c r="RIM64" s="399"/>
      <c r="RIN64" s="399"/>
      <c r="RIO64" s="567"/>
      <c r="RIP64" s="399"/>
      <c r="RIQ64" s="399"/>
      <c r="RIR64" s="399"/>
      <c r="RIS64" s="399"/>
      <c r="RIT64" s="399"/>
      <c r="RIU64" s="399"/>
      <c r="RIV64" s="399"/>
      <c r="RIW64" s="399"/>
      <c r="RIX64" s="399"/>
      <c r="RIY64" s="918"/>
      <c r="RIZ64" s="918"/>
      <c r="RJA64" s="918"/>
      <c r="RJB64" s="566"/>
      <c r="RJC64" s="399"/>
      <c r="RJD64" s="399"/>
      <c r="RJE64" s="399"/>
      <c r="RJF64" s="567"/>
      <c r="RJG64" s="399"/>
      <c r="RJH64" s="399"/>
      <c r="RJI64" s="399"/>
      <c r="RJJ64" s="399"/>
      <c r="RJK64" s="399"/>
      <c r="RJL64" s="399"/>
      <c r="RJM64" s="399"/>
      <c r="RJN64" s="399"/>
      <c r="RJO64" s="399"/>
      <c r="RJP64" s="918"/>
      <c r="RJQ64" s="918"/>
      <c r="RJR64" s="918"/>
      <c r="RJS64" s="566"/>
      <c r="RJT64" s="399"/>
      <c r="RJU64" s="399"/>
      <c r="RJV64" s="399"/>
      <c r="RJW64" s="567"/>
      <c r="RJX64" s="399"/>
      <c r="RJY64" s="399"/>
      <c r="RJZ64" s="399"/>
      <c r="RKA64" s="399"/>
      <c r="RKB64" s="399"/>
      <c r="RKC64" s="399"/>
      <c r="RKD64" s="399"/>
      <c r="RKE64" s="399"/>
      <c r="RKF64" s="399"/>
      <c r="RKG64" s="918"/>
      <c r="RKH64" s="918"/>
      <c r="RKI64" s="918"/>
      <c r="RKJ64" s="566"/>
      <c r="RKK64" s="399"/>
      <c r="RKL64" s="399"/>
      <c r="RKM64" s="399"/>
      <c r="RKN64" s="567"/>
      <c r="RKO64" s="399"/>
      <c r="RKP64" s="399"/>
      <c r="RKQ64" s="399"/>
      <c r="RKR64" s="399"/>
      <c r="RKS64" s="399"/>
      <c r="RKT64" s="399"/>
      <c r="RKU64" s="399"/>
      <c r="RKV64" s="399"/>
      <c r="RKW64" s="399"/>
      <c r="RKX64" s="918"/>
      <c r="RKY64" s="918"/>
      <c r="RKZ64" s="918"/>
      <c r="RLA64" s="566"/>
      <c r="RLB64" s="399"/>
      <c r="RLC64" s="399"/>
      <c r="RLD64" s="399"/>
      <c r="RLE64" s="567"/>
      <c r="RLF64" s="399"/>
      <c r="RLG64" s="399"/>
      <c r="RLH64" s="399"/>
      <c r="RLI64" s="399"/>
      <c r="RLJ64" s="399"/>
      <c r="RLK64" s="399"/>
      <c r="RLL64" s="399"/>
      <c r="RLM64" s="399"/>
      <c r="RLN64" s="399"/>
      <c r="RLO64" s="918"/>
      <c r="RLP64" s="918"/>
      <c r="RLQ64" s="918"/>
      <c r="RLR64" s="566"/>
      <c r="RLS64" s="399"/>
      <c r="RLT64" s="399"/>
      <c r="RLU64" s="399"/>
      <c r="RLV64" s="567"/>
      <c r="RLW64" s="399"/>
      <c r="RLX64" s="399"/>
      <c r="RLY64" s="399"/>
      <c r="RLZ64" s="399"/>
      <c r="RMA64" s="399"/>
      <c r="RMB64" s="399"/>
      <c r="RMC64" s="399"/>
      <c r="RMD64" s="399"/>
      <c r="RME64" s="399"/>
      <c r="RMF64" s="918"/>
      <c r="RMG64" s="918"/>
      <c r="RMH64" s="918"/>
      <c r="RMI64" s="566"/>
      <c r="RMJ64" s="399"/>
      <c r="RMK64" s="399"/>
      <c r="RML64" s="399"/>
      <c r="RMM64" s="567"/>
      <c r="RMN64" s="399"/>
      <c r="RMO64" s="399"/>
      <c r="RMP64" s="399"/>
      <c r="RMQ64" s="399"/>
      <c r="RMR64" s="399"/>
      <c r="RMS64" s="399"/>
      <c r="RMT64" s="399"/>
      <c r="RMU64" s="399"/>
      <c r="RMV64" s="399"/>
      <c r="RMW64" s="918"/>
      <c r="RMX64" s="918"/>
      <c r="RMY64" s="918"/>
      <c r="RMZ64" s="566"/>
      <c r="RNA64" s="399"/>
      <c r="RNB64" s="399"/>
      <c r="RNC64" s="399"/>
      <c r="RND64" s="567"/>
      <c r="RNE64" s="399"/>
      <c r="RNF64" s="399"/>
      <c r="RNG64" s="399"/>
      <c r="RNH64" s="399"/>
      <c r="RNI64" s="399"/>
      <c r="RNJ64" s="399"/>
      <c r="RNK64" s="399"/>
      <c r="RNL64" s="399"/>
      <c r="RNM64" s="399"/>
      <c r="RNN64" s="918"/>
      <c r="RNO64" s="918"/>
      <c r="RNP64" s="918"/>
      <c r="RNQ64" s="566"/>
      <c r="RNR64" s="399"/>
      <c r="RNS64" s="399"/>
      <c r="RNT64" s="399"/>
      <c r="RNU64" s="567"/>
      <c r="RNV64" s="399"/>
      <c r="RNW64" s="399"/>
      <c r="RNX64" s="399"/>
      <c r="RNY64" s="399"/>
      <c r="RNZ64" s="399"/>
      <c r="ROA64" s="399"/>
      <c r="ROB64" s="399"/>
      <c r="ROC64" s="399"/>
      <c r="ROD64" s="399"/>
      <c r="ROE64" s="918"/>
      <c r="ROF64" s="918"/>
      <c r="ROG64" s="918"/>
      <c r="ROH64" s="566"/>
      <c r="ROI64" s="399"/>
      <c r="ROJ64" s="399"/>
      <c r="ROK64" s="399"/>
      <c r="ROL64" s="567"/>
      <c r="ROM64" s="399"/>
      <c r="RON64" s="399"/>
      <c r="ROO64" s="399"/>
      <c r="ROP64" s="399"/>
      <c r="ROQ64" s="399"/>
      <c r="ROR64" s="399"/>
      <c r="ROS64" s="399"/>
      <c r="ROT64" s="399"/>
      <c r="ROU64" s="399"/>
      <c r="ROV64" s="918"/>
      <c r="ROW64" s="918"/>
      <c r="ROX64" s="918"/>
      <c r="ROY64" s="566"/>
      <c r="ROZ64" s="399"/>
      <c r="RPA64" s="399"/>
      <c r="RPB64" s="399"/>
      <c r="RPC64" s="567"/>
      <c r="RPD64" s="399"/>
      <c r="RPE64" s="399"/>
      <c r="RPF64" s="399"/>
      <c r="RPG64" s="399"/>
      <c r="RPH64" s="399"/>
      <c r="RPI64" s="399"/>
      <c r="RPJ64" s="399"/>
      <c r="RPK64" s="399"/>
      <c r="RPL64" s="399"/>
      <c r="RPM64" s="918"/>
      <c r="RPN64" s="918"/>
      <c r="RPO64" s="918"/>
      <c r="RPP64" s="566"/>
      <c r="RPQ64" s="399"/>
      <c r="RPR64" s="399"/>
      <c r="RPS64" s="399"/>
      <c r="RPT64" s="567"/>
      <c r="RPU64" s="399"/>
      <c r="RPV64" s="399"/>
      <c r="RPW64" s="399"/>
      <c r="RPX64" s="399"/>
      <c r="RPY64" s="399"/>
      <c r="RPZ64" s="399"/>
      <c r="RQA64" s="399"/>
      <c r="RQB64" s="399"/>
      <c r="RQC64" s="399"/>
      <c r="RQD64" s="918"/>
      <c r="RQE64" s="918"/>
      <c r="RQF64" s="918"/>
      <c r="RQG64" s="566"/>
      <c r="RQH64" s="399"/>
      <c r="RQI64" s="399"/>
      <c r="RQJ64" s="399"/>
      <c r="RQK64" s="567"/>
      <c r="RQL64" s="399"/>
      <c r="RQM64" s="399"/>
      <c r="RQN64" s="399"/>
      <c r="RQO64" s="399"/>
      <c r="RQP64" s="399"/>
      <c r="RQQ64" s="399"/>
      <c r="RQR64" s="399"/>
      <c r="RQS64" s="399"/>
      <c r="RQT64" s="399"/>
      <c r="RQU64" s="918"/>
      <c r="RQV64" s="918"/>
      <c r="RQW64" s="918"/>
      <c r="RQX64" s="566"/>
      <c r="RQY64" s="399"/>
      <c r="RQZ64" s="399"/>
      <c r="RRA64" s="399"/>
      <c r="RRB64" s="567"/>
      <c r="RRC64" s="399"/>
      <c r="RRD64" s="399"/>
      <c r="RRE64" s="399"/>
      <c r="RRF64" s="399"/>
      <c r="RRG64" s="399"/>
      <c r="RRH64" s="399"/>
      <c r="RRI64" s="399"/>
      <c r="RRJ64" s="399"/>
      <c r="RRK64" s="399"/>
      <c r="RRL64" s="918"/>
      <c r="RRM64" s="918"/>
      <c r="RRN64" s="918"/>
      <c r="RRO64" s="566"/>
      <c r="RRP64" s="399"/>
      <c r="RRQ64" s="399"/>
      <c r="RRR64" s="399"/>
      <c r="RRS64" s="567"/>
      <c r="RRT64" s="399"/>
      <c r="RRU64" s="399"/>
      <c r="RRV64" s="399"/>
      <c r="RRW64" s="399"/>
      <c r="RRX64" s="399"/>
      <c r="RRY64" s="399"/>
      <c r="RRZ64" s="399"/>
      <c r="RSA64" s="399"/>
      <c r="RSB64" s="399"/>
      <c r="RSC64" s="918"/>
      <c r="RSD64" s="918"/>
      <c r="RSE64" s="918"/>
      <c r="RSF64" s="566"/>
      <c r="RSG64" s="399"/>
      <c r="RSH64" s="399"/>
      <c r="RSI64" s="399"/>
      <c r="RSJ64" s="567"/>
      <c r="RSK64" s="399"/>
      <c r="RSL64" s="399"/>
      <c r="RSM64" s="399"/>
      <c r="RSN64" s="399"/>
      <c r="RSO64" s="399"/>
      <c r="RSP64" s="399"/>
      <c r="RSQ64" s="399"/>
      <c r="RSR64" s="399"/>
      <c r="RSS64" s="399"/>
      <c r="RST64" s="918"/>
      <c r="RSU64" s="918"/>
      <c r="RSV64" s="918"/>
      <c r="RSW64" s="566"/>
      <c r="RSX64" s="399"/>
      <c r="RSY64" s="399"/>
      <c r="RSZ64" s="399"/>
      <c r="RTA64" s="567"/>
      <c r="RTB64" s="399"/>
      <c r="RTC64" s="399"/>
      <c r="RTD64" s="399"/>
      <c r="RTE64" s="399"/>
      <c r="RTF64" s="399"/>
      <c r="RTG64" s="399"/>
      <c r="RTH64" s="399"/>
      <c r="RTI64" s="399"/>
      <c r="RTJ64" s="399"/>
      <c r="RTK64" s="918"/>
      <c r="RTL64" s="918"/>
      <c r="RTM64" s="918"/>
      <c r="RTN64" s="566"/>
      <c r="RTO64" s="399"/>
      <c r="RTP64" s="399"/>
      <c r="RTQ64" s="399"/>
      <c r="RTR64" s="567"/>
      <c r="RTS64" s="399"/>
      <c r="RTT64" s="399"/>
      <c r="RTU64" s="399"/>
      <c r="RTV64" s="399"/>
      <c r="RTW64" s="399"/>
      <c r="RTX64" s="399"/>
      <c r="RTY64" s="399"/>
      <c r="RTZ64" s="399"/>
      <c r="RUA64" s="399"/>
      <c r="RUB64" s="918"/>
      <c r="RUC64" s="918"/>
      <c r="RUD64" s="918"/>
      <c r="RUE64" s="566"/>
      <c r="RUF64" s="399"/>
      <c r="RUG64" s="399"/>
      <c r="RUH64" s="399"/>
      <c r="RUI64" s="567"/>
      <c r="RUJ64" s="399"/>
      <c r="RUK64" s="399"/>
      <c r="RUL64" s="399"/>
      <c r="RUM64" s="399"/>
      <c r="RUN64" s="399"/>
      <c r="RUO64" s="399"/>
      <c r="RUP64" s="399"/>
      <c r="RUQ64" s="399"/>
      <c r="RUR64" s="399"/>
      <c r="RUS64" s="918"/>
      <c r="RUT64" s="918"/>
      <c r="RUU64" s="918"/>
      <c r="RUV64" s="566"/>
      <c r="RUW64" s="399"/>
      <c r="RUX64" s="399"/>
      <c r="RUY64" s="399"/>
      <c r="RUZ64" s="567"/>
      <c r="RVA64" s="399"/>
      <c r="RVB64" s="399"/>
      <c r="RVC64" s="399"/>
      <c r="RVD64" s="399"/>
      <c r="RVE64" s="399"/>
      <c r="RVF64" s="399"/>
      <c r="RVG64" s="399"/>
      <c r="RVH64" s="399"/>
      <c r="RVI64" s="399"/>
      <c r="RVJ64" s="918"/>
      <c r="RVK64" s="918"/>
      <c r="RVL64" s="918"/>
      <c r="RVM64" s="566"/>
      <c r="RVN64" s="399"/>
      <c r="RVO64" s="399"/>
      <c r="RVP64" s="399"/>
      <c r="RVQ64" s="567"/>
      <c r="RVR64" s="399"/>
      <c r="RVS64" s="399"/>
      <c r="RVT64" s="399"/>
      <c r="RVU64" s="399"/>
      <c r="RVV64" s="399"/>
      <c r="RVW64" s="399"/>
      <c r="RVX64" s="399"/>
      <c r="RVY64" s="399"/>
      <c r="RVZ64" s="399"/>
      <c r="RWA64" s="918"/>
      <c r="RWB64" s="918"/>
      <c r="RWC64" s="918"/>
      <c r="RWD64" s="566"/>
      <c r="RWE64" s="399"/>
      <c r="RWF64" s="399"/>
      <c r="RWG64" s="399"/>
      <c r="RWH64" s="567"/>
      <c r="RWI64" s="399"/>
      <c r="RWJ64" s="399"/>
      <c r="RWK64" s="399"/>
      <c r="RWL64" s="399"/>
      <c r="RWM64" s="399"/>
      <c r="RWN64" s="399"/>
      <c r="RWO64" s="399"/>
      <c r="RWP64" s="399"/>
      <c r="RWQ64" s="399"/>
      <c r="RWR64" s="918"/>
      <c r="RWS64" s="918"/>
      <c r="RWT64" s="918"/>
      <c r="RWU64" s="566"/>
      <c r="RWV64" s="399"/>
      <c r="RWW64" s="399"/>
      <c r="RWX64" s="399"/>
      <c r="RWY64" s="567"/>
      <c r="RWZ64" s="399"/>
      <c r="RXA64" s="399"/>
      <c r="RXB64" s="399"/>
      <c r="RXC64" s="399"/>
      <c r="RXD64" s="399"/>
      <c r="RXE64" s="399"/>
      <c r="RXF64" s="399"/>
      <c r="RXG64" s="399"/>
      <c r="RXH64" s="399"/>
      <c r="RXI64" s="918"/>
      <c r="RXJ64" s="918"/>
      <c r="RXK64" s="918"/>
      <c r="RXL64" s="566"/>
      <c r="RXM64" s="399"/>
      <c r="RXN64" s="399"/>
      <c r="RXO64" s="399"/>
      <c r="RXP64" s="567"/>
      <c r="RXQ64" s="399"/>
      <c r="RXR64" s="399"/>
      <c r="RXS64" s="399"/>
      <c r="RXT64" s="399"/>
      <c r="RXU64" s="399"/>
      <c r="RXV64" s="399"/>
      <c r="RXW64" s="399"/>
      <c r="RXX64" s="399"/>
      <c r="RXY64" s="399"/>
      <c r="RXZ64" s="918"/>
      <c r="RYA64" s="918"/>
      <c r="RYB64" s="918"/>
      <c r="RYC64" s="566"/>
      <c r="RYD64" s="399"/>
      <c r="RYE64" s="399"/>
      <c r="RYF64" s="399"/>
      <c r="RYG64" s="567"/>
      <c r="RYH64" s="399"/>
      <c r="RYI64" s="399"/>
      <c r="RYJ64" s="399"/>
      <c r="RYK64" s="399"/>
      <c r="RYL64" s="399"/>
      <c r="RYM64" s="399"/>
      <c r="RYN64" s="399"/>
      <c r="RYO64" s="399"/>
      <c r="RYP64" s="399"/>
      <c r="RYQ64" s="918"/>
      <c r="RYR64" s="918"/>
      <c r="RYS64" s="918"/>
      <c r="RYT64" s="566"/>
      <c r="RYU64" s="399"/>
      <c r="RYV64" s="399"/>
      <c r="RYW64" s="399"/>
      <c r="RYX64" s="567"/>
      <c r="RYY64" s="399"/>
      <c r="RYZ64" s="399"/>
      <c r="RZA64" s="399"/>
      <c r="RZB64" s="399"/>
      <c r="RZC64" s="399"/>
      <c r="RZD64" s="399"/>
      <c r="RZE64" s="399"/>
      <c r="RZF64" s="399"/>
      <c r="RZG64" s="399"/>
      <c r="RZH64" s="918"/>
      <c r="RZI64" s="918"/>
      <c r="RZJ64" s="918"/>
      <c r="RZK64" s="566"/>
      <c r="RZL64" s="399"/>
      <c r="RZM64" s="399"/>
      <c r="RZN64" s="399"/>
      <c r="RZO64" s="567"/>
      <c r="RZP64" s="399"/>
      <c r="RZQ64" s="399"/>
      <c r="RZR64" s="399"/>
      <c r="RZS64" s="399"/>
      <c r="RZT64" s="399"/>
      <c r="RZU64" s="399"/>
      <c r="RZV64" s="399"/>
      <c r="RZW64" s="399"/>
      <c r="RZX64" s="399"/>
      <c r="RZY64" s="918"/>
      <c r="RZZ64" s="918"/>
      <c r="SAA64" s="918"/>
      <c r="SAB64" s="566"/>
      <c r="SAC64" s="399"/>
      <c r="SAD64" s="399"/>
      <c r="SAE64" s="399"/>
      <c r="SAF64" s="567"/>
      <c r="SAG64" s="399"/>
      <c r="SAH64" s="399"/>
      <c r="SAI64" s="399"/>
      <c r="SAJ64" s="399"/>
      <c r="SAK64" s="399"/>
      <c r="SAL64" s="399"/>
      <c r="SAM64" s="399"/>
      <c r="SAN64" s="399"/>
      <c r="SAO64" s="399"/>
      <c r="SAP64" s="918"/>
      <c r="SAQ64" s="918"/>
      <c r="SAR64" s="918"/>
      <c r="SAS64" s="566"/>
      <c r="SAT64" s="399"/>
      <c r="SAU64" s="399"/>
      <c r="SAV64" s="399"/>
      <c r="SAW64" s="567"/>
      <c r="SAX64" s="399"/>
      <c r="SAY64" s="399"/>
      <c r="SAZ64" s="399"/>
      <c r="SBA64" s="399"/>
      <c r="SBB64" s="399"/>
      <c r="SBC64" s="399"/>
      <c r="SBD64" s="399"/>
      <c r="SBE64" s="399"/>
      <c r="SBF64" s="399"/>
      <c r="SBG64" s="918"/>
      <c r="SBH64" s="918"/>
      <c r="SBI64" s="918"/>
      <c r="SBJ64" s="566"/>
      <c r="SBK64" s="399"/>
      <c r="SBL64" s="399"/>
      <c r="SBM64" s="399"/>
      <c r="SBN64" s="567"/>
      <c r="SBO64" s="399"/>
      <c r="SBP64" s="399"/>
      <c r="SBQ64" s="399"/>
      <c r="SBR64" s="399"/>
      <c r="SBS64" s="399"/>
      <c r="SBT64" s="399"/>
      <c r="SBU64" s="399"/>
      <c r="SBV64" s="399"/>
      <c r="SBW64" s="399"/>
      <c r="SBX64" s="918"/>
      <c r="SBY64" s="918"/>
      <c r="SBZ64" s="918"/>
      <c r="SCA64" s="566"/>
      <c r="SCB64" s="399"/>
      <c r="SCC64" s="399"/>
      <c r="SCD64" s="399"/>
      <c r="SCE64" s="567"/>
      <c r="SCF64" s="399"/>
      <c r="SCG64" s="399"/>
      <c r="SCH64" s="399"/>
      <c r="SCI64" s="399"/>
      <c r="SCJ64" s="399"/>
      <c r="SCK64" s="399"/>
      <c r="SCL64" s="399"/>
      <c r="SCM64" s="399"/>
      <c r="SCN64" s="399"/>
      <c r="SCO64" s="918"/>
      <c r="SCP64" s="918"/>
      <c r="SCQ64" s="918"/>
      <c r="SCR64" s="566"/>
      <c r="SCS64" s="399"/>
      <c r="SCT64" s="399"/>
      <c r="SCU64" s="399"/>
      <c r="SCV64" s="567"/>
      <c r="SCW64" s="399"/>
      <c r="SCX64" s="399"/>
      <c r="SCY64" s="399"/>
      <c r="SCZ64" s="399"/>
      <c r="SDA64" s="399"/>
      <c r="SDB64" s="399"/>
      <c r="SDC64" s="399"/>
      <c r="SDD64" s="399"/>
      <c r="SDE64" s="399"/>
      <c r="SDF64" s="918"/>
      <c r="SDG64" s="918"/>
      <c r="SDH64" s="918"/>
      <c r="SDI64" s="566"/>
      <c r="SDJ64" s="399"/>
      <c r="SDK64" s="399"/>
      <c r="SDL64" s="399"/>
      <c r="SDM64" s="567"/>
      <c r="SDN64" s="399"/>
      <c r="SDO64" s="399"/>
      <c r="SDP64" s="399"/>
      <c r="SDQ64" s="399"/>
      <c r="SDR64" s="399"/>
      <c r="SDS64" s="399"/>
      <c r="SDT64" s="399"/>
      <c r="SDU64" s="399"/>
      <c r="SDV64" s="399"/>
      <c r="SDW64" s="918"/>
      <c r="SDX64" s="918"/>
      <c r="SDY64" s="918"/>
      <c r="SDZ64" s="566"/>
      <c r="SEA64" s="399"/>
      <c r="SEB64" s="399"/>
      <c r="SEC64" s="399"/>
      <c r="SED64" s="567"/>
      <c r="SEE64" s="399"/>
      <c r="SEF64" s="399"/>
      <c r="SEG64" s="399"/>
      <c r="SEH64" s="399"/>
      <c r="SEI64" s="399"/>
      <c r="SEJ64" s="399"/>
      <c r="SEK64" s="399"/>
      <c r="SEL64" s="399"/>
      <c r="SEM64" s="399"/>
      <c r="SEN64" s="918"/>
      <c r="SEO64" s="918"/>
      <c r="SEP64" s="918"/>
      <c r="SEQ64" s="566"/>
      <c r="SER64" s="399"/>
      <c r="SES64" s="399"/>
      <c r="SET64" s="399"/>
      <c r="SEU64" s="567"/>
      <c r="SEV64" s="399"/>
      <c r="SEW64" s="399"/>
      <c r="SEX64" s="399"/>
      <c r="SEY64" s="399"/>
      <c r="SEZ64" s="399"/>
      <c r="SFA64" s="399"/>
      <c r="SFB64" s="399"/>
      <c r="SFC64" s="399"/>
      <c r="SFD64" s="399"/>
      <c r="SFE64" s="918"/>
      <c r="SFF64" s="918"/>
      <c r="SFG64" s="918"/>
      <c r="SFH64" s="566"/>
      <c r="SFI64" s="399"/>
      <c r="SFJ64" s="399"/>
      <c r="SFK64" s="399"/>
      <c r="SFL64" s="567"/>
      <c r="SFM64" s="399"/>
      <c r="SFN64" s="399"/>
      <c r="SFO64" s="399"/>
      <c r="SFP64" s="399"/>
      <c r="SFQ64" s="399"/>
      <c r="SFR64" s="399"/>
      <c r="SFS64" s="399"/>
      <c r="SFT64" s="399"/>
      <c r="SFU64" s="399"/>
      <c r="SFV64" s="918"/>
      <c r="SFW64" s="918"/>
      <c r="SFX64" s="918"/>
      <c r="SFY64" s="566"/>
      <c r="SFZ64" s="399"/>
      <c r="SGA64" s="399"/>
      <c r="SGB64" s="399"/>
      <c r="SGC64" s="567"/>
      <c r="SGD64" s="399"/>
      <c r="SGE64" s="399"/>
      <c r="SGF64" s="399"/>
      <c r="SGG64" s="399"/>
      <c r="SGH64" s="399"/>
      <c r="SGI64" s="399"/>
      <c r="SGJ64" s="399"/>
      <c r="SGK64" s="399"/>
      <c r="SGL64" s="399"/>
      <c r="SGM64" s="918"/>
      <c r="SGN64" s="918"/>
      <c r="SGO64" s="918"/>
      <c r="SGP64" s="566"/>
      <c r="SGQ64" s="399"/>
      <c r="SGR64" s="399"/>
      <c r="SGS64" s="399"/>
      <c r="SGT64" s="567"/>
      <c r="SGU64" s="399"/>
      <c r="SGV64" s="399"/>
      <c r="SGW64" s="399"/>
      <c r="SGX64" s="399"/>
      <c r="SGY64" s="399"/>
      <c r="SGZ64" s="399"/>
      <c r="SHA64" s="399"/>
      <c r="SHB64" s="399"/>
      <c r="SHC64" s="399"/>
      <c r="SHD64" s="918"/>
      <c r="SHE64" s="918"/>
      <c r="SHF64" s="918"/>
      <c r="SHG64" s="566"/>
      <c r="SHH64" s="399"/>
      <c r="SHI64" s="399"/>
      <c r="SHJ64" s="399"/>
      <c r="SHK64" s="567"/>
      <c r="SHL64" s="399"/>
      <c r="SHM64" s="399"/>
      <c r="SHN64" s="399"/>
      <c r="SHO64" s="399"/>
      <c r="SHP64" s="399"/>
      <c r="SHQ64" s="399"/>
      <c r="SHR64" s="399"/>
      <c r="SHS64" s="399"/>
      <c r="SHT64" s="399"/>
      <c r="SHU64" s="918"/>
      <c r="SHV64" s="918"/>
      <c r="SHW64" s="918"/>
      <c r="SHX64" s="566"/>
      <c r="SHY64" s="399"/>
      <c r="SHZ64" s="399"/>
      <c r="SIA64" s="399"/>
      <c r="SIB64" s="567"/>
      <c r="SIC64" s="399"/>
      <c r="SID64" s="399"/>
      <c r="SIE64" s="399"/>
      <c r="SIF64" s="399"/>
      <c r="SIG64" s="399"/>
      <c r="SIH64" s="399"/>
      <c r="SII64" s="399"/>
      <c r="SIJ64" s="399"/>
      <c r="SIK64" s="399"/>
      <c r="SIL64" s="918"/>
      <c r="SIM64" s="918"/>
      <c r="SIN64" s="918"/>
      <c r="SIO64" s="566"/>
      <c r="SIP64" s="399"/>
      <c r="SIQ64" s="399"/>
      <c r="SIR64" s="399"/>
      <c r="SIS64" s="567"/>
      <c r="SIT64" s="399"/>
      <c r="SIU64" s="399"/>
      <c r="SIV64" s="399"/>
      <c r="SIW64" s="399"/>
      <c r="SIX64" s="399"/>
      <c r="SIY64" s="399"/>
      <c r="SIZ64" s="399"/>
      <c r="SJA64" s="399"/>
      <c r="SJB64" s="399"/>
      <c r="SJC64" s="918"/>
      <c r="SJD64" s="918"/>
      <c r="SJE64" s="918"/>
      <c r="SJF64" s="566"/>
      <c r="SJG64" s="399"/>
      <c r="SJH64" s="399"/>
      <c r="SJI64" s="399"/>
      <c r="SJJ64" s="567"/>
      <c r="SJK64" s="399"/>
      <c r="SJL64" s="399"/>
      <c r="SJM64" s="399"/>
      <c r="SJN64" s="399"/>
      <c r="SJO64" s="399"/>
      <c r="SJP64" s="399"/>
      <c r="SJQ64" s="399"/>
      <c r="SJR64" s="399"/>
      <c r="SJS64" s="399"/>
      <c r="SJT64" s="918"/>
      <c r="SJU64" s="918"/>
      <c r="SJV64" s="918"/>
      <c r="SJW64" s="566"/>
      <c r="SJX64" s="399"/>
      <c r="SJY64" s="399"/>
      <c r="SJZ64" s="399"/>
      <c r="SKA64" s="567"/>
      <c r="SKB64" s="399"/>
      <c r="SKC64" s="399"/>
      <c r="SKD64" s="399"/>
      <c r="SKE64" s="399"/>
      <c r="SKF64" s="399"/>
      <c r="SKG64" s="399"/>
      <c r="SKH64" s="399"/>
      <c r="SKI64" s="399"/>
      <c r="SKJ64" s="399"/>
      <c r="SKK64" s="918"/>
      <c r="SKL64" s="918"/>
      <c r="SKM64" s="918"/>
      <c r="SKN64" s="566"/>
      <c r="SKO64" s="399"/>
      <c r="SKP64" s="399"/>
      <c r="SKQ64" s="399"/>
      <c r="SKR64" s="567"/>
      <c r="SKS64" s="399"/>
      <c r="SKT64" s="399"/>
      <c r="SKU64" s="399"/>
      <c r="SKV64" s="399"/>
      <c r="SKW64" s="399"/>
      <c r="SKX64" s="399"/>
      <c r="SKY64" s="399"/>
      <c r="SKZ64" s="399"/>
      <c r="SLA64" s="399"/>
      <c r="SLB64" s="918"/>
      <c r="SLC64" s="918"/>
      <c r="SLD64" s="918"/>
      <c r="SLE64" s="566"/>
      <c r="SLF64" s="399"/>
      <c r="SLG64" s="399"/>
      <c r="SLH64" s="399"/>
      <c r="SLI64" s="567"/>
      <c r="SLJ64" s="399"/>
      <c r="SLK64" s="399"/>
      <c r="SLL64" s="399"/>
      <c r="SLM64" s="399"/>
      <c r="SLN64" s="399"/>
      <c r="SLO64" s="399"/>
      <c r="SLP64" s="399"/>
      <c r="SLQ64" s="399"/>
      <c r="SLR64" s="399"/>
      <c r="SLS64" s="918"/>
      <c r="SLT64" s="918"/>
      <c r="SLU64" s="918"/>
      <c r="SLV64" s="566"/>
      <c r="SLW64" s="399"/>
      <c r="SLX64" s="399"/>
      <c r="SLY64" s="399"/>
      <c r="SLZ64" s="567"/>
      <c r="SMA64" s="399"/>
      <c r="SMB64" s="399"/>
      <c r="SMC64" s="399"/>
      <c r="SMD64" s="399"/>
      <c r="SME64" s="399"/>
      <c r="SMF64" s="399"/>
      <c r="SMG64" s="399"/>
      <c r="SMH64" s="399"/>
      <c r="SMI64" s="399"/>
      <c r="SMJ64" s="918"/>
      <c r="SMK64" s="918"/>
      <c r="SML64" s="918"/>
      <c r="SMM64" s="566"/>
      <c r="SMN64" s="399"/>
      <c r="SMO64" s="399"/>
      <c r="SMP64" s="399"/>
      <c r="SMQ64" s="567"/>
      <c r="SMR64" s="399"/>
      <c r="SMS64" s="399"/>
      <c r="SMT64" s="399"/>
      <c r="SMU64" s="399"/>
      <c r="SMV64" s="399"/>
      <c r="SMW64" s="399"/>
      <c r="SMX64" s="399"/>
      <c r="SMY64" s="399"/>
      <c r="SMZ64" s="399"/>
      <c r="SNA64" s="918"/>
      <c r="SNB64" s="918"/>
      <c r="SNC64" s="918"/>
      <c r="SND64" s="566"/>
      <c r="SNE64" s="399"/>
      <c r="SNF64" s="399"/>
      <c r="SNG64" s="399"/>
      <c r="SNH64" s="567"/>
      <c r="SNI64" s="399"/>
      <c r="SNJ64" s="399"/>
      <c r="SNK64" s="399"/>
      <c r="SNL64" s="399"/>
      <c r="SNM64" s="399"/>
      <c r="SNN64" s="399"/>
      <c r="SNO64" s="399"/>
      <c r="SNP64" s="399"/>
      <c r="SNQ64" s="399"/>
      <c r="SNR64" s="918"/>
      <c r="SNS64" s="918"/>
      <c r="SNT64" s="918"/>
      <c r="SNU64" s="566"/>
      <c r="SNV64" s="399"/>
      <c r="SNW64" s="399"/>
      <c r="SNX64" s="399"/>
      <c r="SNY64" s="567"/>
      <c r="SNZ64" s="399"/>
      <c r="SOA64" s="399"/>
      <c r="SOB64" s="399"/>
      <c r="SOC64" s="399"/>
      <c r="SOD64" s="399"/>
      <c r="SOE64" s="399"/>
      <c r="SOF64" s="399"/>
      <c r="SOG64" s="399"/>
      <c r="SOH64" s="399"/>
      <c r="SOI64" s="918"/>
      <c r="SOJ64" s="918"/>
      <c r="SOK64" s="918"/>
      <c r="SOL64" s="566"/>
      <c r="SOM64" s="399"/>
      <c r="SON64" s="399"/>
      <c r="SOO64" s="399"/>
      <c r="SOP64" s="567"/>
      <c r="SOQ64" s="399"/>
      <c r="SOR64" s="399"/>
      <c r="SOS64" s="399"/>
      <c r="SOT64" s="399"/>
      <c r="SOU64" s="399"/>
      <c r="SOV64" s="399"/>
      <c r="SOW64" s="399"/>
      <c r="SOX64" s="399"/>
      <c r="SOY64" s="399"/>
      <c r="SOZ64" s="918"/>
      <c r="SPA64" s="918"/>
      <c r="SPB64" s="918"/>
      <c r="SPC64" s="566"/>
      <c r="SPD64" s="399"/>
      <c r="SPE64" s="399"/>
      <c r="SPF64" s="399"/>
      <c r="SPG64" s="567"/>
      <c r="SPH64" s="399"/>
      <c r="SPI64" s="399"/>
      <c r="SPJ64" s="399"/>
      <c r="SPK64" s="399"/>
      <c r="SPL64" s="399"/>
      <c r="SPM64" s="399"/>
      <c r="SPN64" s="399"/>
      <c r="SPO64" s="399"/>
      <c r="SPP64" s="399"/>
      <c r="SPQ64" s="918"/>
      <c r="SPR64" s="918"/>
      <c r="SPS64" s="918"/>
      <c r="SPT64" s="566"/>
      <c r="SPU64" s="399"/>
      <c r="SPV64" s="399"/>
      <c r="SPW64" s="399"/>
      <c r="SPX64" s="567"/>
      <c r="SPY64" s="399"/>
      <c r="SPZ64" s="399"/>
      <c r="SQA64" s="399"/>
      <c r="SQB64" s="399"/>
      <c r="SQC64" s="399"/>
      <c r="SQD64" s="399"/>
      <c r="SQE64" s="399"/>
      <c r="SQF64" s="399"/>
      <c r="SQG64" s="399"/>
      <c r="SQH64" s="918"/>
      <c r="SQI64" s="918"/>
      <c r="SQJ64" s="918"/>
      <c r="SQK64" s="566"/>
      <c r="SQL64" s="399"/>
      <c r="SQM64" s="399"/>
      <c r="SQN64" s="399"/>
      <c r="SQO64" s="567"/>
      <c r="SQP64" s="399"/>
      <c r="SQQ64" s="399"/>
      <c r="SQR64" s="399"/>
      <c r="SQS64" s="399"/>
      <c r="SQT64" s="399"/>
      <c r="SQU64" s="399"/>
      <c r="SQV64" s="399"/>
      <c r="SQW64" s="399"/>
      <c r="SQX64" s="399"/>
      <c r="SQY64" s="918"/>
      <c r="SQZ64" s="918"/>
      <c r="SRA64" s="918"/>
      <c r="SRB64" s="566"/>
      <c r="SRC64" s="399"/>
      <c r="SRD64" s="399"/>
      <c r="SRE64" s="399"/>
      <c r="SRF64" s="567"/>
      <c r="SRG64" s="399"/>
      <c r="SRH64" s="399"/>
      <c r="SRI64" s="399"/>
      <c r="SRJ64" s="399"/>
      <c r="SRK64" s="399"/>
      <c r="SRL64" s="399"/>
      <c r="SRM64" s="399"/>
      <c r="SRN64" s="399"/>
      <c r="SRO64" s="399"/>
      <c r="SRP64" s="918"/>
      <c r="SRQ64" s="918"/>
      <c r="SRR64" s="918"/>
      <c r="SRS64" s="566"/>
      <c r="SRT64" s="399"/>
      <c r="SRU64" s="399"/>
      <c r="SRV64" s="399"/>
      <c r="SRW64" s="567"/>
      <c r="SRX64" s="399"/>
      <c r="SRY64" s="399"/>
      <c r="SRZ64" s="399"/>
      <c r="SSA64" s="399"/>
      <c r="SSB64" s="399"/>
      <c r="SSC64" s="399"/>
      <c r="SSD64" s="399"/>
      <c r="SSE64" s="399"/>
      <c r="SSF64" s="399"/>
      <c r="SSG64" s="918"/>
      <c r="SSH64" s="918"/>
      <c r="SSI64" s="918"/>
      <c r="SSJ64" s="566"/>
      <c r="SSK64" s="399"/>
      <c r="SSL64" s="399"/>
      <c r="SSM64" s="399"/>
      <c r="SSN64" s="567"/>
      <c r="SSO64" s="399"/>
      <c r="SSP64" s="399"/>
      <c r="SSQ64" s="399"/>
      <c r="SSR64" s="399"/>
      <c r="SSS64" s="399"/>
      <c r="SST64" s="399"/>
      <c r="SSU64" s="399"/>
      <c r="SSV64" s="399"/>
      <c r="SSW64" s="399"/>
      <c r="SSX64" s="918"/>
      <c r="SSY64" s="918"/>
      <c r="SSZ64" s="918"/>
      <c r="STA64" s="566"/>
      <c r="STB64" s="399"/>
      <c r="STC64" s="399"/>
      <c r="STD64" s="399"/>
      <c r="STE64" s="567"/>
      <c r="STF64" s="399"/>
      <c r="STG64" s="399"/>
      <c r="STH64" s="399"/>
      <c r="STI64" s="399"/>
      <c r="STJ64" s="399"/>
      <c r="STK64" s="399"/>
      <c r="STL64" s="399"/>
      <c r="STM64" s="399"/>
      <c r="STN64" s="399"/>
      <c r="STO64" s="918"/>
      <c r="STP64" s="918"/>
      <c r="STQ64" s="918"/>
      <c r="STR64" s="566"/>
      <c r="STS64" s="399"/>
      <c r="STT64" s="399"/>
      <c r="STU64" s="399"/>
      <c r="STV64" s="567"/>
      <c r="STW64" s="399"/>
      <c r="STX64" s="399"/>
      <c r="STY64" s="399"/>
      <c r="STZ64" s="399"/>
      <c r="SUA64" s="399"/>
      <c r="SUB64" s="399"/>
      <c r="SUC64" s="399"/>
      <c r="SUD64" s="399"/>
      <c r="SUE64" s="399"/>
      <c r="SUF64" s="918"/>
      <c r="SUG64" s="918"/>
      <c r="SUH64" s="918"/>
      <c r="SUI64" s="566"/>
      <c r="SUJ64" s="399"/>
      <c r="SUK64" s="399"/>
      <c r="SUL64" s="399"/>
      <c r="SUM64" s="567"/>
      <c r="SUN64" s="399"/>
      <c r="SUO64" s="399"/>
      <c r="SUP64" s="399"/>
      <c r="SUQ64" s="399"/>
      <c r="SUR64" s="399"/>
      <c r="SUS64" s="399"/>
      <c r="SUT64" s="399"/>
      <c r="SUU64" s="399"/>
      <c r="SUV64" s="399"/>
      <c r="SUW64" s="918"/>
      <c r="SUX64" s="918"/>
      <c r="SUY64" s="918"/>
      <c r="SUZ64" s="566"/>
      <c r="SVA64" s="399"/>
      <c r="SVB64" s="399"/>
      <c r="SVC64" s="399"/>
      <c r="SVD64" s="567"/>
      <c r="SVE64" s="399"/>
      <c r="SVF64" s="399"/>
      <c r="SVG64" s="399"/>
      <c r="SVH64" s="399"/>
      <c r="SVI64" s="399"/>
      <c r="SVJ64" s="399"/>
      <c r="SVK64" s="399"/>
      <c r="SVL64" s="399"/>
      <c r="SVM64" s="399"/>
      <c r="SVN64" s="918"/>
      <c r="SVO64" s="918"/>
      <c r="SVP64" s="918"/>
      <c r="SVQ64" s="566"/>
      <c r="SVR64" s="399"/>
      <c r="SVS64" s="399"/>
      <c r="SVT64" s="399"/>
      <c r="SVU64" s="567"/>
      <c r="SVV64" s="399"/>
      <c r="SVW64" s="399"/>
      <c r="SVX64" s="399"/>
      <c r="SVY64" s="399"/>
      <c r="SVZ64" s="399"/>
      <c r="SWA64" s="399"/>
      <c r="SWB64" s="399"/>
      <c r="SWC64" s="399"/>
      <c r="SWD64" s="399"/>
      <c r="SWE64" s="918"/>
      <c r="SWF64" s="918"/>
      <c r="SWG64" s="918"/>
      <c r="SWH64" s="566"/>
      <c r="SWI64" s="399"/>
      <c r="SWJ64" s="399"/>
      <c r="SWK64" s="399"/>
      <c r="SWL64" s="567"/>
      <c r="SWM64" s="399"/>
      <c r="SWN64" s="399"/>
      <c r="SWO64" s="399"/>
      <c r="SWP64" s="399"/>
      <c r="SWQ64" s="399"/>
      <c r="SWR64" s="399"/>
      <c r="SWS64" s="399"/>
      <c r="SWT64" s="399"/>
      <c r="SWU64" s="399"/>
      <c r="SWV64" s="918"/>
      <c r="SWW64" s="918"/>
      <c r="SWX64" s="918"/>
      <c r="SWY64" s="566"/>
      <c r="SWZ64" s="399"/>
      <c r="SXA64" s="399"/>
      <c r="SXB64" s="399"/>
      <c r="SXC64" s="567"/>
      <c r="SXD64" s="399"/>
      <c r="SXE64" s="399"/>
      <c r="SXF64" s="399"/>
      <c r="SXG64" s="399"/>
      <c r="SXH64" s="399"/>
      <c r="SXI64" s="399"/>
      <c r="SXJ64" s="399"/>
      <c r="SXK64" s="399"/>
      <c r="SXL64" s="399"/>
      <c r="SXM64" s="918"/>
      <c r="SXN64" s="918"/>
      <c r="SXO64" s="918"/>
      <c r="SXP64" s="566"/>
      <c r="SXQ64" s="399"/>
      <c r="SXR64" s="399"/>
      <c r="SXS64" s="399"/>
      <c r="SXT64" s="567"/>
      <c r="SXU64" s="399"/>
      <c r="SXV64" s="399"/>
      <c r="SXW64" s="399"/>
      <c r="SXX64" s="399"/>
      <c r="SXY64" s="399"/>
      <c r="SXZ64" s="399"/>
      <c r="SYA64" s="399"/>
      <c r="SYB64" s="399"/>
      <c r="SYC64" s="399"/>
      <c r="SYD64" s="918"/>
      <c r="SYE64" s="918"/>
      <c r="SYF64" s="918"/>
      <c r="SYG64" s="566"/>
      <c r="SYH64" s="399"/>
      <c r="SYI64" s="399"/>
      <c r="SYJ64" s="399"/>
      <c r="SYK64" s="567"/>
      <c r="SYL64" s="399"/>
      <c r="SYM64" s="399"/>
      <c r="SYN64" s="399"/>
      <c r="SYO64" s="399"/>
      <c r="SYP64" s="399"/>
      <c r="SYQ64" s="399"/>
      <c r="SYR64" s="399"/>
      <c r="SYS64" s="399"/>
      <c r="SYT64" s="399"/>
      <c r="SYU64" s="918"/>
      <c r="SYV64" s="918"/>
      <c r="SYW64" s="918"/>
      <c r="SYX64" s="566"/>
      <c r="SYY64" s="399"/>
      <c r="SYZ64" s="399"/>
      <c r="SZA64" s="399"/>
      <c r="SZB64" s="567"/>
      <c r="SZC64" s="399"/>
      <c r="SZD64" s="399"/>
      <c r="SZE64" s="399"/>
      <c r="SZF64" s="399"/>
      <c r="SZG64" s="399"/>
      <c r="SZH64" s="399"/>
      <c r="SZI64" s="399"/>
      <c r="SZJ64" s="399"/>
      <c r="SZK64" s="399"/>
      <c r="SZL64" s="918"/>
      <c r="SZM64" s="918"/>
      <c r="SZN64" s="918"/>
      <c r="SZO64" s="566"/>
      <c r="SZP64" s="399"/>
      <c r="SZQ64" s="399"/>
      <c r="SZR64" s="399"/>
      <c r="SZS64" s="567"/>
      <c r="SZT64" s="399"/>
      <c r="SZU64" s="399"/>
      <c r="SZV64" s="399"/>
      <c r="SZW64" s="399"/>
      <c r="SZX64" s="399"/>
      <c r="SZY64" s="399"/>
      <c r="SZZ64" s="399"/>
      <c r="TAA64" s="399"/>
      <c r="TAB64" s="399"/>
      <c r="TAC64" s="918"/>
      <c r="TAD64" s="918"/>
      <c r="TAE64" s="918"/>
      <c r="TAF64" s="566"/>
      <c r="TAG64" s="399"/>
      <c r="TAH64" s="399"/>
      <c r="TAI64" s="399"/>
      <c r="TAJ64" s="567"/>
      <c r="TAK64" s="399"/>
      <c r="TAL64" s="399"/>
      <c r="TAM64" s="399"/>
      <c r="TAN64" s="399"/>
      <c r="TAO64" s="399"/>
      <c r="TAP64" s="399"/>
      <c r="TAQ64" s="399"/>
      <c r="TAR64" s="399"/>
      <c r="TAS64" s="399"/>
      <c r="TAT64" s="918"/>
      <c r="TAU64" s="918"/>
      <c r="TAV64" s="918"/>
      <c r="TAW64" s="566"/>
      <c r="TAX64" s="399"/>
      <c r="TAY64" s="399"/>
      <c r="TAZ64" s="399"/>
      <c r="TBA64" s="567"/>
      <c r="TBB64" s="399"/>
      <c r="TBC64" s="399"/>
      <c r="TBD64" s="399"/>
      <c r="TBE64" s="399"/>
      <c r="TBF64" s="399"/>
      <c r="TBG64" s="399"/>
      <c r="TBH64" s="399"/>
      <c r="TBI64" s="399"/>
      <c r="TBJ64" s="399"/>
      <c r="TBK64" s="918"/>
      <c r="TBL64" s="918"/>
      <c r="TBM64" s="918"/>
      <c r="TBN64" s="566"/>
      <c r="TBO64" s="399"/>
      <c r="TBP64" s="399"/>
      <c r="TBQ64" s="399"/>
      <c r="TBR64" s="567"/>
      <c r="TBS64" s="399"/>
      <c r="TBT64" s="399"/>
      <c r="TBU64" s="399"/>
      <c r="TBV64" s="399"/>
      <c r="TBW64" s="399"/>
      <c r="TBX64" s="399"/>
      <c r="TBY64" s="399"/>
      <c r="TBZ64" s="399"/>
      <c r="TCA64" s="399"/>
      <c r="TCB64" s="918"/>
      <c r="TCC64" s="918"/>
      <c r="TCD64" s="918"/>
      <c r="TCE64" s="566"/>
      <c r="TCF64" s="399"/>
      <c r="TCG64" s="399"/>
      <c r="TCH64" s="399"/>
      <c r="TCI64" s="567"/>
      <c r="TCJ64" s="399"/>
      <c r="TCK64" s="399"/>
      <c r="TCL64" s="399"/>
      <c r="TCM64" s="399"/>
      <c r="TCN64" s="399"/>
      <c r="TCO64" s="399"/>
      <c r="TCP64" s="399"/>
      <c r="TCQ64" s="399"/>
      <c r="TCR64" s="399"/>
      <c r="TCS64" s="918"/>
      <c r="TCT64" s="918"/>
      <c r="TCU64" s="918"/>
      <c r="TCV64" s="566"/>
      <c r="TCW64" s="399"/>
      <c r="TCX64" s="399"/>
      <c r="TCY64" s="399"/>
      <c r="TCZ64" s="567"/>
      <c r="TDA64" s="399"/>
      <c r="TDB64" s="399"/>
      <c r="TDC64" s="399"/>
      <c r="TDD64" s="399"/>
      <c r="TDE64" s="399"/>
      <c r="TDF64" s="399"/>
      <c r="TDG64" s="399"/>
      <c r="TDH64" s="399"/>
      <c r="TDI64" s="399"/>
      <c r="TDJ64" s="918"/>
      <c r="TDK64" s="918"/>
      <c r="TDL64" s="918"/>
      <c r="TDM64" s="566"/>
      <c r="TDN64" s="399"/>
      <c r="TDO64" s="399"/>
      <c r="TDP64" s="399"/>
      <c r="TDQ64" s="567"/>
      <c r="TDR64" s="399"/>
      <c r="TDS64" s="399"/>
      <c r="TDT64" s="399"/>
      <c r="TDU64" s="399"/>
      <c r="TDV64" s="399"/>
      <c r="TDW64" s="399"/>
      <c r="TDX64" s="399"/>
      <c r="TDY64" s="399"/>
      <c r="TDZ64" s="399"/>
      <c r="TEA64" s="918"/>
      <c r="TEB64" s="918"/>
      <c r="TEC64" s="918"/>
      <c r="TED64" s="566"/>
      <c r="TEE64" s="399"/>
      <c r="TEF64" s="399"/>
      <c r="TEG64" s="399"/>
      <c r="TEH64" s="567"/>
      <c r="TEI64" s="399"/>
      <c r="TEJ64" s="399"/>
      <c r="TEK64" s="399"/>
      <c r="TEL64" s="399"/>
      <c r="TEM64" s="399"/>
      <c r="TEN64" s="399"/>
      <c r="TEO64" s="399"/>
      <c r="TEP64" s="399"/>
      <c r="TEQ64" s="399"/>
      <c r="TER64" s="918"/>
      <c r="TES64" s="918"/>
      <c r="TET64" s="918"/>
      <c r="TEU64" s="566"/>
      <c r="TEV64" s="399"/>
      <c r="TEW64" s="399"/>
      <c r="TEX64" s="399"/>
      <c r="TEY64" s="567"/>
      <c r="TEZ64" s="399"/>
      <c r="TFA64" s="399"/>
      <c r="TFB64" s="399"/>
      <c r="TFC64" s="399"/>
      <c r="TFD64" s="399"/>
      <c r="TFE64" s="399"/>
      <c r="TFF64" s="399"/>
      <c r="TFG64" s="399"/>
      <c r="TFH64" s="399"/>
      <c r="TFI64" s="918"/>
      <c r="TFJ64" s="918"/>
      <c r="TFK64" s="918"/>
      <c r="TFL64" s="566"/>
      <c r="TFM64" s="399"/>
      <c r="TFN64" s="399"/>
      <c r="TFO64" s="399"/>
      <c r="TFP64" s="567"/>
      <c r="TFQ64" s="399"/>
      <c r="TFR64" s="399"/>
      <c r="TFS64" s="399"/>
      <c r="TFT64" s="399"/>
      <c r="TFU64" s="399"/>
      <c r="TFV64" s="399"/>
      <c r="TFW64" s="399"/>
      <c r="TFX64" s="399"/>
      <c r="TFY64" s="399"/>
      <c r="TFZ64" s="918"/>
      <c r="TGA64" s="918"/>
      <c r="TGB64" s="918"/>
      <c r="TGC64" s="566"/>
      <c r="TGD64" s="399"/>
      <c r="TGE64" s="399"/>
      <c r="TGF64" s="399"/>
      <c r="TGG64" s="567"/>
      <c r="TGH64" s="399"/>
      <c r="TGI64" s="399"/>
      <c r="TGJ64" s="399"/>
      <c r="TGK64" s="399"/>
      <c r="TGL64" s="399"/>
      <c r="TGM64" s="399"/>
      <c r="TGN64" s="399"/>
      <c r="TGO64" s="399"/>
      <c r="TGP64" s="399"/>
      <c r="TGQ64" s="918"/>
      <c r="TGR64" s="918"/>
      <c r="TGS64" s="918"/>
      <c r="TGT64" s="566"/>
      <c r="TGU64" s="399"/>
      <c r="TGV64" s="399"/>
      <c r="TGW64" s="399"/>
      <c r="TGX64" s="567"/>
      <c r="TGY64" s="399"/>
      <c r="TGZ64" s="399"/>
      <c r="THA64" s="399"/>
      <c r="THB64" s="399"/>
      <c r="THC64" s="399"/>
      <c r="THD64" s="399"/>
      <c r="THE64" s="399"/>
      <c r="THF64" s="399"/>
      <c r="THG64" s="399"/>
      <c r="THH64" s="918"/>
      <c r="THI64" s="918"/>
      <c r="THJ64" s="918"/>
      <c r="THK64" s="566"/>
      <c r="THL64" s="399"/>
      <c r="THM64" s="399"/>
      <c r="THN64" s="399"/>
      <c r="THO64" s="567"/>
      <c r="THP64" s="399"/>
      <c r="THQ64" s="399"/>
      <c r="THR64" s="399"/>
      <c r="THS64" s="399"/>
      <c r="THT64" s="399"/>
      <c r="THU64" s="399"/>
      <c r="THV64" s="399"/>
      <c r="THW64" s="399"/>
      <c r="THX64" s="399"/>
      <c r="THY64" s="918"/>
      <c r="THZ64" s="918"/>
      <c r="TIA64" s="918"/>
      <c r="TIB64" s="566"/>
      <c r="TIC64" s="399"/>
      <c r="TID64" s="399"/>
      <c r="TIE64" s="399"/>
      <c r="TIF64" s="567"/>
      <c r="TIG64" s="399"/>
      <c r="TIH64" s="399"/>
      <c r="TII64" s="399"/>
      <c r="TIJ64" s="399"/>
      <c r="TIK64" s="399"/>
      <c r="TIL64" s="399"/>
      <c r="TIM64" s="399"/>
      <c r="TIN64" s="399"/>
      <c r="TIO64" s="399"/>
      <c r="TIP64" s="918"/>
      <c r="TIQ64" s="918"/>
      <c r="TIR64" s="918"/>
      <c r="TIS64" s="566"/>
      <c r="TIT64" s="399"/>
      <c r="TIU64" s="399"/>
      <c r="TIV64" s="399"/>
      <c r="TIW64" s="567"/>
      <c r="TIX64" s="399"/>
      <c r="TIY64" s="399"/>
      <c r="TIZ64" s="399"/>
      <c r="TJA64" s="399"/>
      <c r="TJB64" s="399"/>
      <c r="TJC64" s="399"/>
      <c r="TJD64" s="399"/>
      <c r="TJE64" s="399"/>
      <c r="TJF64" s="399"/>
      <c r="TJG64" s="918"/>
      <c r="TJH64" s="918"/>
      <c r="TJI64" s="918"/>
      <c r="TJJ64" s="566"/>
      <c r="TJK64" s="399"/>
      <c r="TJL64" s="399"/>
      <c r="TJM64" s="399"/>
      <c r="TJN64" s="567"/>
      <c r="TJO64" s="399"/>
      <c r="TJP64" s="399"/>
      <c r="TJQ64" s="399"/>
      <c r="TJR64" s="399"/>
      <c r="TJS64" s="399"/>
      <c r="TJT64" s="399"/>
      <c r="TJU64" s="399"/>
      <c r="TJV64" s="399"/>
      <c r="TJW64" s="399"/>
      <c r="TJX64" s="918"/>
      <c r="TJY64" s="918"/>
      <c r="TJZ64" s="918"/>
      <c r="TKA64" s="566"/>
      <c r="TKB64" s="399"/>
      <c r="TKC64" s="399"/>
      <c r="TKD64" s="399"/>
      <c r="TKE64" s="567"/>
      <c r="TKF64" s="399"/>
      <c r="TKG64" s="399"/>
      <c r="TKH64" s="399"/>
      <c r="TKI64" s="399"/>
      <c r="TKJ64" s="399"/>
      <c r="TKK64" s="399"/>
      <c r="TKL64" s="399"/>
      <c r="TKM64" s="399"/>
      <c r="TKN64" s="399"/>
      <c r="TKO64" s="918"/>
      <c r="TKP64" s="918"/>
      <c r="TKQ64" s="918"/>
      <c r="TKR64" s="566"/>
      <c r="TKS64" s="399"/>
      <c r="TKT64" s="399"/>
      <c r="TKU64" s="399"/>
      <c r="TKV64" s="567"/>
      <c r="TKW64" s="399"/>
      <c r="TKX64" s="399"/>
      <c r="TKY64" s="399"/>
      <c r="TKZ64" s="399"/>
      <c r="TLA64" s="399"/>
      <c r="TLB64" s="399"/>
      <c r="TLC64" s="399"/>
      <c r="TLD64" s="399"/>
      <c r="TLE64" s="399"/>
      <c r="TLF64" s="918"/>
      <c r="TLG64" s="918"/>
      <c r="TLH64" s="918"/>
      <c r="TLI64" s="566"/>
      <c r="TLJ64" s="399"/>
      <c r="TLK64" s="399"/>
      <c r="TLL64" s="399"/>
      <c r="TLM64" s="567"/>
      <c r="TLN64" s="399"/>
      <c r="TLO64" s="399"/>
      <c r="TLP64" s="399"/>
      <c r="TLQ64" s="399"/>
      <c r="TLR64" s="399"/>
      <c r="TLS64" s="399"/>
      <c r="TLT64" s="399"/>
      <c r="TLU64" s="399"/>
      <c r="TLV64" s="399"/>
      <c r="TLW64" s="918"/>
      <c r="TLX64" s="918"/>
      <c r="TLY64" s="918"/>
      <c r="TLZ64" s="566"/>
      <c r="TMA64" s="399"/>
      <c r="TMB64" s="399"/>
      <c r="TMC64" s="399"/>
      <c r="TMD64" s="567"/>
      <c r="TME64" s="399"/>
      <c r="TMF64" s="399"/>
      <c r="TMG64" s="399"/>
      <c r="TMH64" s="399"/>
      <c r="TMI64" s="399"/>
      <c r="TMJ64" s="399"/>
      <c r="TMK64" s="399"/>
      <c r="TML64" s="399"/>
      <c r="TMM64" s="399"/>
      <c r="TMN64" s="918"/>
      <c r="TMO64" s="918"/>
      <c r="TMP64" s="918"/>
      <c r="TMQ64" s="566"/>
      <c r="TMR64" s="399"/>
      <c r="TMS64" s="399"/>
      <c r="TMT64" s="399"/>
      <c r="TMU64" s="567"/>
      <c r="TMV64" s="399"/>
      <c r="TMW64" s="399"/>
      <c r="TMX64" s="399"/>
      <c r="TMY64" s="399"/>
      <c r="TMZ64" s="399"/>
      <c r="TNA64" s="399"/>
      <c r="TNB64" s="399"/>
      <c r="TNC64" s="399"/>
      <c r="TND64" s="399"/>
      <c r="TNE64" s="918"/>
      <c r="TNF64" s="918"/>
      <c r="TNG64" s="918"/>
      <c r="TNH64" s="566"/>
      <c r="TNI64" s="399"/>
      <c r="TNJ64" s="399"/>
      <c r="TNK64" s="399"/>
      <c r="TNL64" s="567"/>
      <c r="TNM64" s="399"/>
      <c r="TNN64" s="399"/>
      <c r="TNO64" s="399"/>
      <c r="TNP64" s="399"/>
      <c r="TNQ64" s="399"/>
      <c r="TNR64" s="399"/>
      <c r="TNS64" s="399"/>
      <c r="TNT64" s="399"/>
      <c r="TNU64" s="399"/>
      <c r="TNV64" s="918"/>
      <c r="TNW64" s="918"/>
      <c r="TNX64" s="918"/>
      <c r="TNY64" s="566"/>
      <c r="TNZ64" s="399"/>
      <c r="TOA64" s="399"/>
      <c r="TOB64" s="399"/>
      <c r="TOC64" s="567"/>
      <c r="TOD64" s="399"/>
      <c r="TOE64" s="399"/>
      <c r="TOF64" s="399"/>
      <c r="TOG64" s="399"/>
      <c r="TOH64" s="399"/>
      <c r="TOI64" s="399"/>
      <c r="TOJ64" s="399"/>
      <c r="TOK64" s="399"/>
      <c r="TOL64" s="399"/>
      <c r="TOM64" s="918"/>
      <c r="TON64" s="918"/>
      <c r="TOO64" s="918"/>
      <c r="TOP64" s="566"/>
      <c r="TOQ64" s="399"/>
      <c r="TOR64" s="399"/>
      <c r="TOS64" s="399"/>
      <c r="TOT64" s="567"/>
      <c r="TOU64" s="399"/>
      <c r="TOV64" s="399"/>
      <c r="TOW64" s="399"/>
      <c r="TOX64" s="399"/>
      <c r="TOY64" s="399"/>
      <c r="TOZ64" s="399"/>
      <c r="TPA64" s="399"/>
      <c r="TPB64" s="399"/>
      <c r="TPC64" s="399"/>
      <c r="TPD64" s="918"/>
      <c r="TPE64" s="918"/>
      <c r="TPF64" s="918"/>
      <c r="TPG64" s="566"/>
      <c r="TPH64" s="399"/>
      <c r="TPI64" s="399"/>
      <c r="TPJ64" s="399"/>
      <c r="TPK64" s="567"/>
      <c r="TPL64" s="399"/>
      <c r="TPM64" s="399"/>
      <c r="TPN64" s="399"/>
      <c r="TPO64" s="399"/>
      <c r="TPP64" s="399"/>
      <c r="TPQ64" s="399"/>
      <c r="TPR64" s="399"/>
      <c r="TPS64" s="399"/>
      <c r="TPT64" s="399"/>
      <c r="TPU64" s="918"/>
      <c r="TPV64" s="918"/>
      <c r="TPW64" s="918"/>
      <c r="TPX64" s="566"/>
      <c r="TPY64" s="399"/>
      <c r="TPZ64" s="399"/>
      <c r="TQA64" s="399"/>
      <c r="TQB64" s="567"/>
      <c r="TQC64" s="399"/>
      <c r="TQD64" s="399"/>
      <c r="TQE64" s="399"/>
      <c r="TQF64" s="399"/>
      <c r="TQG64" s="399"/>
      <c r="TQH64" s="399"/>
      <c r="TQI64" s="399"/>
      <c r="TQJ64" s="399"/>
      <c r="TQK64" s="399"/>
      <c r="TQL64" s="918"/>
      <c r="TQM64" s="918"/>
      <c r="TQN64" s="918"/>
      <c r="TQO64" s="566"/>
      <c r="TQP64" s="399"/>
      <c r="TQQ64" s="399"/>
      <c r="TQR64" s="399"/>
      <c r="TQS64" s="567"/>
      <c r="TQT64" s="399"/>
      <c r="TQU64" s="399"/>
      <c r="TQV64" s="399"/>
      <c r="TQW64" s="399"/>
      <c r="TQX64" s="399"/>
      <c r="TQY64" s="399"/>
      <c r="TQZ64" s="399"/>
      <c r="TRA64" s="399"/>
      <c r="TRB64" s="399"/>
      <c r="TRC64" s="918"/>
      <c r="TRD64" s="918"/>
      <c r="TRE64" s="918"/>
      <c r="TRF64" s="566"/>
      <c r="TRG64" s="399"/>
      <c r="TRH64" s="399"/>
      <c r="TRI64" s="399"/>
      <c r="TRJ64" s="567"/>
      <c r="TRK64" s="399"/>
      <c r="TRL64" s="399"/>
      <c r="TRM64" s="399"/>
      <c r="TRN64" s="399"/>
      <c r="TRO64" s="399"/>
      <c r="TRP64" s="399"/>
      <c r="TRQ64" s="399"/>
      <c r="TRR64" s="399"/>
      <c r="TRS64" s="399"/>
      <c r="TRT64" s="918"/>
      <c r="TRU64" s="918"/>
      <c r="TRV64" s="918"/>
      <c r="TRW64" s="566"/>
      <c r="TRX64" s="399"/>
      <c r="TRY64" s="399"/>
      <c r="TRZ64" s="399"/>
      <c r="TSA64" s="567"/>
      <c r="TSB64" s="399"/>
      <c r="TSC64" s="399"/>
      <c r="TSD64" s="399"/>
      <c r="TSE64" s="399"/>
      <c r="TSF64" s="399"/>
      <c r="TSG64" s="399"/>
      <c r="TSH64" s="399"/>
      <c r="TSI64" s="399"/>
      <c r="TSJ64" s="399"/>
      <c r="TSK64" s="918"/>
      <c r="TSL64" s="918"/>
      <c r="TSM64" s="918"/>
      <c r="TSN64" s="566"/>
      <c r="TSO64" s="399"/>
      <c r="TSP64" s="399"/>
      <c r="TSQ64" s="399"/>
      <c r="TSR64" s="567"/>
      <c r="TSS64" s="399"/>
      <c r="TST64" s="399"/>
      <c r="TSU64" s="399"/>
      <c r="TSV64" s="399"/>
      <c r="TSW64" s="399"/>
      <c r="TSX64" s="399"/>
      <c r="TSY64" s="399"/>
      <c r="TSZ64" s="399"/>
      <c r="TTA64" s="399"/>
      <c r="TTB64" s="918"/>
      <c r="TTC64" s="918"/>
      <c r="TTD64" s="918"/>
      <c r="TTE64" s="566"/>
      <c r="TTF64" s="399"/>
      <c r="TTG64" s="399"/>
      <c r="TTH64" s="399"/>
      <c r="TTI64" s="567"/>
      <c r="TTJ64" s="399"/>
      <c r="TTK64" s="399"/>
      <c r="TTL64" s="399"/>
      <c r="TTM64" s="399"/>
      <c r="TTN64" s="399"/>
      <c r="TTO64" s="399"/>
      <c r="TTP64" s="399"/>
      <c r="TTQ64" s="399"/>
      <c r="TTR64" s="399"/>
      <c r="TTS64" s="918"/>
      <c r="TTT64" s="918"/>
      <c r="TTU64" s="918"/>
      <c r="TTV64" s="566"/>
      <c r="TTW64" s="399"/>
      <c r="TTX64" s="399"/>
      <c r="TTY64" s="399"/>
      <c r="TTZ64" s="567"/>
      <c r="TUA64" s="399"/>
      <c r="TUB64" s="399"/>
      <c r="TUC64" s="399"/>
      <c r="TUD64" s="399"/>
      <c r="TUE64" s="399"/>
      <c r="TUF64" s="399"/>
      <c r="TUG64" s="399"/>
      <c r="TUH64" s="399"/>
      <c r="TUI64" s="399"/>
      <c r="TUJ64" s="918"/>
      <c r="TUK64" s="918"/>
      <c r="TUL64" s="918"/>
      <c r="TUM64" s="566"/>
      <c r="TUN64" s="399"/>
      <c r="TUO64" s="399"/>
      <c r="TUP64" s="399"/>
      <c r="TUQ64" s="567"/>
      <c r="TUR64" s="399"/>
      <c r="TUS64" s="399"/>
      <c r="TUT64" s="399"/>
      <c r="TUU64" s="399"/>
      <c r="TUV64" s="399"/>
      <c r="TUW64" s="399"/>
      <c r="TUX64" s="399"/>
      <c r="TUY64" s="399"/>
      <c r="TUZ64" s="399"/>
      <c r="TVA64" s="918"/>
      <c r="TVB64" s="918"/>
      <c r="TVC64" s="918"/>
      <c r="TVD64" s="566"/>
      <c r="TVE64" s="399"/>
      <c r="TVF64" s="399"/>
      <c r="TVG64" s="399"/>
      <c r="TVH64" s="567"/>
      <c r="TVI64" s="399"/>
      <c r="TVJ64" s="399"/>
      <c r="TVK64" s="399"/>
      <c r="TVL64" s="399"/>
      <c r="TVM64" s="399"/>
      <c r="TVN64" s="399"/>
      <c r="TVO64" s="399"/>
      <c r="TVP64" s="399"/>
      <c r="TVQ64" s="399"/>
      <c r="TVR64" s="918"/>
      <c r="TVS64" s="918"/>
      <c r="TVT64" s="918"/>
      <c r="TVU64" s="566"/>
      <c r="TVV64" s="399"/>
      <c r="TVW64" s="399"/>
      <c r="TVX64" s="399"/>
      <c r="TVY64" s="567"/>
      <c r="TVZ64" s="399"/>
      <c r="TWA64" s="399"/>
      <c r="TWB64" s="399"/>
      <c r="TWC64" s="399"/>
      <c r="TWD64" s="399"/>
      <c r="TWE64" s="399"/>
      <c r="TWF64" s="399"/>
      <c r="TWG64" s="399"/>
      <c r="TWH64" s="399"/>
      <c r="TWI64" s="918"/>
      <c r="TWJ64" s="918"/>
      <c r="TWK64" s="918"/>
      <c r="TWL64" s="566"/>
      <c r="TWM64" s="399"/>
      <c r="TWN64" s="399"/>
      <c r="TWO64" s="399"/>
      <c r="TWP64" s="567"/>
      <c r="TWQ64" s="399"/>
      <c r="TWR64" s="399"/>
      <c r="TWS64" s="399"/>
      <c r="TWT64" s="399"/>
      <c r="TWU64" s="399"/>
      <c r="TWV64" s="399"/>
      <c r="TWW64" s="399"/>
      <c r="TWX64" s="399"/>
      <c r="TWY64" s="399"/>
      <c r="TWZ64" s="918"/>
      <c r="TXA64" s="918"/>
      <c r="TXB64" s="918"/>
      <c r="TXC64" s="566"/>
      <c r="TXD64" s="399"/>
      <c r="TXE64" s="399"/>
      <c r="TXF64" s="399"/>
      <c r="TXG64" s="567"/>
      <c r="TXH64" s="399"/>
      <c r="TXI64" s="399"/>
      <c r="TXJ64" s="399"/>
      <c r="TXK64" s="399"/>
      <c r="TXL64" s="399"/>
      <c r="TXM64" s="399"/>
      <c r="TXN64" s="399"/>
      <c r="TXO64" s="399"/>
      <c r="TXP64" s="399"/>
      <c r="TXQ64" s="918"/>
      <c r="TXR64" s="918"/>
      <c r="TXS64" s="918"/>
      <c r="TXT64" s="566"/>
      <c r="TXU64" s="399"/>
      <c r="TXV64" s="399"/>
      <c r="TXW64" s="399"/>
      <c r="TXX64" s="567"/>
      <c r="TXY64" s="399"/>
      <c r="TXZ64" s="399"/>
      <c r="TYA64" s="399"/>
      <c r="TYB64" s="399"/>
      <c r="TYC64" s="399"/>
      <c r="TYD64" s="399"/>
      <c r="TYE64" s="399"/>
      <c r="TYF64" s="399"/>
      <c r="TYG64" s="399"/>
      <c r="TYH64" s="918"/>
      <c r="TYI64" s="918"/>
      <c r="TYJ64" s="918"/>
      <c r="TYK64" s="566"/>
      <c r="TYL64" s="399"/>
      <c r="TYM64" s="399"/>
      <c r="TYN64" s="399"/>
      <c r="TYO64" s="567"/>
      <c r="TYP64" s="399"/>
      <c r="TYQ64" s="399"/>
      <c r="TYR64" s="399"/>
      <c r="TYS64" s="399"/>
      <c r="TYT64" s="399"/>
      <c r="TYU64" s="399"/>
      <c r="TYV64" s="399"/>
      <c r="TYW64" s="399"/>
      <c r="TYX64" s="399"/>
      <c r="TYY64" s="918"/>
      <c r="TYZ64" s="918"/>
      <c r="TZA64" s="918"/>
      <c r="TZB64" s="566"/>
      <c r="TZC64" s="399"/>
      <c r="TZD64" s="399"/>
      <c r="TZE64" s="399"/>
      <c r="TZF64" s="567"/>
      <c r="TZG64" s="399"/>
      <c r="TZH64" s="399"/>
      <c r="TZI64" s="399"/>
      <c r="TZJ64" s="399"/>
      <c r="TZK64" s="399"/>
      <c r="TZL64" s="399"/>
      <c r="TZM64" s="399"/>
      <c r="TZN64" s="399"/>
      <c r="TZO64" s="399"/>
      <c r="TZP64" s="918"/>
      <c r="TZQ64" s="918"/>
      <c r="TZR64" s="918"/>
      <c r="TZS64" s="566"/>
      <c r="TZT64" s="399"/>
      <c r="TZU64" s="399"/>
      <c r="TZV64" s="399"/>
      <c r="TZW64" s="567"/>
      <c r="TZX64" s="399"/>
      <c r="TZY64" s="399"/>
      <c r="TZZ64" s="399"/>
      <c r="UAA64" s="399"/>
      <c r="UAB64" s="399"/>
      <c r="UAC64" s="399"/>
      <c r="UAD64" s="399"/>
      <c r="UAE64" s="399"/>
      <c r="UAF64" s="399"/>
      <c r="UAG64" s="918"/>
      <c r="UAH64" s="918"/>
      <c r="UAI64" s="918"/>
      <c r="UAJ64" s="566"/>
      <c r="UAK64" s="399"/>
      <c r="UAL64" s="399"/>
      <c r="UAM64" s="399"/>
      <c r="UAN64" s="567"/>
      <c r="UAO64" s="399"/>
      <c r="UAP64" s="399"/>
      <c r="UAQ64" s="399"/>
      <c r="UAR64" s="399"/>
      <c r="UAS64" s="399"/>
      <c r="UAT64" s="399"/>
      <c r="UAU64" s="399"/>
      <c r="UAV64" s="399"/>
      <c r="UAW64" s="399"/>
      <c r="UAX64" s="918"/>
      <c r="UAY64" s="918"/>
      <c r="UAZ64" s="918"/>
      <c r="UBA64" s="566"/>
      <c r="UBB64" s="399"/>
      <c r="UBC64" s="399"/>
      <c r="UBD64" s="399"/>
      <c r="UBE64" s="567"/>
      <c r="UBF64" s="399"/>
      <c r="UBG64" s="399"/>
      <c r="UBH64" s="399"/>
      <c r="UBI64" s="399"/>
      <c r="UBJ64" s="399"/>
      <c r="UBK64" s="399"/>
      <c r="UBL64" s="399"/>
      <c r="UBM64" s="399"/>
      <c r="UBN64" s="399"/>
      <c r="UBO64" s="918"/>
      <c r="UBP64" s="918"/>
      <c r="UBQ64" s="918"/>
      <c r="UBR64" s="566"/>
      <c r="UBS64" s="399"/>
      <c r="UBT64" s="399"/>
      <c r="UBU64" s="399"/>
      <c r="UBV64" s="567"/>
      <c r="UBW64" s="399"/>
      <c r="UBX64" s="399"/>
      <c r="UBY64" s="399"/>
      <c r="UBZ64" s="399"/>
      <c r="UCA64" s="399"/>
      <c r="UCB64" s="399"/>
      <c r="UCC64" s="399"/>
      <c r="UCD64" s="399"/>
      <c r="UCE64" s="399"/>
      <c r="UCF64" s="918"/>
      <c r="UCG64" s="918"/>
      <c r="UCH64" s="918"/>
      <c r="UCI64" s="566"/>
      <c r="UCJ64" s="399"/>
      <c r="UCK64" s="399"/>
      <c r="UCL64" s="399"/>
      <c r="UCM64" s="567"/>
      <c r="UCN64" s="399"/>
      <c r="UCO64" s="399"/>
      <c r="UCP64" s="399"/>
      <c r="UCQ64" s="399"/>
      <c r="UCR64" s="399"/>
      <c r="UCS64" s="399"/>
      <c r="UCT64" s="399"/>
      <c r="UCU64" s="399"/>
      <c r="UCV64" s="399"/>
      <c r="UCW64" s="918"/>
      <c r="UCX64" s="918"/>
      <c r="UCY64" s="918"/>
      <c r="UCZ64" s="566"/>
      <c r="UDA64" s="399"/>
      <c r="UDB64" s="399"/>
      <c r="UDC64" s="399"/>
      <c r="UDD64" s="567"/>
      <c r="UDE64" s="399"/>
      <c r="UDF64" s="399"/>
      <c r="UDG64" s="399"/>
      <c r="UDH64" s="399"/>
      <c r="UDI64" s="399"/>
      <c r="UDJ64" s="399"/>
      <c r="UDK64" s="399"/>
      <c r="UDL64" s="399"/>
      <c r="UDM64" s="399"/>
      <c r="UDN64" s="918"/>
      <c r="UDO64" s="918"/>
      <c r="UDP64" s="918"/>
      <c r="UDQ64" s="566"/>
      <c r="UDR64" s="399"/>
      <c r="UDS64" s="399"/>
      <c r="UDT64" s="399"/>
      <c r="UDU64" s="567"/>
      <c r="UDV64" s="399"/>
      <c r="UDW64" s="399"/>
      <c r="UDX64" s="399"/>
      <c r="UDY64" s="399"/>
      <c r="UDZ64" s="399"/>
      <c r="UEA64" s="399"/>
      <c r="UEB64" s="399"/>
      <c r="UEC64" s="399"/>
      <c r="UED64" s="399"/>
      <c r="UEE64" s="918"/>
      <c r="UEF64" s="918"/>
      <c r="UEG64" s="918"/>
      <c r="UEH64" s="566"/>
      <c r="UEI64" s="399"/>
      <c r="UEJ64" s="399"/>
      <c r="UEK64" s="399"/>
      <c r="UEL64" s="567"/>
      <c r="UEM64" s="399"/>
      <c r="UEN64" s="399"/>
      <c r="UEO64" s="399"/>
      <c r="UEP64" s="399"/>
      <c r="UEQ64" s="399"/>
      <c r="UER64" s="399"/>
      <c r="UES64" s="399"/>
      <c r="UET64" s="399"/>
      <c r="UEU64" s="399"/>
      <c r="UEV64" s="918"/>
      <c r="UEW64" s="918"/>
      <c r="UEX64" s="918"/>
      <c r="UEY64" s="566"/>
      <c r="UEZ64" s="399"/>
      <c r="UFA64" s="399"/>
      <c r="UFB64" s="399"/>
      <c r="UFC64" s="567"/>
      <c r="UFD64" s="399"/>
      <c r="UFE64" s="399"/>
      <c r="UFF64" s="399"/>
      <c r="UFG64" s="399"/>
      <c r="UFH64" s="399"/>
      <c r="UFI64" s="399"/>
      <c r="UFJ64" s="399"/>
      <c r="UFK64" s="399"/>
      <c r="UFL64" s="399"/>
      <c r="UFM64" s="918"/>
      <c r="UFN64" s="918"/>
      <c r="UFO64" s="918"/>
      <c r="UFP64" s="566"/>
      <c r="UFQ64" s="399"/>
      <c r="UFR64" s="399"/>
      <c r="UFS64" s="399"/>
      <c r="UFT64" s="567"/>
      <c r="UFU64" s="399"/>
      <c r="UFV64" s="399"/>
      <c r="UFW64" s="399"/>
      <c r="UFX64" s="399"/>
      <c r="UFY64" s="399"/>
      <c r="UFZ64" s="399"/>
      <c r="UGA64" s="399"/>
      <c r="UGB64" s="399"/>
      <c r="UGC64" s="399"/>
      <c r="UGD64" s="918"/>
      <c r="UGE64" s="918"/>
      <c r="UGF64" s="918"/>
      <c r="UGG64" s="566"/>
      <c r="UGH64" s="399"/>
      <c r="UGI64" s="399"/>
      <c r="UGJ64" s="399"/>
      <c r="UGK64" s="567"/>
      <c r="UGL64" s="399"/>
      <c r="UGM64" s="399"/>
      <c r="UGN64" s="399"/>
      <c r="UGO64" s="399"/>
      <c r="UGP64" s="399"/>
      <c r="UGQ64" s="399"/>
      <c r="UGR64" s="399"/>
      <c r="UGS64" s="399"/>
      <c r="UGT64" s="399"/>
      <c r="UGU64" s="918"/>
      <c r="UGV64" s="918"/>
      <c r="UGW64" s="918"/>
      <c r="UGX64" s="566"/>
      <c r="UGY64" s="399"/>
      <c r="UGZ64" s="399"/>
      <c r="UHA64" s="399"/>
      <c r="UHB64" s="567"/>
      <c r="UHC64" s="399"/>
      <c r="UHD64" s="399"/>
      <c r="UHE64" s="399"/>
      <c r="UHF64" s="399"/>
      <c r="UHG64" s="399"/>
      <c r="UHH64" s="399"/>
      <c r="UHI64" s="399"/>
      <c r="UHJ64" s="399"/>
      <c r="UHK64" s="399"/>
      <c r="UHL64" s="918"/>
      <c r="UHM64" s="918"/>
      <c r="UHN64" s="918"/>
      <c r="UHO64" s="566"/>
      <c r="UHP64" s="399"/>
      <c r="UHQ64" s="399"/>
      <c r="UHR64" s="399"/>
      <c r="UHS64" s="567"/>
      <c r="UHT64" s="399"/>
      <c r="UHU64" s="399"/>
      <c r="UHV64" s="399"/>
      <c r="UHW64" s="399"/>
      <c r="UHX64" s="399"/>
      <c r="UHY64" s="399"/>
      <c r="UHZ64" s="399"/>
      <c r="UIA64" s="399"/>
      <c r="UIB64" s="399"/>
      <c r="UIC64" s="918"/>
      <c r="UID64" s="918"/>
      <c r="UIE64" s="918"/>
      <c r="UIF64" s="566"/>
      <c r="UIG64" s="399"/>
      <c r="UIH64" s="399"/>
      <c r="UII64" s="399"/>
      <c r="UIJ64" s="567"/>
      <c r="UIK64" s="399"/>
      <c r="UIL64" s="399"/>
      <c r="UIM64" s="399"/>
      <c r="UIN64" s="399"/>
      <c r="UIO64" s="399"/>
      <c r="UIP64" s="399"/>
      <c r="UIQ64" s="399"/>
      <c r="UIR64" s="399"/>
      <c r="UIS64" s="399"/>
      <c r="UIT64" s="918"/>
      <c r="UIU64" s="918"/>
      <c r="UIV64" s="918"/>
      <c r="UIW64" s="566"/>
      <c r="UIX64" s="399"/>
      <c r="UIY64" s="399"/>
      <c r="UIZ64" s="399"/>
      <c r="UJA64" s="567"/>
      <c r="UJB64" s="399"/>
      <c r="UJC64" s="399"/>
      <c r="UJD64" s="399"/>
      <c r="UJE64" s="399"/>
      <c r="UJF64" s="399"/>
      <c r="UJG64" s="399"/>
      <c r="UJH64" s="399"/>
      <c r="UJI64" s="399"/>
      <c r="UJJ64" s="399"/>
      <c r="UJK64" s="918"/>
      <c r="UJL64" s="918"/>
      <c r="UJM64" s="918"/>
      <c r="UJN64" s="566"/>
      <c r="UJO64" s="399"/>
      <c r="UJP64" s="399"/>
      <c r="UJQ64" s="399"/>
      <c r="UJR64" s="567"/>
      <c r="UJS64" s="399"/>
      <c r="UJT64" s="399"/>
      <c r="UJU64" s="399"/>
      <c r="UJV64" s="399"/>
      <c r="UJW64" s="399"/>
      <c r="UJX64" s="399"/>
      <c r="UJY64" s="399"/>
      <c r="UJZ64" s="399"/>
      <c r="UKA64" s="399"/>
      <c r="UKB64" s="918"/>
      <c r="UKC64" s="918"/>
      <c r="UKD64" s="918"/>
      <c r="UKE64" s="566"/>
      <c r="UKF64" s="399"/>
      <c r="UKG64" s="399"/>
      <c r="UKH64" s="399"/>
      <c r="UKI64" s="567"/>
      <c r="UKJ64" s="399"/>
      <c r="UKK64" s="399"/>
      <c r="UKL64" s="399"/>
      <c r="UKM64" s="399"/>
      <c r="UKN64" s="399"/>
      <c r="UKO64" s="399"/>
      <c r="UKP64" s="399"/>
      <c r="UKQ64" s="399"/>
      <c r="UKR64" s="399"/>
      <c r="UKS64" s="918"/>
      <c r="UKT64" s="918"/>
      <c r="UKU64" s="918"/>
      <c r="UKV64" s="566"/>
      <c r="UKW64" s="399"/>
      <c r="UKX64" s="399"/>
      <c r="UKY64" s="399"/>
      <c r="UKZ64" s="567"/>
      <c r="ULA64" s="399"/>
      <c r="ULB64" s="399"/>
      <c r="ULC64" s="399"/>
      <c r="ULD64" s="399"/>
      <c r="ULE64" s="399"/>
      <c r="ULF64" s="399"/>
      <c r="ULG64" s="399"/>
      <c r="ULH64" s="399"/>
      <c r="ULI64" s="399"/>
      <c r="ULJ64" s="918"/>
      <c r="ULK64" s="918"/>
      <c r="ULL64" s="918"/>
      <c r="ULM64" s="566"/>
      <c r="ULN64" s="399"/>
      <c r="ULO64" s="399"/>
      <c r="ULP64" s="399"/>
      <c r="ULQ64" s="567"/>
      <c r="ULR64" s="399"/>
      <c r="ULS64" s="399"/>
      <c r="ULT64" s="399"/>
      <c r="ULU64" s="399"/>
      <c r="ULV64" s="399"/>
      <c r="ULW64" s="399"/>
      <c r="ULX64" s="399"/>
      <c r="ULY64" s="399"/>
      <c r="ULZ64" s="399"/>
      <c r="UMA64" s="918"/>
      <c r="UMB64" s="918"/>
      <c r="UMC64" s="918"/>
      <c r="UMD64" s="566"/>
      <c r="UME64" s="399"/>
      <c r="UMF64" s="399"/>
      <c r="UMG64" s="399"/>
      <c r="UMH64" s="567"/>
      <c r="UMI64" s="399"/>
      <c r="UMJ64" s="399"/>
      <c r="UMK64" s="399"/>
      <c r="UML64" s="399"/>
      <c r="UMM64" s="399"/>
      <c r="UMN64" s="399"/>
      <c r="UMO64" s="399"/>
      <c r="UMP64" s="399"/>
      <c r="UMQ64" s="399"/>
      <c r="UMR64" s="918"/>
      <c r="UMS64" s="918"/>
      <c r="UMT64" s="918"/>
      <c r="UMU64" s="566"/>
      <c r="UMV64" s="399"/>
      <c r="UMW64" s="399"/>
      <c r="UMX64" s="399"/>
      <c r="UMY64" s="567"/>
      <c r="UMZ64" s="399"/>
      <c r="UNA64" s="399"/>
      <c r="UNB64" s="399"/>
      <c r="UNC64" s="399"/>
      <c r="UND64" s="399"/>
      <c r="UNE64" s="399"/>
      <c r="UNF64" s="399"/>
      <c r="UNG64" s="399"/>
      <c r="UNH64" s="399"/>
      <c r="UNI64" s="918"/>
      <c r="UNJ64" s="918"/>
      <c r="UNK64" s="918"/>
      <c r="UNL64" s="566"/>
      <c r="UNM64" s="399"/>
      <c r="UNN64" s="399"/>
      <c r="UNO64" s="399"/>
      <c r="UNP64" s="567"/>
      <c r="UNQ64" s="399"/>
      <c r="UNR64" s="399"/>
      <c r="UNS64" s="399"/>
      <c r="UNT64" s="399"/>
      <c r="UNU64" s="399"/>
      <c r="UNV64" s="399"/>
      <c r="UNW64" s="399"/>
      <c r="UNX64" s="399"/>
      <c r="UNY64" s="399"/>
      <c r="UNZ64" s="918"/>
      <c r="UOA64" s="918"/>
      <c r="UOB64" s="918"/>
      <c r="UOC64" s="566"/>
      <c r="UOD64" s="399"/>
      <c r="UOE64" s="399"/>
      <c r="UOF64" s="399"/>
      <c r="UOG64" s="567"/>
      <c r="UOH64" s="399"/>
      <c r="UOI64" s="399"/>
      <c r="UOJ64" s="399"/>
      <c r="UOK64" s="399"/>
      <c r="UOL64" s="399"/>
      <c r="UOM64" s="399"/>
      <c r="UON64" s="399"/>
      <c r="UOO64" s="399"/>
      <c r="UOP64" s="399"/>
      <c r="UOQ64" s="918"/>
      <c r="UOR64" s="918"/>
      <c r="UOS64" s="918"/>
      <c r="UOT64" s="566"/>
      <c r="UOU64" s="399"/>
      <c r="UOV64" s="399"/>
      <c r="UOW64" s="399"/>
      <c r="UOX64" s="567"/>
      <c r="UOY64" s="399"/>
      <c r="UOZ64" s="399"/>
      <c r="UPA64" s="399"/>
      <c r="UPB64" s="399"/>
      <c r="UPC64" s="399"/>
      <c r="UPD64" s="399"/>
      <c r="UPE64" s="399"/>
      <c r="UPF64" s="399"/>
      <c r="UPG64" s="399"/>
      <c r="UPH64" s="918"/>
      <c r="UPI64" s="918"/>
      <c r="UPJ64" s="918"/>
      <c r="UPK64" s="566"/>
      <c r="UPL64" s="399"/>
      <c r="UPM64" s="399"/>
      <c r="UPN64" s="399"/>
      <c r="UPO64" s="567"/>
      <c r="UPP64" s="399"/>
      <c r="UPQ64" s="399"/>
      <c r="UPR64" s="399"/>
      <c r="UPS64" s="399"/>
      <c r="UPT64" s="399"/>
      <c r="UPU64" s="399"/>
      <c r="UPV64" s="399"/>
      <c r="UPW64" s="399"/>
      <c r="UPX64" s="399"/>
      <c r="UPY64" s="918"/>
      <c r="UPZ64" s="918"/>
      <c r="UQA64" s="918"/>
      <c r="UQB64" s="566"/>
      <c r="UQC64" s="399"/>
      <c r="UQD64" s="399"/>
      <c r="UQE64" s="399"/>
      <c r="UQF64" s="567"/>
      <c r="UQG64" s="399"/>
      <c r="UQH64" s="399"/>
      <c r="UQI64" s="399"/>
      <c r="UQJ64" s="399"/>
      <c r="UQK64" s="399"/>
      <c r="UQL64" s="399"/>
      <c r="UQM64" s="399"/>
      <c r="UQN64" s="399"/>
      <c r="UQO64" s="399"/>
      <c r="UQP64" s="918"/>
      <c r="UQQ64" s="918"/>
      <c r="UQR64" s="918"/>
      <c r="UQS64" s="566"/>
      <c r="UQT64" s="399"/>
      <c r="UQU64" s="399"/>
      <c r="UQV64" s="399"/>
      <c r="UQW64" s="567"/>
      <c r="UQX64" s="399"/>
      <c r="UQY64" s="399"/>
      <c r="UQZ64" s="399"/>
      <c r="URA64" s="399"/>
      <c r="URB64" s="399"/>
      <c r="URC64" s="399"/>
      <c r="URD64" s="399"/>
      <c r="URE64" s="399"/>
      <c r="URF64" s="399"/>
      <c r="URG64" s="918"/>
      <c r="URH64" s="918"/>
      <c r="URI64" s="918"/>
      <c r="URJ64" s="566"/>
      <c r="URK64" s="399"/>
      <c r="URL64" s="399"/>
      <c r="URM64" s="399"/>
      <c r="URN64" s="567"/>
      <c r="URO64" s="399"/>
      <c r="URP64" s="399"/>
      <c r="URQ64" s="399"/>
      <c r="URR64" s="399"/>
      <c r="URS64" s="399"/>
      <c r="URT64" s="399"/>
      <c r="URU64" s="399"/>
      <c r="URV64" s="399"/>
      <c r="URW64" s="399"/>
      <c r="URX64" s="918"/>
      <c r="URY64" s="918"/>
      <c r="URZ64" s="918"/>
      <c r="USA64" s="566"/>
      <c r="USB64" s="399"/>
      <c r="USC64" s="399"/>
      <c r="USD64" s="399"/>
      <c r="USE64" s="567"/>
      <c r="USF64" s="399"/>
      <c r="USG64" s="399"/>
      <c r="USH64" s="399"/>
      <c r="USI64" s="399"/>
      <c r="USJ64" s="399"/>
      <c r="USK64" s="399"/>
      <c r="USL64" s="399"/>
      <c r="USM64" s="399"/>
      <c r="USN64" s="399"/>
      <c r="USO64" s="918"/>
      <c r="USP64" s="918"/>
      <c r="USQ64" s="918"/>
      <c r="USR64" s="566"/>
      <c r="USS64" s="399"/>
      <c r="UST64" s="399"/>
      <c r="USU64" s="399"/>
      <c r="USV64" s="567"/>
      <c r="USW64" s="399"/>
      <c r="USX64" s="399"/>
      <c r="USY64" s="399"/>
      <c r="USZ64" s="399"/>
      <c r="UTA64" s="399"/>
      <c r="UTB64" s="399"/>
      <c r="UTC64" s="399"/>
      <c r="UTD64" s="399"/>
      <c r="UTE64" s="399"/>
      <c r="UTF64" s="918"/>
      <c r="UTG64" s="918"/>
      <c r="UTH64" s="918"/>
      <c r="UTI64" s="566"/>
      <c r="UTJ64" s="399"/>
      <c r="UTK64" s="399"/>
      <c r="UTL64" s="399"/>
      <c r="UTM64" s="567"/>
      <c r="UTN64" s="399"/>
      <c r="UTO64" s="399"/>
      <c r="UTP64" s="399"/>
      <c r="UTQ64" s="399"/>
      <c r="UTR64" s="399"/>
      <c r="UTS64" s="399"/>
      <c r="UTT64" s="399"/>
      <c r="UTU64" s="399"/>
      <c r="UTV64" s="399"/>
      <c r="UTW64" s="918"/>
      <c r="UTX64" s="918"/>
      <c r="UTY64" s="918"/>
      <c r="UTZ64" s="566"/>
      <c r="UUA64" s="399"/>
      <c r="UUB64" s="399"/>
      <c r="UUC64" s="399"/>
      <c r="UUD64" s="567"/>
      <c r="UUE64" s="399"/>
      <c r="UUF64" s="399"/>
      <c r="UUG64" s="399"/>
      <c r="UUH64" s="399"/>
      <c r="UUI64" s="399"/>
      <c r="UUJ64" s="399"/>
      <c r="UUK64" s="399"/>
      <c r="UUL64" s="399"/>
      <c r="UUM64" s="399"/>
      <c r="UUN64" s="918"/>
      <c r="UUO64" s="918"/>
      <c r="UUP64" s="918"/>
      <c r="UUQ64" s="566"/>
      <c r="UUR64" s="399"/>
      <c r="UUS64" s="399"/>
      <c r="UUT64" s="399"/>
      <c r="UUU64" s="567"/>
      <c r="UUV64" s="399"/>
      <c r="UUW64" s="399"/>
      <c r="UUX64" s="399"/>
      <c r="UUY64" s="399"/>
      <c r="UUZ64" s="399"/>
      <c r="UVA64" s="399"/>
      <c r="UVB64" s="399"/>
      <c r="UVC64" s="399"/>
      <c r="UVD64" s="399"/>
      <c r="UVE64" s="918"/>
      <c r="UVF64" s="918"/>
      <c r="UVG64" s="918"/>
      <c r="UVH64" s="566"/>
      <c r="UVI64" s="399"/>
      <c r="UVJ64" s="399"/>
      <c r="UVK64" s="399"/>
      <c r="UVL64" s="567"/>
      <c r="UVM64" s="399"/>
      <c r="UVN64" s="399"/>
      <c r="UVO64" s="399"/>
      <c r="UVP64" s="399"/>
      <c r="UVQ64" s="399"/>
      <c r="UVR64" s="399"/>
      <c r="UVS64" s="399"/>
      <c r="UVT64" s="399"/>
      <c r="UVU64" s="399"/>
      <c r="UVV64" s="918"/>
      <c r="UVW64" s="918"/>
      <c r="UVX64" s="918"/>
      <c r="UVY64" s="566"/>
      <c r="UVZ64" s="399"/>
      <c r="UWA64" s="399"/>
      <c r="UWB64" s="399"/>
      <c r="UWC64" s="567"/>
      <c r="UWD64" s="399"/>
      <c r="UWE64" s="399"/>
      <c r="UWF64" s="399"/>
      <c r="UWG64" s="399"/>
      <c r="UWH64" s="399"/>
      <c r="UWI64" s="399"/>
      <c r="UWJ64" s="399"/>
      <c r="UWK64" s="399"/>
      <c r="UWL64" s="399"/>
      <c r="UWM64" s="918"/>
      <c r="UWN64" s="918"/>
      <c r="UWO64" s="918"/>
      <c r="UWP64" s="566"/>
      <c r="UWQ64" s="399"/>
      <c r="UWR64" s="399"/>
      <c r="UWS64" s="399"/>
      <c r="UWT64" s="567"/>
      <c r="UWU64" s="399"/>
      <c r="UWV64" s="399"/>
      <c r="UWW64" s="399"/>
      <c r="UWX64" s="399"/>
      <c r="UWY64" s="399"/>
      <c r="UWZ64" s="399"/>
      <c r="UXA64" s="399"/>
      <c r="UXB64" s="399"/>
      <c r="UXC64" s="399"/>
      <c r="UXD64" s="918"/>
      <c r="UXE64" s="918"/>
      <c r="UXF64" s="918"/>
      <c r="UXG64" s="566"/>
      <c r="UXH64" s="399"/>
      <c r="UXI64" s="399"/>
      <c r="UXJ64" s="399"/>
      <c r="UXK64" s="567"/>
      <c r="UXL64" s="399"/>
      <c r="UXM64" s="399"/>
      <c r="UXN64" s="399"/>
      <c r="UXO64" s="399"/>
      <c r="UXP64" s="399"/>
      <c r="UXQ64" s="399"/>
      <c r="UXR64" s="399"/>
      <c r="UXS64" s="399"/>
      <c r="UXT64" s="399"/>
      <c r="UXU64" s="918"/>
      <c r="UXV64" s="918"/>
      <c r="UXW64" s="918"/>
      <c r="UXX64" s="566"/>
      <c r="UXY64" s="399"/>
      <c r="UXZ64" s="399"/>
      <c r="UYA64" s="399"/>
      <c r="UYB64" s="567"/>
      <c r="UYC64" s="399"/>
      <c r="UYD64" s="399"/>
      <c r="UYE64" s="399"/>
      <c r="UYF64" s="399"/>
      <c r="UYG64" s="399"/>
      <c r="UYH64" s="399"/>
      <c r="UYI64" s="399"/>
      <c r="UYJ64" s="399"/>
      <c r="UYK64" s="399"/>
      <c r="UYL64" s="918"/>
      <c r="UYM64" s="918"/>
      <c r="UYN64" s="918"/>
      <c r="UYO64" s="566"/>
      <c r="UYP64" s="399"/>
      <c r="UYQ64" s="399"/>
      <c r="UYR64" s="399"/>
      <c r="UYS64" s="567"/>
      <c r="UYT64" s="399"/>
      <c r="UYU64" s="399"/>
      <c r="UYV64" s="399"/>
      <c r="UYW64" s="399"/>
      <c r="UYX64" s="399"/>
      <c r="UYY64" s="399"/>
      <c r="UYZ64" s="399"/>
      <c r="UZA64" s="399"/>
      <c r="UZB64" s="399"/>
      <c r="UZC64" s="918"/>
      <c r="UZD64" s="918"/>
      <c r="UZE64" s="918"/>
      <c r="UZF64" s="566"/>
      <c r="UZG64" s="399"/>
      <c r="UZH64" s="399"/>
      <c r="UZI64" s="399"/>
      <c r="UZJ64" s="567"/>
      <c r="UZK64" s="399"/>
      <c r="UZL64" s="399"/>
      <c r="UZM64" s="399"/>
      <c r="UZN64" s="399"/>
      <c r="UZO64" s="399"/>
      <c r="UZP64" s="399"/>
      <c r="UZQ64" s="399"/>
      <c r="UZR64" s="399"/>
      <c r="UZS64" s="399"/>
      <c r="UZT64" s="918"/>
      <c r="UZU64" s="918"/>
      <c r="UZV64" s="918"/>
      <c r="UZW64" s="566"/>
      <c r="UZX64" s="399"/>
      <c r="UZY64" s="399"/>
      <c r="UZZ64" s="399"/>
      <c r="VAA64" s="567"/>
      <c r="VAB64" s="399"/>
      <c r="VAC64" s="399"/>
      <c r="VAD64" s="399"/>
      <c r="VAE64" s="399"/>
      <c r="VAF64" s="399"/>
      <c r="VAG64" s="399"/>
      <c r="VAH64" s="399"/>
      <c r="VAI64" s="399"/>
      <c r="VAJ64" s="399"/>
      <c r="VAK64" s="918"/>
      <c r="VAL64" s="918"/>
      <c r="VAM64" s="918"/>
      <c r="VAN64" s="566"/>
      <c r="VAO64" s="399"/>
      <c r="VAP64" s="399"/>
      <c r="VAQ64" s="399"/>
      <c r="VAR64" s="567"/>
      <c r="VAS64" s="399"/>
      <c r="VAT64" s="399"/>
      <c r="VAU64" s="399"/>
      <c r="VAV64" s="399"/>
      <c r="VAW64" s="399"/>
      <c r="VAX64" s="399"/>
      <c r="VAY64" s="399"/>
      <c r="VAZ64" s="399"/>
      <c r="VBA64" s="399"/>
      <c r="VBB64" s="918"/>
      <c r="VBC64" s="918"/>
      <c r="VBD64" s="918"/>
      <c r="VBE64" s="566"/>
      <c r="VBF64" s="399"/>
      <c r="VBG64" s="399"/>
      <c r="VBH64" s="399"/>
      <c r="VBI64" s="567"/>
      <c r="VBJ64" s="399"/>
      <c r="VBK64" s="399"/>
      <c r="VBL64" s="399"/>
      <c r="VBM64" s="399"/>
      <c r="VBN64" s="399"/>
      <c r="VBO64" s="399"/>
      <c r="VBP64" s="399"/>
      <c r="VBQ64" s="399"/>
      <c r="VBR64" s="399"/>
      <c r="VBS64" s="918"/>
      <c r="VBT64" s="918"/>
      <c r="VBU64" s="918"/>
      <c r="VBV64" s="566"/>
      <c r="VBW64" s="399"/>
      <c r="VBX64" s="399"/>
      <c r="VBY64" s="399"/>
      <c r="VBZ64" s="567"/>
      <c r="VCA64" s="399"/>
      <c r="VCB64" s="399"/>
      <c r="VCC64" s="399"/>
      <c r="VCD64" s="399"/>
      <c r="VCE64" s="399"/>
      <c r="VCF64" s="399"/>
      <c r="VCG64" s="399"/>
      <c r="VCH64" s="399"/>
      <c r="VCI64" s="399"/>
      <c r="VCJ64" s="918"/>
      <c r="VCK64" s="918"/>
      <c r="VCL64" s="918"/>
      <c r="VCM64" s="566"/>
      <c r="VCN64" s="399"/>
      <c r="VCO64" s="399"/>
      <c r="VCP64" s="399"/>
      <c r="VCQ64" s="567"/>
      <c r="VCR64" s="399"/>
      <c r="VCS64" s="399"/>
      <c r="VCT64" s="399"/>
      <c r="VCU64" s="399"/>
      <c r="VCV64" s="399"/>
      <c r="VCW64" s="399"/>
      <c r="VCX64" s="399"/>
      <c r="VCY64" s="399"/>
      <c r="VCZ64" s="399"/>
      <c r="VDA64" s="918"/>
      <c r="VDB64" s="918"/>
      <c r="VDC64" s="918"/>
      <c r="VDD64" s="566"/>
      <c r="VDE64" s="399"/>
      <c r="VDF64" s="399"/>
      <c r="VDG64" s="399"/>
      <c r="VDH64" s="567"/>
      <c r="VDI64" s="399"/>
      <c r="VDJ64" s="399"/>
      <c r="VDK64" s="399"/>
      <c r="VDL64" s="399"/>
      <c r="VDM64" s="399"/>
      <c r="VDN64" s="399"/>
      <c r="VDO64" s="399"/>
      <c r="VDP64" s="399"/>
      <c r="VDQ64" s="399"/>
      <c r="VDR64" s="918"/>
      <c r="VDS64" s="918"/>
      <c r="VDT64" s="918"/>
      <c r="VDU64" s="566"/>
      <c r="VDV64" s="399"/>
      <c r="VDW64" s="399"/>
      <c r="VDX64" s="399"/>
      <c r="VDY64" s="567"/>
      <c r="VDZ64" s="399"/>
      <c r="VEA64" s="399"/>
      <c r="VEB64" s="399"/>
      <c r="VEC64" s="399"/>
      <c r="VED64" s="399"/>
      <c r="VEE64" s="399"/>
      <c r="VEF64" s="399"/>
      <c r="VEG64" s="399"/>
      <c r="VEH64" s="399"/>
      <c r="VEI64" s="918"/>
      <c r="VEJ64" s="918"/>
      <c r="VEK64" s="918"/>
      <c r="VEL64" s="566"/>
      <c r="VEM64" s="399"/>
      <c r="VEN64" s="399"/>
      <c r="VEO64" s="399"/>
      <c r="VEP64" s="567"/>
      <c r="VEQ64" s="399"/>
      <c r="VER64" s="399"/>
      <c r="VES64" s="399"/>
      <c r="VET64" s="399"/>
      <c r="VEU64" s="399"/>
      <c r="VEV64" s="399"/>
      <c r="VEW64" s="399"/>
      <c r="VEX64" s="399"/>
      <c r="VEY64" s="399"/>
      <c r="VEZ64" s="918"/>
      <c r="VFA64" s="918"/>
      <c r="VFB64" s="918"/>
      <c r="VFC64" s="566"/>
      <c r="VFD64" s="399"/>
      <c r="VFE64" s="399"/>
      <c r="VFF64" s="399"/>
      <c r="VFG64" s="567"/>
      <c r="VFH64" s="399"/>
      <c r="VFI64" s="399"/>
      <c r="VFJ64" s="399"/>
      <c r="VFK64" s="399"/>
      <c r="VFL64" s="399"/>
      <c r="VFM64" s="399"/>
      <c r="VFN64" s="399"/>
      <c r="VFO64" s="399"/>
      <c r="VFP64" s="399"/>
      <c r="VFQ64" s="918"/>
      <c r="VFR64" s="918"/>
      <c r="VFS64" s="918"/>
      <c r="VFT64" s="566"/>
      <c r="VFU64" s="399"/>
      <c r="VFV64" s="399"/>
      <c r="VFW64" s="399"/>
      <c r="VFX64" s="567"/>
      <c r="VFY64" s="399"/>
      <c r="VFZ64" s="399"/>
      <c r="VGA64" s="399"/>
      <c r="VGB64" s="399"/>
      <c r="VGC64" s="399"/>
      <c r="VGD64" s="399"/>
      <c r="VGE64" s="399"/>
      <c r="VGF64" s="399"/>
      <c r="VGG64" s="399"/>
      <c r="VGH64" s="918"/>
      <c r="VGI64" s="918"/>
      <c r="VGJ64" s="918"/>
      <c r="VGK64" s="566"/>
      <c r="VGL64" s="399"/>
      <c r="VGM64" s="399"/>
      <c r="VGN64" s="399"/>
      <c r="VGO64" s="567"/>
      <c r="VGP64" s="399"/>
      <c r="VGQ64" s="399"/>
      <c r="VGR64" s="399"/>
      <c r="VGS64" s="399"/>
      <c r="VGT64" s="399"/>
      <c r="VGU64" s="399"/>
      <c r="VGV64" s="399"/>
      <c r="VGW64" s="399"/>
      <c r="VGX64" s="399"/>
      <c r="VGY64" s="918"/>
      <c r="VGZ64" s="918"/>
      <c r="VHA64" s="918"/>
      <c r="VHB64" s="566"/>
      <c r="VHC64" s="399"/>
      <c r="VHD64" s="399"/>
      <c r="VHE64" s="399"/>
      <c r="VHF64" s="567"/>
      <c r="VHG64" s="399"/>
      <c r="VHH64" s="399"/>
      <c r="VHI64" s="399"/>
      <c r="VHJ64" s="399"/>
      <c r="VHK64" s="399"/>
      <c r="VHL64" s="399"/>
      <c r="VHM64" s="399"/>
      <c r="VHN64" s="399"/>
      <c r="VHO64" s="399"/>
      <c r="VHP64" s="918"/>
      <c r="VHQ64" s="918"/>
      <c r="VHR64" s="918"/>
      <c r="VHS64" s="566"/>
      <c r="VHT64" s="399"/>
      <c r="VHU64" s="399"/>
      <c r="VHV64" s="399"/>
      <c r="VHW64" s="567"/>
      <c r="VHX64" s="399"/>
      <c r="VHY64" s="399"/>
      <c r="VHZ64" s="399"/>
      <c r="VIA64" s="399"/>
      <c r="VIB64" s="399"/>
      <c r="VIC64" s="399"/>
      <c r="VID64" s="399"/>
      <c r="VIE64" s="399"/>
      <c r="VIF64" s="399"/>
      <c r="VIG64" s="918"/>
      <c r="VIH64" s="918"/>
      <c r="VII64" s="918"/>
      <c r="VIJ64" s="566"/>
      <c r="VIK64" s="399"/>
      <c r="VIL64" s="399"/>
      <c r="VIM64" s="399"/>
      <c r="VIN64" s="567"/>
      <c r="VIO64" s="399"/>
      <c r="VIP64" s="399"/>
      <c r="VIQ64" s="399"/>
      <c r="VIR64" s="399"/>
      <c r="VIS64" s="399"/>
      <c r="VIT64" s="399"/>
      <c r="VIU64" s="399"/>
      <c r="VIV64" s="399"/>
      <c r="VIW64" s="399"/>
      <c r="VIX64" s="918"/>
      <c r="VIY64" s="918"/>
      <c r="VIZ64" s="918"/>
      <c r="VJA64" s="566"/>
      <c r="VJB64" s="399"/>
      <c r="VJC64" s="399"/>
      <c r="VJD64" s="399"/>
      <c r="VJE64" s="567"/>
      <c r="VJF64" s="399"/>
      <c r="VJG64" s="399"/>
      <c r="VJH64" s="399"/>
      <c r="VJI64" s="399"/>
      <c r="VJJ64" s="399"/>
      <c r="VJK64" s="399"/>
      <c r="VJL64" s="399"/>
      <c r="VJM64" s="399"/>
      <c r="VJN64" s="399"/>
      <c r="VJO64" s="918"/>
      <c r="VJP64" s="918"/>
      <c r="VJQ64" s="918"/>
      <c r="VJR64" s="566"/>
      <c r="VJS64" s="399"/>
      <c r="VJT64" s="399"/>
      <c r="VJU64" s="399"/>
      <c r="VJV64" s="567"/>
      <c r="VJW64" s="399"/>
      <c r="VJX64" s="399"/>
      <c r="VJY64" s="399"/>
      <c r="VJZ64" s="399"/>
      <c r="VKA64" s="399"/>
      <c r="VKB64" s="399"/>
      <c r="VKC64" s="399"/>
      <c r="VKD64" s="399"/>
      <c r="VKE64" s="399"/>
      <c r="VKF64" s="918"/>
      <c r="VKG64" s="918"/>
      <c r="VKH64" s="918"/>
      <c r="VKI64" s="566"/>
      <c r="VKJ64" s="399"/>
      <c r="VKK64" s="399"/>
      <c r="VKL64" s="399"/>
      <c r="VKM64" s="567"/>
      <c r="VKN64" s="399"/>
      <c r="VKO64" s="399"/>
      <c r="VKP64" s="399"/>
      <c r="VKQ64" s="399"/>
      <c r="VKR64" s="399"/>
      <c r="VKS64" s="399"/>
      <c r="VKT64" s="399"/>
      <c r="VKU64" s="399"/>
      <c r="VKV64" s="399"/>
      <c r="VKW64" s="918"/>
      <c r="VKX64" s="918"/>
      <c r="VKY64" s="918"/>
      <c r="VKZ64" s="566"/>
      <c r="VLA64" s="399"/>
      <c r="VLB64" s="399"/>
      <c r="VLC64" s="399"/>
      <c r="VLD64" s="567"/>
      <c r="VLE64" s="399"/>
      <c r="VLF64" s="399"/>
      <c r="VLG64" s="399"/>
      <c r="VLH64" s="399"/>
      <c r="VLI64" s="399"/>
      <c r="VLJ64" s="399"/>
      <c r="VLK64" s="399"/>
      <c r="VLL64" s="399"/>
      <c r="VLM64" s="399"/>
      <c r="VLN64" s="918"/>
      <c r="VLO64" s="918"/>
      <c r="VLP64" s="918"/>
      <c r="VLQ64" s="566"/>
      <c r="VLR64" s="399"/>
      <c r="VLS64" s="399"/>
      <c r="VLT64" s="399"/>
      <c r="VLU64" s="567"/>
      <c r="VLV64" s="399"/>
      <c r="VLW64" s="399"/>
      <c r="VLX64" s="399"/>
      <c r="VLY64" s="399"/>
      <c r="VLZ64" s="399"/>
      <c r="VMA64" s="399"/>
      <c r="VMB64" s="399"/>
      <c r="VMC64" s="399"/>
      <c r="VMD64" s="399"/>
      <c r="VME64" s="918"/>
      <c r="VMF64" s="918"/>
      <c r="VMG64" s="918"/>
      <c r="VMH64" s="566"/>
      <c r="VMI64" s="399"/>
      <c r="VMJ64" s="399"/>
      <c r="VMK64" s="399"/>
      <c r="VML64" s="567"/>
      <c r="VMM64" s="399"/>
      <c r="VMN64" s="399"/>
      <c r="VMO64" s="399"/>
      <c r="VMP64" s="399"/>
      <c r="VMQ64" s="399"/>
      <c r="VMR64" s="399"/>
      <c r="VMS64" s="399"/>
      <c r="VMT64" s="399"/>
      <c r="VMU64" s="399"/>
      <c r="VMV64" s="918"/>
      <c r="VMW64" s="918"/>
      <c r="VMX64" s="918"/>
      <c r="VMY64" s="566"/>
      <c r="VMZ64" s="399"/>
      <c r="VNA64" s="399"/>
      <c r="VNB64" s="399"/>
      <c r="VNC64" s="567"/>
      <c r="VND64" s="399"/>
      <c r="VNE64" s="399"/>
      <c r="VNF64" s="399"/>
      <c r="VNG64" s="399"/>
      <c r="VNH64" s="399"/>
      <c r="VNI64" s="399"/>
      <c r="VNJ64" s="399"/>
      <c r="VNK64" s="399"/>
      <c r="VNL64" s="399"/>
      <c r="VNM64" s="918"/>
      <c r="VNN64" s="918"/>
      <c r="VNO64" s="918"/>
      <c r="VNP64" s="566"/>
      <c r="VNQ64" s="399"/>
      <c r="VNR64" s="399"/>
      <c r="VNS64" s="399"/>
      <c r="VNT64" s="567"/>
      <c r="VNU64" s="399"/>
      <c r="VNV64" s="399"/>
      <c r="VNW64" s="399"/>
      <c r="VNX64" s="399"/>
      <c r="VNY64" s="399"/>
      <c r="VNZ64" s="399"/>
      <c r="VOA64" s="399"/>
      <c r="VOB64" s="399"/>
      <c r="VOC64" s="399"/>
      <c r="VOD64" s="918"/>
      <c r="VOE64" s="918"/>
      <c r="VOF64" s="918"/>
      <c r="VOG64" s="566"/>
      <c r="VOH64" s="399"/>
      <c r="VOI64" s="399"/>
      <c r="VOJ64" s="399"/>
      <c r="VOK64" s="567"/>
      <c r="VOL64" s="399"/>
      <c r="VOM64" s="399"/>
      <c r="VON64" s="399"/>
      <c r="VOO64" s="399"/>
      <c r="VOP64" s="399"/>
      <c r="VOQ64" s="399"/>
      <c r="VOR64" s="399"/>
      <c r="VOS64" s="399"/>
      <c r="VOT64" s="399"/>
      <c r="VOU64" s="918"/>
      <c r="VOV64" s="918"/>
      <c r="VOW64" s="918"/>
      <c r="VOX64" s="566"/>
      <c r="VOY64" s="399"/>
      <c r="VOZ64" s="399"/>
      <c r="VPA64" s="399"/>
      <c r="VPB64" s="567"/>
      <c r="VPC64" s="399"/>
      <c r="VPD64" s="399"/>
      <c r="VPE64" s="399"/>
      <c r="VPF64" s="399"/>
      <c r="VPG64" s="399"/>
      <c r="VPH64" s="399"/>
      <c r="VPI64" s="399"/>
      <c r="VPJ64" s="399"/>
      <c r="VPK64" s="399"/>
      <c r="VPL64" s="918"/>
      <c r="VPM64" s="918"/>
      <c r="VPN64" s="918"/>
      <c r="VPO64" s="566"/>
      <c r="VPP64" s="399"/>
      <c r="VPQ64" s="399"/>
      <c r="VPR64" s="399"/>
      <c r="VPS64" s="567"/>
      <c r="VPT64" s="399"/>
      <c r="VPU64" s="399"/>
      <c r="VPV64" s="399"/>
      <c r="VPW64" s="399"/>
      <c r="VPX64" s="399"/>
      <c r="VPY64" s="399"/>
      <c r="VPZ64" s="399"/>
      <c r="VQA64" s="399"/>
      <c r="VQB64" s="399"/>
      <c r="VQC64" s="918"/>
      <c r="VQD64" s="918"/>
      <c r="VQE64" s="918"/>
      <c r="VQF64" s="566"/>
      <c r="VQG64" s="399"/>
      <c r="VQH64" s="399"/>
      <c r="VQI64" s="399"/>
      <c r="VQJ64" s="567"/>
      <c r="VQK64" s="399"/>
      <c r="VQL64" s="399"/>
      <c r="VQM64" s="399"/>
      <c r="VQN64" s="399"/>
      <c r="VQO64" s="399"/>
      <c r="VQP64" s="399"/>
      <c r="VQQ64" s="399"/>
      <c r="VQR64" s="399"/>
      <c r="VQS64" s="399"/>
      <c r="VQT64" s="918"/>
      <c r="VQU64" s="918"/>
      <c r="VQV64" s="918"/>
      <c r="VQW64" s="566"/>
      <c r="VQX64" s="399"/>
      <c r="VQY64" s="399"/>
      <c r="VQZ64" s="399"/>
      <c r="VRA64" s="567"/>
      <c r="VRB64" s="399"/>
      <c r="VRC64" s="399"/>
      <c r="VRD64" s="399"/>
      <c r="VRE64" s="399"/>
      <c r="VRF64" s="399"/>
      <c r="VRG64" s="399"/>
      <c r="VRH64" s="399"/>
      <c r="VRI64" s="399"/>
      <c r="VRJ64" s="399"/>
      <c r="VRK64" s="918"/>
      <c r="VRL64" s="918"/>
      <c r="VRM64" s="918"/>
      <c r="VRN64" s="566"/>
      <c r="VRO64" s="399"/>
      <c r="VRP64" s="399"/>
      <c r="VRQ64" s="399"/>
      <c r="VRR64" s="567"/>
      <c r="VRS64" s="399"/>
      <c r="VRT64" s="399"/>
      <c r="VRU64" s="399"/>
      <c r="VRV64" s="399"/>
      <c r="VRW64" s="399"/>
      <c r="VRX64" s="399"/>
      <c r="VRY64" s="399"/>
      <c r="VRZ64" s="399"/>
      <c r="VSA64" s="399"/>
      <c r="VSB64" s="918"/>
      <c r="VSC64" s="918"/>
      <c r="VSD64" s="918"/>
      <c r="VSE64" s="566"/>
      <c r="VSF64" s="399"/>
      <c r="VSG64" s="399"/>
      <c r="VSH64" s="399"/>
      <c r="VSI64" s="567"/>
      <c r="VSJ64" s="399"/>
      <c r="VSK64" s="399"/>
      <c r="VSL64" s="399"/>
      <c r="VSM64" s="399"/>
      <c r="VSN64" s="399"/>
      <c r="VSO64" s="399"/>
      <c r="VSP64" s="399"/>
      <c r="VSQ64" s="399"/>
      <c r="VSR64" s="399"/>
      <c r="VSS64" s="918"/>
      <c r="VST64" s="918"/>
      <c r="VSU64" s="918"/>
      <c r="VSV64" s="566"/>
      <c r="VSW64" s="399"/>
      <c r="VSX64" s="399"/>
      <c r="VSY64" s="399"/>
      <c r="VSZ64" s="567"/>
      <c r="VTA64" s="399"/>
      <c r="VTB64" s="399"/>
      <c r="VTC64" s="399"/>
      <c r="VTD64" s="399"/>
      <c r="VTE64" s="399"/>
      <c r="VTF64" s="399"/>
      <c r="VTG64" s="399"/>
      <c r="VTH64" s="399"/>
      <c r="VTI64" s="399"/>
      <c r="VTJ64" s="918"/>
      <c r="VTK64" s="918"/>
      <c r="VTL64" s="918"/>
      <c r="VTM64" s="566"/>
      <c r="VTN64" s="399"/>
      <c r="VTO64" s="399"/>
      <c r="VTP64" s="399"/>
      <c r="VTQ64" s="567"/>
      <c r="VTR64" s="399"/>
      <c r="VTS64" s="399"/>
      <c r="VTT64" s="399"/>
      <c r="VTU64" s="399"/>
      <c r="VTV64" s="399"/>
      <c r="VTW64" s="399"/>
      <c r="VTX64" s="399"/>
      <c r="VTY64" s="399"/>
      <c r="VTZ64" s="399"/>
      <c r="VUA64" s="918"/>
      <c r="VUB64" s="918"/>
      <c r="VUC64" s="918"/>
      <c r="VUD64" s="566"/>
      <c r="VUE64" s="399"/>
      <c r="VUF64" s="399"/>
      <c r="VUG64" s="399"/>
      <c r="VUH64" s="567"/>
      <c r="VUI64" s="399"/>
      <c r="VUJ64" s="399"/>
      <c r="VUK64" s="399"/>
      <c r="VUL64" s="399"/>
      <c r="VUM64" s="399"/>
      <c r="VUN64" s="399"/>
      <c r="VUO64" s="399"/>
      <c r="VUP64" s="399"/>
      <c r="VUQ64" s="399"/>
      <c r="VUR64" s="918"/>
      <c r="VUS64" s="918"/>
      <c r="VUT64" s="918"/>
      <c r="VUU64" s="566"/>
      <c r="VUV64" s="399"/>
      <c r="VUW64" s="399"/>
      <c r="VUX64" s="399"/>
      <c r="VUY64" s="567"/>
      <c r="VUZ64" s="399"/>
      <c r="VVA64" s="399"/>
      <c r="VVB64" s="399"/>
      <c r="VVC64" s="399"/>
      <c r="VVD64" s="399"/>
      <c r="VVE64" s="399"/>
      <c r="VVF64" s="399"/>
      <c r="VVG64" s="399"/>
      <c r="VVH64" s="399"/>
      <c r="VVI64" s="918"/>
      <c r="VVJ64" s="918"/>
      <c r="VVK64" s="918"/>
      <c r="VVL64" s="566"/>
      <c r="VVM64" s="399"/>
      <c r="VVN64" s="399"/>
      <c r="VVO64" s="399"/>
      <c r="VVP64" s="567"/>
      <c r="VVQ64" s="399"/>
      <c r="VVR64" s="399"/>
      <c r="VVS64" s="399"/>
      <c r="VVT64" s="399"/>
      <c r="VVU64" s="399"/>
      <c r="VVV64" s="399"/>
      <c r="VVW64" s="399"/>
      <c r="VVX64" s="399"/>
      <c r="VVY64" s="399"/>
      <c r="VVZ64" s="918"/>
      <c r="VWA64" s="918"/>
      <c r="VWB64" s="918"/>
      <c r="VWC64" s="566"/>
      <c r="VWD64" s="399"/>
      <c r="VWE64" s="399"/>
      <c r="VWF64" s="399"/>
      <c r="VWG64" s="567"/>
      <c r="VWH64" s="399"/>
      <c r="VWI64" s="399"/>
      <c r="VWJ64" s="399"/>
      <c r="VWK64" s="399"/>
      <c r="VWL64" s="399"/>
      <c r="VWM64" s="399"/>
      <c r="VWN64" s="399"/>
      <c r="VWO64" s="399"/>
      <c r="VWP64" s="399"/>
      <c r="VWQ64" s="918"/>
      <c r="VWR64" s="918"/>
      <c r="VWS64" s="918"/>
      <c r="VWT64" s="566"/>
      <c r="VWU64" s="399"/>
      <c r="VWV64" s="399"/>
      <c r="VWW64" s="399"/>
      <c r="VWX64" s="567"/>
      <c r="VWY64" s="399"/>
      <c r="VWZ64" s="399"/>
      <c r="VXA64" s="399"/>
      <c r="VXB64" s="399"/>
      <c r="VXC64" s="399"/>
      <c r="VXD64" s="399"/>
      <c r="VXE64" s="399"/>
      <c r="VXF64" s="399"/>
      <c r="VXG64" s="399"/>
      <c r="VXH64" s="918"/>
      <c r="VXI64" s="918"/>
      <c r="VXJ64" s="918"/>
      <c r="VXK64" s="566"/>
      <c r="VXL64" s="399"/>
      <c r="VXM64" s="399"/>
      <c r="VXN64" s="399"/>
      <c r="VXO64" s="567"/>
      <c r="VXP64" s="399"/>
      <c r="VXQ64" s="399"/>
      <c r="VXR64" s="399"/>
      <c r="VXS64" s="399"/>
      <c r="VXT64" s="399"/>
      <c r="VXU64" s="399"/>
      <c r="VXV64" s="399"/>
      <c r="VXW64" s="399"/>
      <c r="VXX64" s="399"/>
      <c r="VXY64" s="918"/>
      <c r="VXZ64" s="918"/>
      <c r="VYA64" s="918"/>
      <c r="VYB64" s="566"/>
      <c r="VYC64" s="399"/>
      <c r="VYD64" s="399"/>
      <c r="VYE64" s="399"/>
      <c r="VYF64" s="567"/>
      <c r="VYG64" s="399"/>
      <c r="VYH64" s="399"/>
      <c r="VYI64" s="399"/>
      <c r="VYJ64" s="399"/>
      <c r="VYK64" s="399"/>
      <c r="VYL64" s="399"/>
      <c r="VYM64" s="399"/>
      <c r="VYN64" s="399"/>
      <c r="VYO64" s="399"/>
      <c r="VYP64" s="918"/>
      <c r="VYQ64" s="918"/>
      <c r="VYR64" s="918"/>
      <c r="VYS64" s="566"/>
      <c r="VYT64" s="399"/>
      <c r="VYU64" s="399"/>
      <c r="VYV64" s="399"/>
      <c r="VYW64" s="567"/>
      <c r="VYX64" s="399"/>
      <c r="VYY64" s="399"/>
      <c r="VYZ64" s="399"/>
      <c r="VZA64" s="399"/>
      <c r="VZB64" s="399"/>
      <c r="VZC64" s="399"/>
      <c r="VZD64" s="399"/>
      <c r="VZE64" s="399"/>
      <c r="VZF64" s="399"/>
      <c r="VZG64" s="918"/>
      <c r="VZH64" s="918"/>
      <c r="VZI64" s="918"/>
      <c r="VZJ64" s="566"/>
      <c r="VZK64" s="399"/>
      <c r="VZL64" s="399"/>
      <c r="VZM64" s="399"/>
      <c r="VZN64" s="567"/>
      <c r="VZO64" s="399"/>
      <c r="VZP64" s="399"/>
      <c r="VZQ64" s="399"/>
      <c r="VZR64" s="399"/>
      <c r="VZS64" s="399"/>
      <c r="VZT64" s="399"/>
      <c r="VZU64" s="399"/>
      <c r="VZV64" s="399"/>
      <c r="VZW64" s="399"/>
      <c r="VZX64" s="918"/>
      <c r="VZY64" s="918"/>
      <c r="VZZ64" s="918"/>
      <c r="WAA64" s="566"/>
      <c r="WAB64" s="399"/>
      <c r="WAC64" s="399"/>
      <c r="WAD64" s="399"/>
      <c r="WAE64" s="567"/>
      <c r="WAF64" s="399"/>
      <c r="WAG64" s="399"/>
      <c r="WAH64" s="399"/>
      <c r="WAI64" s="399"/>
      <c r="WAJ64" s="399"/>
      <c r="WAK64" s="399"/>
      <c r="WAL64" s="399"/>
      <c r="WAM64" s="399"/>
      <c r="WAN64" s="399"/>
      <c r="WAO64" s="918"/>
      <c r="WAP64" s="918"/>
      <c r="WAQ64" s="918"/>
      <c r="WAR64" s="566"/>
      <c r="WAS64" s="399"/>
      <c r="WAT64" s="399"/>
      <c r="WAU64" s="399"/>
      <c r="WAV64" s="567"/>
      <c r="WAW64" s="399"/>
      <c r="WAX64" s="399"/>
      <c r="WAY64" s="399"/>
      <c r="WAZ64" s="399"/>
      <c r="WBA64" s="399"/>
      <c r="WBB64" s="399"/>
      <c r="WBC64" s="399"/>
      <c r="WBD64" s="399"/>
      <c r="WBE64" s="399"/>
      <c r="WBF64" s="918"/>
      <c r="WBG64" s="918"/>
      <c r="WBH64" s="918"/>
      <c r="WBI64" s="566"/>
      <c r="WBJ64" s="399"/>
      <c r="WBK64" s="399"/>
      <c r="WBL64" s="399"/>
      <c r="WBM64" s="567"/>
      <c r="WBN64" s="399"/>
      <c r="WBO64" s="399"/>
      <c r="WBP64" s="399"/>
      <c r="WBQ64" s="399"/>
      <c r="WBR64" s="399"/>
      <c r="WBS64" s="399"/>
      <c r="WBT64" s="399"/>
      <c r="WBU64" s="399"/>
      <c r="WBV64" s="399"/>
      <c r="WBW64" s="918"/>
      <c r="WBX64" s="918"/>
      <c r="WBY64" s="918"/>
      <c r="WBZ64" s="566"/>
      <c r="WCA64" s="399"/>
      <c r="WCB64" s="399"/>
      <c r="WCC64" s="399"/>
      <c r="WCD64" s="567"/>
      <c r="WCE64" s="399"/>
      <c r="WCF64" s="399"/>
      <c r="WCG64" s="399"/>
      <c r="WCH64" s="399"/>
      <c r="WCI64" s="399"/>
      <c r="WCJ64" s="399"/>
      <c r="WCK64" s="399"/>
      <c r="WCL64" s="399"/>
      <c r="WCM64" s="399"/>
      <c r="WCN64" s="918"/>
      <c r="WCO64" s="918"/>
      <c r="WCP64" s="918"/>
      <c r="WCQ64" s="566"/>
      <c r="WCR64" s="399"/>
      <c r="WCS64" s="399"/>
      <c r="WCT64" s="399"/>
      <c r="WCU64" s="567"/>
      <c r="WCV64" s="399"/>
      <c r="WCW64" s="399"/>
      <c r="WCX64" s="399"/>
      <c r="WCY64" s="399"/>
      <c r="WCZ64" s="399"/>
      <c r="WDA64" s="399"/>
      <c r="WDB64" s="399"/>
      <c r="WDC64" s="399"/>
      <c r="WDD64" s="399"/>
      <c r="WDE64" s="918"/>
      <c r="WDF64" s="918"/>
      <c r="WDG64" s="918"/>
      <c r="WDH64" s="566"/>
      <c r="WDI64" s="399"/>
      <c r="WDJ64" s="399"/>
      <c r="WDK64" s="399"/>
      <c r="WDL64" s="567"/>
      <c r="WDM64" s="399"/>
      <c r="WDN64" s="399"/>
      <c r="WDO64" s="399"/>
      <c r="WDP64" s="399"/>
      <c r="WDQ64" s="399"/>
      <c r="WDR64" s="399"/>
      <c r="WDS64" s="399"/>
      <c r="WDT64" s="399"/>
      <c r="WDU64" s="399"/>
      <c r="WDV64" s="918"/>
      <c r="WDW64" s="918"/>
      <c r="WDX64" s="918"/>
      <c r="WDY64" s="566"/>
      <c r="WDZ64" s="399"/>
      <c r="WEA64" s="399"/>
      <c r="WEB64" s="399"/>
      <c r="WEC64" s="567"/>
      <c r="WED64" s="399"/>
      <c r="WEE64" s="399"/>
      <c r="WEF64" s="399"/>
      <c r="WEG64" s="399"/>
      <c r="WEH64" s="399"/>
      <c r="WEI64" s="399"/>
      <c r="WEJ64" s="399"/>
      <c r="WEK64" s="399"/>
      <c r="WEL64" s="399"/>
      <c r="WEM64" s="918"/>
      <c r="WEN64" s="918"/>
      <c r="WEO64" s="918"/>
      <c r="WEP64" s="566"/>
      <c r="WEQ64" s="399"/>
      <c r="WER64" s="399"/>
      <c r="WES64" s="399"/>
      <c r="WET64" s="567"/>
      <c r="WEU64" s="399"/>
      <c r="WEV64" s="399"/>
      <c r="WEW64" s="399"/>
      <c r="WEX64" s="399"/>
      <c r="WEY64" s="399"/>
      <c r="WEZ64" s="399"/>
      <c r="WFA64" s="399"/>
      <c r="WFB64" s="399"/>
      <c r="WFC64" s="399"/>
      <c r="WFD64" s="918"/>
      <c r="WFE64" s="918"/>
      <c r="WFF64" s="918"/>
      <c r="WFG64" s="566"/>
      <c r="WFH64" s="399"/>
      <c r="WFI64" s="399"/>
      <c r="WFJ64" s="399"/>
      <c r="WFK64" s="567"/>
      <c r="WFL64" s="399"/>
      <c r="WFM64" s="399"/>
      <c r="WFN64" s="399"/>
      <c r="WFO64" s="399"/>
      <c r="WFP64" s="399"/>
      <c r="WFQ64" s="399"/>
      <c r="WFR64" s="399"/>
      <c r="WFS64" s="399"/>
      <c r="WFT64" s="399"/>
      <c r="WFU64" s="918"/>
      <c r="WFV64" s="918"/>
      <c r="WFW64" s="918"/>
      <c r="WFX64" s="566"/>
      <c r="WFY64" s="399"/>
      <c r="WFZ64" s="399"/>
      <c r="WGA64" s="399"/>
      <c r="WGB64" s="567"/>
      <c r="WGC64" s="399"/>
      <c r="WGD64" s="399"/>
      <c r="WGE64" s="399"/>
      <c r="WGF64" s="399"/>
      <c r="WGG64" s="399"/>
      <c r="WGH64" s="399"/>
      <c r="WGI64" s="399"/>
      <c r="WGJ64" s="399"/>
      <c r="WGK64" s="399"/>
      <c r="WGL64" s="918"/>
      <c r="WGM64" s="918"/>
      <c r="WGN64" s="918"/>
      <c r="WGO64" s="566"/>
      <c r="WGP64" s="399"/>
      <c r="WGQ64" s="399"/>
      <c r="WGR64" s="399"/>
      <c r="WGS64" s="567"/>
      <c r="WGT64" s="399"/>
      <c r="WGU64" s="399"/>
      <c r="WGV64" s="399"/>
      <c r="WGW64" s="399"/>
      <c r="WGX64" s="399"/>
      <c r="WGY64" s="399"/>
      <c r="WGZ64" s="399"/>
      <c r="WHA64" s="399"/>
      <c r="WHB64" s="399"/>
      <c r="WHC64" s="918"/>
      <c r="WHD64" s="918"/>
      <c r="WHE64" s="918"/>
      <c r="WHF64" s="566"/>
      <c r="WHG64" s="399"/>
      <c r="WHH64" s="399"/>
      <c r="WHI64" s="399"/>
      <c r="WHJ64" s="567"/>
      <c r="WHK64" s="399"/>
      <c r="WHL64" s="399"/>
      <c r="WHM64" s="399"/>
      <c r="WHN64" s="399"/>
      <c r="WHO64" s="399"/>
      <c r="WHP64" s="399"/>
      <c r="WHQ64" s="399"/>
      <c r="WHR64" s="399"/>
      <c r="WHS64" s="399"/>
      <c r="WHT64" s="918"/>
      <c r="WHU64" s="918"/>
      <c r="WHV64" s="918"/>
      <c r="WHW64" s="566"/>
      <c r="WHX64" s="399"/>
      <c r="WHY64" s="399"/>
      <c r="WHZ64" s="399"/>
      <c r="WIA64" s="567"/>
      <c r="WIB64" s="399"/>
      <c r="WIC64" s="399"/>
      <c r="WID64" s="399"/>
      <c r="WIE64" s="399"/>
      <c r="WIF64" s="399"/>
      <c r="WIG64" s="399"/>
      <c r="WIH64" s="399"/>
      <c r="WII64" s="399"/>
      <c r="WIJ64" s="399"/>
      <c r="WIK64" s="918"/>
      <c r="WIL64" s="918"/>
      <c r="WIM64" s="918"/>
      <c r="WIN64" s="566"/>
      <c r="WIO64" s="399"/>
      <c r="WIP64" s="399"/>
      <c r="WIQ64" s="399"/>
      <c r="WIR64" s="567"/>
      <c r="WIS64" s="399"/>
      <c r="WIT64" s="399"/>
      <c r="WIU64" s="399"/>
      <c r="WIV64" s="399"/>
      <c r="WIW64" s="399"/>
      <c r="WIX64" s="399"/>
      <c r="WIY64" s="399"/>
      <c r="WIZ64" s="399"/>
      <c r="WJA64" s="399"/>
      <c r="WJB64" s="918"/>
      <c r="WJC64" s="918"/>
      <c r="WJD64" s="918"/>
      <c r="WJE64" s="566"/>
      <c r="WJF64" s="399"/>
      <c r="WJG64" s="399"/>
      <c r="WJH64" s="399"/>
      <c r="WJI64" s="567"/>
      <c r="WJJ64" s="399"/>
      <c r="WJK64" s="399"/>
      <c r="WJL64" s="399"/>
      <c r="WJM64" s="399"/>
      <c r="WJN64" s="399"/>
      <c r="WJO64" s="399"/>
      <c r="WJP64" s="399"/>
      <c r="WJQ64" s="399"/>
      <c r="WJR64" s="399"/>
      <c r="WJS64" s="918"/>
      <c r="WJT64" s="918"/>
      <c r="WJU64" s="918"/>
      <c r="WJV64" s="566"/>
      <c r="WJW64" s="399"/>
      <c r="WJX64" s="399"/>
      <c r="WJY64" s="399"/>
      <c r="WJZ64" s="567"/>
      <c r="WKA64" s="399"/>
      <c r="WKB64" s="399"/>
      <c r="WKC64" s="399"/>
      <c r="WKD64" s="399"/>
      <c r="WKE64" s="399"/>
      <c r="WKF64" s="399"/>
      <c r="WKG64" s="399"/>
      <c r="WKH64" s="399"/>
      <c r="WKI64" s="399"/>
      <c r="WKJ64" s="918"/>
      <c r="WKK64" s="918"/>
      <c r="WKL64" s="918"/>
      <c r="WKM64" s="566"/>
      <c r="WKN64" s="399"/>
      <c r="WKO64" s="399"/>
      <c r="WKP64" s="399"/>
      <c r="WKQ64" s="567"/>
      <c r="WKR64" s="399"/>
      <c r="WKS64" s="399"/>
      <c r="WKT64" s="399"/>
      <c r="WKU64" s="399"/>
      <c r="WKV64" s="399"/>
      <c r="WKW64" s="399"/>
      <c r="WKX64" s="399"/>
      <c r="WKY64" s="399"/>
      <c r="WKZ64" s="399"/>
      <c r="WLA64" s="918"/>
      <c r="WLB64" s="918"/>
      <c r="WLC64" s="918"/>
      <c r="WLD64" s="566"/>
      <c r="WLE64" s="399"/>
      <c r="WLF64" s="399"/>
      <c r="WLG64" s="399"/>
      <c r="WLH64" s="567"/>
      <c r="WLI64" s="399"/>
      <c r="WLJ64" s="399"/>
      <c r="WLK64" s="399"/>
      <c r="WLL64" s="399"/>
      <c r="WLM64" s="399"/>
      <c r="WLN64" s="399"/>
      <c r="WLO64" s="399"/>
      <c r="WLP64" s="399"/>
      <c r="WLQ64" s="399"/>
      <c r="WLR64" s="918"/>
      <c r="WLS64" s="918"/>
      <c r="WLT64" s="918"/>
      <c r="WLU64" s="566"/>
      <c r="WLV64" s="399"/>
      <c r="WLW64" s="399"/>
      <c r="WLX64" s="399"/>
      <c r="WLY64" s="567"/>
      <c r="WLZ64" s="399"/>
      <c r="WMA64" s="399"/>
      <c r="WMB64" s="399"/>
      <c r="WMC64" s="399"/>
      <c r="WMD64" s="399"/>
      <c r="WME64" s="399"/>
      <c r="WMF64" s="399"/>
      <c r="WMG64" s="399"/>
      <c r="WMH64" s="399"/>
      <c r="WMI64" s="918"/>
      <c r="WMJ64" s="918"/>
      <c r="WMK64" s="918"/>
      <c r="WML64" s="566"/>
      <c r="WMM64" s="399"/>
      <c r="WMN64" s="399"/>
      <c r="WMO64" s="399"/>
      <c r="WMP64" s="567"/>
      <c r="WMQ64" s="399"/>
      <c r="WMR64" s="399"/>
      <c r="WMS64" s="399"/>
      <c r="WMT64" s="399"/>
      <c r="WMU64" s="399"/>
      <c r="WMV64" s="399"/>
      <c r="WMW64" s="399"/>
      <c r="WMX64" s="399"/>
      <c r="WMY64" s="399"/>
      <c r="WMZ64" s="918"/>
      <c r="WNA64" s="918"/>
      <c r="WNB64" s="918"/>
      <c r="WNC64" s="566"/>
      <c r="WND64" s="399"/>
      <c r="WNE64" s="399"/>
      <c r="WNF64" s="399"/>
      <c r="WNG64" s="567"/>
      <c r="WNH64" s="399"/>
      <c r="WNI64" s="399"/>
      <c r="WNJ64" s="399"/>
      <c r="WNK64" s="399"/>
      <c r="WNL64" s="399"/>
      <c r="WNM64" s="399"/>
      <c r="WNN64" s="399"/>
      <c r="WNO64" s="399"/>
      <c r="WNP64" s="399"/>
      <c r="WNQ64" s="918"/>
      <c r="WNR64" s="918"/>
      <c r="WNS64" s="918"/>
      <c r="WNT64" s="566"/>
      <c r="WNU64" s="399"/>
      <c r="WNV64" s="399"/>
      <c r="WNW64" s="399"/>
      <c r="WNX64" s="567"/>
      <c r="WNY64" s="399"/>
      <c r="WNZ64" s="399"/>
      <c r="WOA64" s="399"/>
      <c r="WOB64" s="399"/>
      <c r="WOC64" s="399"/>
      <c r="WOD64" s="399"/>
      <c r="WOE64" s="399"/>
      <c r="WOF64" s="399"/>
      <c r="WOG64" s="399"/>
      <c r="WOH64" s="918"/>
      <c r="WOI64" s="918"/>
      <c r="WOJ64" s="918"/>
      <c r="WOK64" s="566"/>
      <c r="WOL64" s="399"/>
      <c r="WOM64" s="399"/>
      <c r="WON64" s="399"/>
      <c r="WOO64" s="567"/>
      <c r="WOP64" s="399"/>
      <c r="WOQ64" s="399"/>
      <c r="WOR64" s="399"/>
      <c r="WOS64" s="399"/>
      <c r="WOT64" s="399"/>
      <c r="WOU64" s="399"/>
      <c r="WOV64" s="399"/>
      <c r="WOW64" s="399"/>
      <c r="WOX64" s="399"/>
      <c r="WOY64" s="918"/>
      <c r="WOZ64" s="918"/>
      <c r="WPA64" s="918"/>
      <c r="WPB64" s="566"/>
      <c r="WPC64" s="399"/>
      <c r="WPD64" s="399"/>
      <c r="WPE64" s="399"/>
      <c r="WPF64" s="567"/>
      <c r="WPG64" s="399"/>
      <c r="WPH64" s="399"/>
      <c r="WPI64" s="399"/>
      <c r="WPJ64" s="399"/>
      <c r="WPK64" s="399"/>
      <c r="WPL64" s="399"/>
      <c r="WPM64" s="399"/>
      <c r="WPN64" s="399"/>
      <c r="WPO64" s="399"/>
      <c r="WPP64" s="918"/>
      <c r="WPQ64" s="918"/>
      <c r="WPR64" s="918"/>
      <c r="WPS64" s="566"/>
      <c r="WPT64" s="399"/>
      <c r="WPU64" s="399"/>
      <c r="WPV64" s="399"/>
      <c r="WPW64" s="567"/>
      <c r="WPX64" s="399"/>
      <c r="WPY64" s="399"/>
      <c r="WPZ64" s="399"/>
      <c r="WQA64" s="399"/>
      <c r="WQB64" s="399"/>
      <c r="WQC64" s="399"/>
      <c r="WQD64" s="399"/>
      <c r="WQE64" s="399"/>
      <c r="WQF64" s="399"/>
      <c r="WQG64" s="918"/>
      <c r="WQH64" s="918"/>
      <c r="WQI64" s="918"/>
      <c r="WQJ64" s="566"/>
      <c r="WQK64" s="399"/>
      <c r="WQL64" s="399"/>
      <c r="WQM64" s="399"/>
      <c r="WQN64" s="567"/>
      <c r="WQO64" s="399"/>
      <c r="WQP64" s="399"/>
      <c r="WQQ64" s="399"/>
      <c r="WQR64" s="399"/>
      <c r="WQS64" s="399"/>
      <c r="WQT64" s="399"/>
      <c r="WQU64" s="399"/>
      <c r="WQV64" s="399"/>
      <c r="WQW64" s="399"/>
      <c r="WQX64" s="918"/>
      <c r="WQY64" s="918"/>
      <c r="WQZ64" s="918"/>
      <c r="WRA64" s="566"/>
      <c r="WRB64" s="399"/>
      <c r="WRC64" s="399"/>
      <c r="WRD64" s="399"/>
      <c r="WRE64" s="567"/>
      <c r="WRF64" s="399"/>
      <c r="WRG64" s="399"/>
      <c r="WRH64" s="399"/>
      <c r="WRI64" s="399"/>
      <c r="WRJ64" s="399"/>
      <c r="WRK64" s="399"/>
      <c r="WRL64" s="399"/>
      <c r="WRM64" s="399"/>
      <c r="WRN64" s="399"/>
      <c r="WRO64" s="918"/>
      <c r="WRP64" s="918"/>
      <c r="WRQ64" s="918"/>
      <c r="WRR64" s="566"/>
      <c r="WRS64" s="399"/>
      <c r="WRT64" s="399"/>
      <c r="WRU64" s="399"/>
      <c r="WRV64" s="567"/>
      <c r="WRW64" s="399"/>
      <c r="WRX64" s="399"/>
      <c r="WRY64" s="399"/>
      <c r="WRZ64" s="399"/>
      <c r="WSA64" s="399"/>
      <c r="WSB64" s="399"/>
      <c r="WSC64" s="399"/>
      <c r="WSD64" s="399"/>
      <c r="WSE64" s="399"/>
      <c r="WSF64" s="918"/>
      <c r="WSG64" s="918"/>
      <c r="WSH64" s="918"/>
      <c r="WSI64" s="566"/>
      <c r="WSJ64" s="399"/>
      <c r="WSK64" s="399"/>
      <c r="WSL64" s="399"/>
      <c r="WSM64" s="567"/>
      <c r="WSN64" s="399"/>
      <c r="WSO64" s="399"/>
      <c r="WSP64" s="399"/>
      <c r="WSQ64" s="399"/>
      <c r="WSR64" s="399"/>
      <c r="WSS64" s="399"/>
      <c r="WST64" s="399"/>
      <c r="WSU64" s="399"/>
      <c r="WSV64" s="399"/>
      <c r="WSW64" s="918"/>
      <c r="WSX64" s="918"/>
      <c r="WSY64" s="918"/>
      <c r="WSZ64" s="566"/>
      <c r="WTA64" s="399"/>
      <c r="WTB64" s="399"/>
      <c r="WTC64" s="399"/>
      <c r="WTD64" s="567"/>
      <c r="WTE64" s="399"/>
      <c r="WTF64" s="399"/>
      <c r="WTG64" s="399"/>
      <c r="WTH64" s="399"/>
      <c r="WTI64" s="399"/>
      <c r="WTJ64" s="399"/>
      <c r="WTK64" s="399"/>
      <c r="WTL64" s="399"/>
      <c r="WTM64" s="399"/>
      <c r="WTN64" s="918"/>
      <c r="WTO64" s="918"/>
      <c r="WTP64" s="918"/>
      <c r="WTQ64" s="566"/>
      <c r="WTR64" s="399"/>
      <c r="WTS64" s="399"/>
      <c r="WTT64" s="399"/>
      <c r="WTU64" s="567"/>
      <c r="WTV64" s="399"/>
      <c r="WTW64" s="399"/>
      <c r="WTX64" s="399"/>
      <c r="WTY64" s="399"/>
      <c r="WTZ64" s="399"/>
      <c r="WUA64" s="399"/>
      <c r="WUB64" s="399"/>
      <c r="WUC64" s="399"/>
      <c r="WUD64" s="399"/>
      <c r="WUE64" s="918"/>
      <c r="WUF64" s="918"/>
      <c r="WUG64" s="918"/>
      <c r="WUH64" s="566"/>
      <c r="WUI64" s="399"/>
      <c r="WUJ64" s="399"/>
      <c r="WUK64" s="399"/>
      <c r="WUL64" s="567"/>
      <c r="WUM64" s="399"/>
      <c r="WUN64" s="399"/>
      <c r="WUO64" s="399"/>
      <c r="WUP64" s="399"/>
      <c r="WUQ64" s="399"/>
      <c r="WUR64" s="399"/>
      <c r="WUS64" s="399"/>
      <c r="WUT64" s="399"/>
      <c r="WUU64" s="399"/>
      <c r="WUV64" s="918"/>
      <c r="WUW64" s="918"/>
      <c r="WUX64" s="918"/>
      <c r="WUY64" s="566"/>
      <c r="WUZ64" s="399"/>
      <c r="WVA64" s="399"/>
      <c r="WVB64" s="399"/>
      <c r="WVC64" s="567"/>
      <c r="WVD64" s="399"/>
      <c r="WVE64" s="399"/>
      <c r="WVF64" s="399"/>
      <c r="WVG64" s="399"/>
      <c r="WVH64" s="399"/>
      <c r="WVI64" s="399"/>
      <c r="WVJ64" s="399"/>
      <c r="WVK64" s="399"/>
      <c r="WVL64" s="399"/>
      <c r="WVM64" s="918"/>
      <c r="WVN64" s="918"/>
      <c r="WVO64" s="918"/>
      <c r="WVP64" s="566"/>
      <c r="WVQ64" s="399"/>
      <c r="WVR64" s="399"/>
      <c r="WVS64" s="399"/>
      <c r="WVT64" s="567"/>
      <c r="WVU64" s="399"/>
      <c r="WVV64" s="399"/>
      <c r="WVW64" s="399"/>
      <c r="WVX64" s="399"/>
      <c r="WVY64" s="399"/>
      <c r="WVZ64" s="399"/>
      <c r="WWA64" s="399"/>
      <c r="WWB64" s="399"/>
      <c r="WWC64" s="399"/>
      <c r="WWD64" s="918"/>
      <c r="WWE64" s="918"/>
      <c r="WWF64" s="918"/>
      <c r="WWG64" s="566"/>
      <c r="WWH64" s="399"/>
      <c r="WWI64" s="399"/>
      <c r="WWJ64" s="399"/>
      <c r="WWK64" s="567"/>
      <c r="WWL64" s="399"/>
      <c r="WWM64" s="399"/>
      <c r="WWN64" s="399"/>
      <c r="WWO64" s="399"/>
      <c r="WWP64" s="399"/>
      <c r="WWQ64" s="399"/>
      <c r="WWR64" s="399"/>
      <c r="WWS64" s="399"/>
      <c r="WWT64" s="399"/>
      <c r="WWU64" s="918"/>
      <c r="WWV64" s="918"/>
      <c r="WWW64" s="918"/>
      <c r="WWX64" s="566"/>
      <c r="WWY64" s="399"/>
      <c r="WWZ64" s="399"/>
      <c r="WXA64" s="399"/>
      <c r="WXB64" s="567"/>
      <c r="WXC64" s="399"/>
      <c r="WXD64" s="399"/>
      <c r="WXE64" s="399"/>
      <c r="WXF64" s="399"/>
      <c r="WXG64" s="399"/>
      <c r="WXH64" s="399"/>
      <c r="WXI64" s="399"/>
      <c r="WXJ64" s="399"/>
      <c r="WXK64" s="399"/>
      <c r="WXL64" s="918"/>
      <c r="WXM64" s="918"/>
      <c r="WXN64" s="918"/>
      <c r="WXO64" s="566"/>
      <c r="WXP64" s="399"/>
      <c r="WXQ64" s="399"/>
      <c r="WXR64" s="399"/>
      <c r="WXS64" s="567"/>
      <c r="WXT64" s="399"/>
      <c r="WXU64" s="399"/>
      <c r="WXV64" s="399"/>
      <c r="WXW64" s="399"/>
      <c r="WXX64" s="399"/>
      <c r="WXY64" s="399"/>
      <c r="WXZ64" s="399"/>
      <c r="WYA64" s="399"/>
      <c r="WYB64" s="399"/>
      <c r="WYC64" s="918"/>
      <c r="WYD64" s="918"/>
      <c r="WYE64" s="918"/>
      <c r="WYF64" s="566"/>
      <c r="WYG64" s="399"/>
      <c r="WYH64" s="399"/>
      <c r="WYI64" s="399"/>
      <c r="WYJ64" s="567"/>
      <c r="WYK64" s="399"/>
      <c r="WYL64" s="399"/>
      <c r="WYM64" s="399"/>
      <c r="WYN64" s="399"/>
      <c r="WYO64" s="399"/>
      <c r="WYP64" s="399"/>
      <c r="WYQ64" s="399"/>
      <c r="WYR64" s="399"/>
      <c r="WYS64" s="399"/>
      <c r="WYT64" s="918"/>
      <c r="WYU64" s="918"/>
      <c r="WYV64" s="918"/>
      <c r="WYW64" s="566"/>
      <c r="WYX64" s="399"/>
      <c r="WYY64" s="399"/>
      <c r="WYZ64" s="399"/>
      <c r="WZA64" s="567"/>
      <c r="WZB64" s="399"/>
      <c r="WZC64" s="399"/>
      <c r="WZD64" s="399"/>
      <c r="WZE64" s="399"/>
      <c r="WZF64" s="399"/>
      <c r="WZG64" s="399"/>
      <c r="WZH64" s="399"/>
      <c r="WZI64" s="399"/>
      <c r="WZJ64" s="399"/>
      <c r="WZK64" s="918"/>
      <c r="WZL64" s="918"/>
      <c r="WZM64" s="918"/>
      <c r="WZN64" s="566"/>
      <c r="WZO64" s="399"/>
      <c r="WZP64" s="399"/>
      <c r="WZQ64" s="399"/>
      <c r="WZR64" s="567"/>
      <c r="WZS64" s="399"/>
      <c r="WZT64" s="399"/>
      <c r="WZU64" s="399"/>
      <c r="WZV64" s="399"/>
      <c r="WZW64" s="399"/>
      <c r="WZX64" s="399"/>
      <c r="WZY64" s="399"/>
      <c r="WZZ64" s="399"/>
      <c r="XAA64" s="399"/>
      <c r="XAB64" s="918"/>
      <c r="XAC64" s="918"/>
      <c r="XAD64" s="918"/>
      <c r="XAE64" s="566"/>
      <c r="XAF64" s="399"/>
      <c r="XAG64" s="399"/>
      <c r="XAH64" s="399"/>
      <c r="XAI64" s="567"/>
      <c r="XAJ64" s="399"/>
      <c r="XAK64" s="399"/>
      <c r="XAL64" s="399"/>
      <c r="XAM64" s="399"/>
      <c r="XAN64" s="399"/>
      <c r="XAO64" s="399"/>
      <c r="XAP64" s="399"/>
      <c r="XAQ64" s="399"/>
      <c r="XAR64" s="399"/>
      <c r="XAS64" s="918"/>
      <c r="XAT64" s="918"/>
      <c r="XAU64" s="918"/>
      <c r="XAV64" s="566"/>
      <c r="XAW64" s="399"/>
      <c r="XAX64" s="399"/>
      <c r="XAY64" s="399"/>
      <c r="XAZ64" s="567"/>
      <c r="XBA64" s="399"/>
      <c r="XBB64" s="399"/>
      <c r="XBC64" s="399"/>
      <c r="XBD64" s="399"/>
      <c r="XBE64" s="399"/>
      <c r="XBF64" s="399"/>
      <c r="XBG64" s="399"/>
      <c r="XBH64" s="399"/>
      <c r="XBI64" s="399"/>
      <c r="XBJ64" s="918"/>
      <c r="XBK64" s="918"/>
      <c r="XBL64" s="918"/>
      <c r="XBM64" s="566"/>
      <c r="XBN64" s="399"/>
      <c r="XBO64" s="399"/>
      <c r="XBP64" s="399"/>
      <c r="XBQ64" s="567"/>
      <c r="XBR64" s="399"/>
      <c r="XBS64" s="399"/>
      <c r="XBT64" s="399"/>
      <c r="XBU64" s="399"/>
      <c r="XBV64" s="399"/>
      <c r="XBW64" s="399"/>
      <c r="XBX64" s="399"/>
      <c r="XBY64" s="399"/>
      <c r="XBZ64" s="399"/>
      <c r="XCA64" s="918"/>
      <c r="XCB64" s="918"/>
      <c r="XCC64" s="918"/>
      <c r="XCD64" s="566"/>
      <c r="XCE64" s="399"/>
      <c r="XCF64" s="399"/>
      <c r="XCG64" s="399"/>
      <c r="XCH64" s="567"/>
      <c r="XCI64" s="399"/>
      <c r="XCJ64" s="399"/>
      <c r="XCK64" s="399"/>
      <c r="XCL64" s="399"/>
      <c r="XCM64" s="399"/>
      <c r="XCN64" s="399"/>
      <c r="XCO64" s="399"/>
      <c r="XCP64" s="399"/>
      <c r="XCQ64" s="399"/>
      <c r="XCR64" s="918"/>
      <c r="XCS64" s="918"/>
      <c r="XCT64" s="918"/>
      <c r="XCU64" s="566"/>
      <c r="XCV64" s="399"/>
      <c r="XCW64" s="399"/>
      <c r="XCX64" s="399"/>
      <c r="XCY64" s="567"/>
      <c r="XCZ64" s="399"/>
      <c r="XDA64" s="399"/>
      <c r="XDB64" s="399"/>
      <c r="XDC64" s="399"/>
      <c r="XDD64" s="399"/>
      <c r="XDE64" s="399"/>
      <c r="XDF64" s="399"/>
      <c r="XDG64" s="399"/>
      <c r="XDH64" s="399"/>
      <c r="XDI64" s="918"/>
      <c r="XDJ64" s="918"/>
      <c r="XDK64" s="918"/>
      <c r="XDL64" s="566"/>
      <c r="XDM64" s="399"/>
      <c r="XDN64" s="399"/>
      <c r="XDO64" s="399"/>
      <c r="XDP64" s="567"/>
      <c r="XDQ64" s="399"/>
      <c r="XDR64" s="399"/>
      <c r="XDS64" s="399"/>
      <c r="XDT64" s="399"/>
      <c r="XDU64" s="399"/>
      <c r="XDV64" s="399"/>
      <c r="XDW64" s="399"/>
      <c r="XDX64" s="399"/>
      <c r="XDY64" s="399"/>
      <c r="XDZ64" s="918"/>
      <c r="XEA64" s="918"/>
      <c r="XEB64" s="918"/>
      <c r="XEC64" s="566"/>
      <c r="XED64" s="399"/>
      <c r="XEE64" s="399"/>
      <c r="XEF64" s="399"/>
      <c r="XEG64" s="567"/>
      <c r="XEH64" s="399"/>
      <c r="XEI64" s="399"/>
      <c r="XEJ64" s="399"/>
      <c r="XEK64" s="399"/>
      <c r="XEL64" s="399"/>
      <c r="XEM64" s="399"/>
      <c r="XEN64" s="399"/>
      <c r="XEO64" s="399"/>
      <c r="XEP64" s="399"/>
      <c r="XEQ64" s="918"/>
      <c r="XER64" s="918"/>
      <c r="XES64" s="918"/>
      <c r="XET64" s="566"/>
      <c r="XEU64" s="399"/>
      <c r="XEV64" s="399"/>
      <c r="XEW64" s="399"/>
      <c r="XEX64" s="567"/>
      <c r="XEY64" s="399"/>
      <c r="XEZ64" s="399"/>
      <c r="XFA64" s="399"/>
      <c r="XFB64" s="399"/>
      <c r="XFC64" s="399"/>
    </row>
    <row r="65" spans="1:16383" x14ac:dyDescent="0.2">
      <c r="A65" s="481" t="s">
        <v>101</v>
      </c>
      <c r="B65" s="841" t="s">
        <v>798</v>
      </c>
      <c r="C65" s="841"/>
      <c r="D65" s="400">
        <f>+H65+K65+N65</f>
        <v>0</v>
      </c>
      <c r="E65" s="400">
        <f t="shared" ref="E65:F67" si="34">+I65+L65+O65</f>
        <v>615</v>
      </c>
      <c r="F65" s="400">
        <f t="shared" si="34"/>
        <v>0</v>
      </c>
      <c r="G65" s="411">
        <f t="shared" si="25"/>
        <v>0</v>
      </c>
      <c r="H65" s="400">
        <f>+'6.a. mell. PH'!D61</f>
        <v>0</v>
      </c>
      <c r="I65" s="400">
        <f>+'6.a. mell. PH'!E61</f>
        <v>420</v>
      </c>
      <c r="J65" s="400">
        <f>+'6.a. mell. PH'!F61</f>
        <v>0</v>
      </c>
      <c r="K65" s="400">
        <f>+'6.b. mell. Óvoda'!D61</f>
        <v>0</v>
      </c>
      <c r="L65" s="400">
        <f>+'6.b. mell. Óvoda'!E61</f>
        <v>113</v>
      </c>
      <c r="M65" s="400">
        <f>+'6.b. mell. Óvoda'!F61</f>
        <v>0</v>
      </c>
      <c r="N65" s="400">
        <f>+'6.c. mell. BBKP'!D62</f>
        <v>0</v>
      </c>
      <c r="O65" s="400">
        <f>+'6.c. mell. BBKP'!E62</f>
        <v>82</v>
      </c>
      <c r="P65" s="401">
        <f>+'6.c. mell. BBKP'!F62</f>
        <v>0</v>
      </c>
      <c r="Q65" s="701"/>
      <c r="R65" s="701"/>
      <c r="S65" s="701"/>
      <c r="T65" s="566"/>
      <c r="U65" s="399"/>
      <c r="V65" s="399"/>
      <c r="W65" s="399"/>
      <c r="X65" s="567"/>
      <c r="Y65" s="399"/>
      <c r="Z65" s="399"/>
      <c r="AA65" s="399"/>
      <c r="AB65" s="399"/>
      <c r="AC65" s="399"/>
      <c r="AD65" s="399"/>
      <c r="AE65" s="399"/>
      <c r="AF65" s="399"/>
      <c r="AG65" s="399"/>
      <c r="AH65" s="701"/>
      <c r="AI65" s="701"/>
      <c r="AJ65" s="701"/>
      <c r="AK65" s="566"/>
      <c r="AL65" s="399"/>
      <c r="AM65" s="399"/>
      <c r="AN65" s="399"/>
      <c r="AO65" s="567"/>
      <c r="AP65" s="399"/>
      <c r="AQ65" s="399"/>
      <c r="AR65" s="399"/>
      <c r="AS65" s="399"/>
      <c r="AT65" s="399"/>
      <c r="AU65" s="399"/>
      <c r="AV65" s="399"/>
      <c r="AW65" s="399"/>
      <c r="AX65" s="399"/>
      <c r="AY65" s="701"/>
      <c r="AZ65" s="701"/>
      <c r="BA65" s="701"/>
      <c r="BB65" s="566"/>
      <c r="BC65" s="399"/>
      <c r="BD65" s="399"/>
      <c r="BE65" s="399"/>
      <c r="BF65" s="567"/>
      <c r="BG65" s="399"/>
      <c r="BH65" s="399"/>
      <c r="BI65" s="399"/>
      <c r="BJ65" s="399"/>
      <c r="BK65" s="399"/>
      <c r="BL65" s="399"/>
      <c r="BM65" s="399"/>
      <c r="BN65" s="399"/>
      <c r="BO65" s="399"/>
      <c r="BP65" s="701"/>
      <c r="BQ65" s="701"/>
      <c r="BR65" s="701"/>
      <c r="BS65" s="566"/>
      <c r="BT65" s="399"/>
      <c r="BU65" s="399"/>
      <c r="BV65" s="399"/>
      <c r="BW65" s="567"/>
      <c r="BX65" s="399"/>
      <c r="BY65" s="399"/>
      <c r="BZ65" s="399"/>
      <c r="CA65" s="399"/>
      <c r="CB65" s="399"/>
      <c r="CC65" s="399"/>
      <c r="CD65" s="399"/>
      <c r="CE65" s="399"/>
      <c r="CF65" s="399"/>
      <c r="CG65" s="701"/>
      <c r="CH65" s="701"/>
      <c r="CI65" s="701"/>
      <c r="CJ65" s="566"/>
      <c r="CK65" s="399"/>
      <c r="CL65" s="399"/>
      <c r="CM65" s="399"/>
      <c r="CN65" s="567"/>
      <c r="CO65" s="399"/>
      <c r="CP65" s="399"/>
      <c r="CQ65" s="399"/>
      <c r="CR65" s="399"/>
      <c r="CS65" s="399"/>
      <c r="CT65" s="399"/>
      <c r="CU65" s="399"/>
      <c r="CV65" s="399"/>
      <c r="CW65" s="399"/>
      <c r="CX65" s="701"/>
      <c r="CY65" s="701"/>
      <c r="CZ65" s="701"/>
      <c r="DA65" s="566"/>
      <c r="DB65" s="399"/>
      <c r="DC65" s="399"/>
      <c r="DD65" s="399"/>
      <c r="DE65" s="567"/>
      <c r="DF65" s="399"/>
      <c r="DG65" s="399"/>
      <c r="DH65" s="399"/>
      <c r="DI65" s="399"/>
      <c r="DJ65" s="399"/>
      <c r="DK65" s="399"/>
      <c r="DL65" s="399"/>
      <c r="DM65" s="399"/>
      <c r="DN65" s="399"/>
      <c r="DO65" s="701"/>
      <c r="DP65" s="701"/>
      <c r="DQ65" s="701"/>
      <c r="DR65" s="566"/>
      <c r="DS65" s="399"/>
      <c r="DT65" s="399"/>
      <c r="DU65" s="399"/>
      <c r="DV65" s="567"/>
      <c r="DW65" s="399"/>
      <c r="DX65" s="399"/>
      <c r="DY65" s="399"/>
      <c r="DZ65" s="399"/>
      <c r="EA65" s="399"/>
      <c r="EB65" s="399"/>
      <c r="EC65" s="399"/>
      <c r="ED65" s="399"/>
      <c r="EE65" s="399"/>
      <c r="EF65" s="701"/>
      <c r="EG65" s="701"/>
      <c r="EH65" s="701"/>
      <c r="EI65" s="566"/>
      <c r="EJ65" s="399"/>
      <c r="EK65" s="399"/>
      <c r="EL65" s="399"/>
      <c r="EM65" s="567"/>
      <c r="EN65" s="399"/>
      <c r="EO65" s="399"/>
      <c r="EP65" s="399"/>
      <c r="EQ65" s="399"/>
      <c r="ER65" s="399"/>
      <c r="ES65" s="399"/>
      <c r="ET65" s="399"/>
      <c r="EU65" s="399"/>
      <c r="EV65" s="399"/>
      <c r="EW65" s="701"/>
      <c r="EX65" s="701"/>
      <c r="EY65" s="701"/>
      <c r="EZ65" s="566"/>
      <c r="FA65" s="399"/>
      <c r="FB65" s="399"/>
      <c r="FC65" s="399"/>
      <c r="FD65" s="567"/>
      <c r="FE65" s="399"/>
      <c r="FF65" s="399"/>
      <c r="FG65" s="399"/>
      <c r="FH65" s="399"/>
      <c r="FI65" s="399"/>
      <c r="FJ65" s="399"/>
      <c r="FK65" s="399"/>
      <c r="FL65" s="399"/>
      <c r="FM65" s="399"/>
      <c r="FN65" s="701"/>
      <c r="FO65" s="701"/>
      <c r="FP65" s="701"/>
      <c r="FQ65" s="566"/>
      <c r="FR65" s="399"/>
      <c r="FS65" s="399"/>
      <c r="FT65" s="399"/>
      <c r="FU65" s="567"/>
      <c r="FV65" s="399"/>
      <c r="FW65" s="399"/>
      <c r="FX65" s="399"/>
      <c r="FY65" s="399"/>
      <c r="FZ65" s="399"/>
      <c r="GA65" s="399"/>
      <c r="GB65" s="399"/>
      <c r="GC65" s="399"/>
      <c r="GD65" s="399"/>
      <c r="GE65" s="701"/>
      <c r="GF65" s="701"/>
      <c r="GG65" s="701"/>
      <c r="GH65" s="566"/>
      <c r="GI65" s="399"/>
      <c r="GJ65" s="399"/>
      <c r="GK65" s="399"/>
      <c r="GL65" s="567"/>
      <c r="GM65" s="399"/>
      <c r="GN65" s="399"/>
      <c r="GO65" s="399"/>
      <c r="GP65" s="399"/>
      <c r="GQ65" s="399"/>
      <c r="GR65" s="399"/>
      <c r="GS65" s="399"/>
      <c r="GT65" s="399"/>
      <c r="GU65" s="399"/>
      <c r="GV65" s="701"/>
      <c r="GW65" s="701"/>
      <c r="GX65" s="701"/>
      <c r="GY65" s="566"/>
      <c r="GZ65" s="399"/>
      <c r="HA65" s="399"/>
      <c r="HB65" s="399"/>
      <c r="HC65" s="567"/>
      <c r="HD65" s="399"/>
      <c r="HE65" s="399"/>
      <c r="HF65" s="399"/>
      <c r="HG65" s="399"/>
      <c r="HH65" s="399"/>
      <c r="HI65" s="399"/>
      <c r="HJ65" s="399"/>
      <c r="HK65" s="399"/>
      <c r="HL65" s="399"/>
      <c r="HM65" s="701"/>
      <c r="HN65" s="701"/>
      <c r="HO65" s="701"/>
      <c r="HP65" s="566"/>
      <c r="HQ65" s="399"/>
      <c r="HR65" s="399"/>
      <c r="HS65" s="399"/>
      <c r="HT65" s="567"/>
      <c r="HU65" s="399"/>
      <c r="HV65" s="399"/>
      <c r="HW65" s="399"/>
      <c r="HX65" s="399"/>
      <c r="HY65" s="399"/>
      <c r="HZ65" s="399"/>
      <c r="IA65" s="399"/>
      <c r="IB65" s="399"/>
      <c r="IC65" s="399"/>
      <c r="ID65" s="701"/>
      <c r="IE65" s="701"/>
      <c r="IF65" s="701"/>
      <c r="IG65" s="566"/>
      <c r="IH65" s="399"/>
      <c r="II65" s="399"/>
      <c r="IJ65" s="399"/>
      <c r="IK65" s="567"/>
      <c r="IL65" s="399"/>
      <c r="IM65" s="399"/>
      <c r="IN65" s="399"/>
      <c r="IO65" s="399"/>
      <c r="IP65" s="399"/>
      <c r="IQ65" s="399"/>
      <c r="IR65" s="399"/>
      <c r="IS65" s="399"/>
      <c r="IT65" s="399"/>
      <c r="IU65" s="701"/>
      <c r="IV65" s="701"/>
      <c r="IW65" s="701"/>
      <c r="IX65" s="566"/>
      <c r="IY65" s="399"/>
      <c r="IZ65" s="399"/>
      <c r="JA65" s="399"/>
      <c r="JB65" s="567"/>
      <c r="JC65" s="399"/>
      <c r="JD65" s="399"/>
      <c r="JE65" s="399"/>
      <c r="JF65" s="399"/>
      <c r="JG65" s="399"/>
      <c r="JH65" s="399"/>
      <c r="JI65" s="399"/>
      <c r="JJ65" s="399"/>
      <c r="JK65" s="399"/>
      <c r="JL65" s="701"/>
      <c r="JM65" s="701"/>
      <c r="JN65" s="701"/>
      <c r="JO65" s="566"/>
      <c r="JP65" s="399"/>
      <c r="JQ65" s="399"/>
      <c r="JR65" s="399"/>
      <c r="JS65" s="567"/>
      <c r="JT65" s="399"/>
      <c r="JU65" s="399"/>
      <c r="JV65" s="399"/>
      <c r="JW65" s="399"/>
      <c r="JX65" s="399"/>
      <c r="JY65" s="399"/>
      <c r="JZ65" s="399"/>
      <c r="KA65" s="399"/>
      <c r="KB65" s="399"/>
      <c r="KC65" s="701"/>
      <c r="KD65" s="701"/>
      <c r="KE65" s="701"/>
      <c r="KF65" s="566"/>
      <c r="KG65" s="399"/>
      <c r="KH65" s="399"/>
      <c r="KI65" s="399"/>
      <c r="KJ65" s="567"/>
      <c r="KK65" s="399"/>
      <c r="KL65" s="399"/>
      <c r="KM65" s="399"/>
      <c r="KN65" s="399"/>
      <c r="KO65" s="399"/>
      <c r="KP65" s="399"/>
      <c r="KQ65" s="399"/>
      <c r="KR65" s="399"/>
      <c r="KS65" s="399"/>
      <c r="KT65" s="701"/>
      <c r="KU65" s="701"/>
      <c r="KV65" s="701"/>
      <c r="KW65" s="566"/>
      <c r="KX65" s="399"/>
      <c r="KY65" s="399"/>
      <c r="KZ65" s="399"/>
      <c r="LA65" s="567"/>
      <c r="LB65" s="399"/>
      <c r="LC65" s="399"/>
      <c r="LD65" s="399"/>
      <c r="LE65" s="399"/>
      <c r="LF65" s="399"/>
      <c r="LG65" s="399"/>
      <c r="LH65" s="399"/>
      <c r="LI65" s="399"/>
      <c r="LJ65" s="399"/>
      <c r="LK65" s="701"/>
      <c r="LL65" s="701"/>
      <c r="LM65" s="701"/>
      <c r="LN65" s="566"/>
      <c r="LO65" s="399"/>
      <c r="LP65" s="399"/>
      <c r="LQ65" s="399"/>
      <c r="LR65" s="567"/>
      <c r="LS65" s="399"/>
      <c r="LT65" s="399"/>
      <c r="LU65" s="399"/>
      <c r="LV65" s="399"/>
      <c r="LW65" s="399"/>
      <c r="LX65" s="399"/>
      <c r="LY65" s="399"/>
      <c r="LZ65" s="399"/>
      <c r="MA65" s="399"/>
      <c r="MB65" s="701"/>
      <c r="MC65" s="701"/>
      <c r="MD65" s="701"/>
      <c r="ME65" s="566"/>
      <c r="MF65" s="399"/>
      <c r="MG65" s="399"/>
      <c r="MH65" s="399"/>
      <c r="MI65" s="567"/>
      <c r="MJ65" s="399"/>
      <c r="MK65" s="399"/>
      <c r="ML65" s="399"/>
      <c r="MM65" s="399"/>
      <c r="MN65" s="399"/>
      <c r="MO65" s="399"/>
      <c r="MP65" s="399"/>
      <c r="MQ65" s="399"/>
      <c r="MR65" s="399"/>
      <c r="MS65" s="701"/>
      <c r="MT65" s="701"/>
      <c r="MU65" s="701"/>
      <c r="MV65" s="566"/>
      <c r="MW65" s="399"/>
      <c r="MX65" s="399"/>
      <c r="MY65" s="399"/>
      <c r="MZ65" s="567"/>
      <c r="NA65" s="399"/>
      <c r="NB65" s="399"/>
      <c r="NC65" s="399"/>
      <c r="ND65" s="399"/>
      <c r="NE65" s="399"/>
      <c r="NF65" s="399"/>
      <c r="NG65" s="399"/>
      <c r="NH65" s="399"/>
      <c r="NI65" s="399"/>
      <c r="NJ65" s="701"/>
      <c r="NK65" s="701"/>
      <c r="NL65" s="701"/>
      <c r="NM65" s="566"/>
      <c r="NN65" s="399"/>
      <c r="NO65" s="399"/>
      <c r="NP65" s="399"/>
      <c r="NQ65" s="567"/>
      <c r="NR65" s="399"/>
      <c r="NS65" s="399"/>
      <c r="NT65" s="399"/>
      <c r="NU65" s="399"/>
      <c r="NV65" s="399"/>
      <c r="NW65" s="399"/>
      <c r="NX65" s="399"/>
      <c r="NY65" s="399"/>
      <c r="NZ65" s="399"/>
      <c r="OA65" s="701"/>
      <c r="OB65" s="701"/>
      <c r="OC65" s="701"/>
      <c r="OD65" s="566"/>
      <c r="OE65" s="399"/>
      <c r="OF65" s="399"/>
      <c r="OG65" s="399"/>
      <c r="OH65" s="567"/>
      <c r="OI65" s="399"/>
      <c r="OJ65" s="399"/>
      <c r="OK65" s="399"/>
      <c r="OL65" s="399"/>
      <c r="OM65" s="399"/>
      <c r="ON65" s="399"/>
      <c r="OO65" s="399"/>
      <c r="OP65" s="399"/>
      <c r="OQ65" s="399"/>
      <c r="OR65" s="701"/>
      <c r="OS65" s="701"/>
      <c r="OT65" s="701"/>
      <c r="OU65" s="566"/>
      <c r="OV65" s="399"/>
      <c r="OW65" s="399"/>
      <c r="OX65" s="399"/>
      <c r="OY65" s="567"/>
      <c r="OZ65" s="399"/>
      <c r="PA65" s="399"/>
      <c r="PB65" s="399"/>
      <c r="PC65" s="399"/>
      <c r="PD65" s="399"/>
      <c r="PE65" s="399"/>
      <c r="PF65" s="399"/>
      <c r="PG65" s="399"/>
      <c r="PH65" s="399"/>
      <c r="PI65" s="701"/>
      <c r="PJ65" s="701"/>
      <c r="PK65" s="701"/>
      <c r="PL65" s="566"/>
      <c r="PM65" s="399"/>
      <c r="PN65" s="399"/>
      <c r="PO65" s="399"/>
      <c r="PP65" s="567"/>
      <c r="PQ65" s="399"/>
      <c r="PR65" s="399"/>
      <c r="PS65" s="399"/>
      <c r="PT65" s="399"/>
      <c r="PU65" s="399"/>
      <c r="PV65" s="399"/>
      <c r="PW65" s="399"/>
      <c r="PX65" s="399"/>
      <c r="PY65" s="399"/>
      <c r="PZ65" s="701"/>
      <c r="QA65" s="701"/>
      <c r="QB65" s="701"/>
      <c r="QC65" s="566"/>
      <c r="QD65" s="399"/>
      <c r="QE65" s="399"/>
      <c r="QF65" s="399"/>
      <c r="QG65" s="567"/>
      <c r="QH65" s="399"/>
      <c r="QI65" s="399"/>
      <c r="QJ65" s="399"/>
      <c r="QK65" s="399"/>
      <c r="QL65" s="399"/>
      <c r="QM65" s="399"/>
      <c r="QN65" s="399"/>
      <c r="QO65" s="399"/>
      <c r="QP65" s="399"/>
      <c r="QQ65" s="701"/>
      <c r="QR65" s="701"/>
      <c r="QS65" s="701"/>
      <c r="QT65" s="566"/>
      <c r="QU65" s="399"/>
      <c r="QV65" s="399"/>
      <c r="QW65" s="399"/>
      <c r="QX65" s="567"/>
      <c r="QY65" s="399"/>
      <c r="QZ65" s="399"/>
      <c r="RA65" s="399"/>
      <c r="RB65" s="399"/>
      <c r="RC65" s="399"/>
      <c r="RD65" s="399"/>
      <c r="RE65" s="399"/>
      <c r="RF65" s="399"/>
      <c r="RG65" s="399"/>
      <c r="RH65" s="701"/>
      <c r="RI65" s="701"/>
      <c r="RJ65" s="701"/>
      <c r="RK65" s="566"/>
      <c r="RL65" s="399"/>
      <c r="RM65" s="399"/>
      <c r="RN65" s="399"/>
      <c r="RO65" s="567"/>
      <c r="RP65" s="399"/>
      <c r="RQ65" s="399"/>
      <c r="RR65" s="399"/>
      <c r="RS65" s="399"/>
      <c r="RT65" s="399"/>
      <c r="RU65" s="399"/>
      <c r="RV65" s="399"/>
      <c r="RW65" s="399"/>
      <c r="RX65" s="399"/>
      <c r="RY65" s="701"/>
      <c r="RZ65" s="701"/>
      <c r="SA65" s="701"/>
      <c r="SB65" s="566"/>
      <c r="SC65" s="399"/>
      <c r="SD65" s="399"/>
      <c r="SE65" s="399"/>
      <c r="SF65" s="567"/>
      <c r="SG65" s="399"/>
      <c r="SH65" s="399"/>
      <c r="SI65" s="399"/>
      <c r="SJ65" s="399"/>
      <c r="SK65" s="399"/>
      <c r="SL65" s="399"/>
      <c r="SM65" s="399"/>
      <c r="SN65" s="399"/>
      <c r="SO65" s="399"/>
      <c r="SP65" s="701"/>
      <c r="SQ65" s="701"/>
      <c r="SR65" s="701"/>
      <c r="SS65" s="566"/>
      <c r="ST65" s="399"/>
      <c r="SU65" s="399"/>
      <c r="SV65" s="399"/>
      <c r="SW65" s="567"/>
      <c r="SX65" s="399"/>
      <c r="SY65" s="399"/>
      <c r="SZ65" s="399"/>
      <c r="TA65" s="399"/>
      <c r="TB65" s="399"/>
      <c r="TC65" s="399"/>
      <c r="TD65" s="399"/>
      <c r="TE65" s="399"/>
      <c r="TF65" s="399"/>
      <c r="TG65" s="701"/>
      <c r="TH65" s="701"/>
      <c r="TI65" s="701"/>
      <c r="TJ65" s="566"/>
      <c r="TK65" s="399"/>
      <c r="TL65" s="399"/>
      <c r="TM65" s="399"/>
      <c r="TN65" s="567"/>
      <c r="TO65" s="399"/>
      <c r="TP65" s="399"/>
      <c r="TQ65" s="399"/>
      <c r="TR65" s="399"/>
      <c r="TS65" s="399"/>
      <c r="TT65" s="399"/>
      <c r="TU65" s="399"/>
      <c r="TV65" s="399"/>
      <c r="TW65" s="399"/>
      <c r="TX65" s="701"/>
      <c r="TY65" s="701"/>
      <c r="TZ65" s="701"/>
      <c r="UA65" s="566"/>
      <c r="UB65" s="399"/>
      <c r="UC65" s="399"/>
      <c r="UD65" s="399"/>
      <c r="UE65" s="567"/>
      <c r="UF65" s="399"/>
      <c r="UG65" s="399"/>
      <c r="UH65" s="399"/>
      <c r="UI65" s="399"/>
      <c r="UJ65" s="399"/>
      <c r="UK65" s="399"/>
      <c r="UL65" s="399"/>
      <c r="UM65" s="399"/>
      <c r="UN65" s="399"/>
      <c r="UO65" s="701"/>
      <c r="UP65" s="701"/>
      <c r="UQ65" s="701"/>
      <c r="UR65" s="566"/>
      <c r="US65" s="399"/>
      <c r="UT65" s="399"/>
      <c r="UU65" s="399"/>
      <c r="UV65" s="567"/>
      <c r="UW65" s="399"/>
      <c r="UX65" s="399"/>
      <c r="UY65" s="399"/>
      <c r="UZ65" s="399"/>
      <c r="VA65" s="399"/>
      <c r="VB65" s="399"/>
      <c r="VC65" s="399"/>
      <c r="VD65" s="399"/>
      <c r="VE65" s="399"/>
      <c r="VF65" s="701"/>
      <c r="VG65" s="701"/>
      <c r="VH65" s="701"/>
      <c r="VI65" s="566"/>
      <c r="VJ65" s="399"/>
      <c r="VK65" s="399"/>
      <c r="VL65" s="399"/>
      <c r="VM65" s="567"/>
      <c r="VN65" s="399"/>
      <c r="VO65" s="399"/>
      <c r="VP65" s="399"/>
      <c r="VQ65" s="399"/>
      <c r="VR65" s="399"/>
      <c r="VS65" s="399"/>
      <c r="VT65" s="399"/>
      <c r="VU65" s="399"/>
      <c r="VV65" s="399"/>
      <c r="VW65" s="701"/>
      <c r="VX65" s="701"/>
      <c r="VY65" s="701"/>
      <c r="VZ65" s="566"/>
      <c r="WA65" s="399"/>
      <c r="WB65" s="399"/>
      <c r="WC65" s="399"/>
      <c r="WD65" s="567"/>
      <c r="WE65" s="399"/>
      <c r="WF65" s="399"/>
      <c r="WG65" s="399"/>
      <c r="WH65" s="399"/>
      <c r="WI65" s="399"/>
      <c r="WJ65" s="399"/>
      <c r="WK65" s="399"/>
      <c r="WL65" s="399"/>
      <c r="WM65" s="399"/>
      <c r="WN65" s="701"/>
      <c r="WO65" s="701"/>
      <c r="WP65" s="701"/>
      <c r="WQ65" s="566"/>
      <c r="WR65" s="399"/>
      <c r="WS65" s="399"/>
      <c r="WT65" s="399"/>
      <c r="WU65" s="567"/>
      <c r="WV65" s="399"/>
      <c r="WW65" s="399"/>
      <c r="WX65" s="399"/>
      <c r="WY65" s="399"/>
      <c r="WZ65" s="399"/>
      <c r="XA65" s="399"/>
      <c r="XB65" s="399"/>
      <c r="XC65" s="399"/>
      <c r="XD65" s="399"/>
      <c r="XE65" s="701"/>
      <c r="XF65" s="701"/>
      <c r="XG65" s="701"/>
      <c r="XH65" s="566"/>
      <c r="XI65" s="399"/>
      <c r="XJ65" s="399"/>
      <c r="XK65" s="399"/>
      <c r="XL65" s="567"/>
      <c r="XM65" s="399"/>
      <c r="XN65" s="399"/>
      <c r="XO65" s="399"/>
      <c r="XP65" s="399"/>
      <c r="XQ65" s="399"/>
      <c r="XR65" s="399"/>
      <c r="XS65" s="399"/>
      <c r="XT65" s="399"/>
      <c r="XU65" s="399"/>
      <c r="XV65" s="701"/>
      <c r="XW65" s="701"/>
      <c r="XX65" s="701"/>
      <c r="XY65" s="566"/>
      <c r="XZ65" s="399"/>
      <c r="YA65" s="399"/>
      <c r="YB65" s="399"/>
      <c r="YC65" s="567"/>
      <c r="YD65" s="399"/>
      <c r="YE65" s="399"/>
      <c r="YF65" s="399"/>
      <c r="YG65" s="399"/>
      <c r="YH65" s="399"/>
      <c r="YI65" s="399"/>
      <c r="YJ65" s="399"/>
      <c r="YK65" s="399"/>
      <c r="YL65" s="399"/>
      <c r="YM65" s="701"/>
      <c r="YN65" s="701"/>
      <c r="YO65" s="701"/>
      <c r="YP65" s="566"/>
      <c r="YQ65" s="399"/>
      <c r="YR65" s="399"/>
      <c r="YS65" s="399"/>
      <c r="YT65" s="567"/>
      <c r="YU65" s="399"/>
      <c r="YV65" s="399"/>
      <c r="YW65" s="399"/>
      <c r="YX65" s="399"/>
      <c r="YY65" s="399"/>
      <c r="YZ65" s="399"/>
      <c r="ZA65" s="399"/>
      <c r="ZB65" s="399"/>
      <c r="ZC65" s="399"/>
      <c r="ZD65" s="701"/>
      <c r="ZE65" s="701"/>
      <c r="ZF65" s="701"/>
      <c r="ZG65" s="566"/>
      <c r="ZH65" s="399"/>
      <c r="ZI65" s="399"/>
      <c r="ZJ65" s="399"/>
      <c r="ZK65" s="567"/>
      <c r="ZL65" s="399"/>
      <c r="ZM65" s="399"/>
      <c r="ZN65" s="399"/>
      <c r="ZO65" s="399"/>
      <c r="ZP65" s="399"/>
      <c r="ZQ65" s="399"/>
      <c r="ZR65" s="399"/>
      <c r="ZS65" s="399"/>
      <c r="ZT65" s="399"/>
      <c r="ZU65" s="701"/>
      <c r="ZV65" s="701"/>
      <c r="ZW65" s="701"/>
      <c r="ZX65" s="566"/>
      <c r="ZY65" s="399"/>
      <c r="ZZ65" s="399"/>
      <c r="AAA65" s="399"/>
      <c r="AAB65" s="567"/>
      <c r="AAC65" s="399"/>
      <c r="AAD65" s="399"/>
      <c r="AAE65" s="399"/>
      <c r="AAF65" s="399"/>
      <c r="AAG65" s="399"/>
      <c r="AAH65" s="399"/>
      <c r="AAI65" s="399"/>
      <c r="AAJ65" s="399"/>
      <c r="AAK65" s="399"/>
      <c r="AAL65" s="701"/>
      <c r="AAM65" s="701"/>
      <c r="AAN65" s="701"/>
      <c r="AAO65" s="566"/>
      <c r="AAP65" s="399"/>
      <c r="AAQ65" s="399"/>
      <c r="AAR65" s="399"/>
      <c r="AAS65" s="567"/>
      <c r="AAT65" s="399"/>
      <c r="AAU65" s="399"/>
      <c r="AAV65" s="399"/>
      <c r="AAW65" s="399"/>
      <c r="AAX65" s="399"/>
      <c r="AAY65" s="399"/>
      <c r="AAZ65" s="399"/>
      <c r="ABA65" s="399"/>
      <c r="ABB65" s="399"/>
      <c r="ABC65" s="701"/>
      <c r="ABD65" s="701"/>
      <c r="ABE65" s="701"/>
      <c r="ABF65" s="566"/>
      <c r="ABG65" s="399"/>
      <c r="ABH65" s="399"/>
      <c r="ABI65" s="399"/>
      <c r="ABJ65" s="567"/>
      <c r="ABK65" s="399"/>
      <c r="ABL65" s="399"/>
      <c r="ABM65" s="399"/>
      <c r="ABN65" s="399"/>
      <c r="ABO65" s="399"/>
      <c r="ABP65" s="399"/>
      <c r="ABQ65" s="399"/>
      <c r="ABR65" s="399"/>
      <c r="ABS65" s="399"/>
      <c r="ABT65" s="701"/>
      <c r="ABU65" s="701"/>
      <c r="ABV65" s="701"/>
      <c r="ABW65" s="566"/>
      <c r="ABX65" s="399"/>
      <c r="ABY65" s="399"/>
      <c r="ABZ65" s="399"/>
      <c r="ACA65" s="567"/>
      <c r="ACB65" s="399"/>
      <c r="ACC65" s="399"/>
      <c r="ACD65" s="399"/>
      <c r="ACE65" s="399"/>
      <c r="ACF65" s="399"/>
      <c r="ACG65" s="399"/>
      <c r="ACH65" s="399"/>
      <c r="ACI65" s="399"/>
      <c r="ACJ65" s="399"/>
      <c r="ACK65" s="701"/>
      <c r="ACL65" s="701"/>
      <c r="ACM65" s="701"/>
      <c r="ACN65" s="566"/>
      <c r="ACO65" s="399"/>
      <c r="ACP65" s="399"/>
      <c r="ACQ65" s="399"/>
      <c r="ACR65" s="567"/>
      <c r="ACS65" s="399"/>
      <c r="ACT65" s="399"/>
      <c r="ACU65" s="399"/>
      <c r="ACV65" s="399"/>
      <c r="ACW65" s="399"/>
      <c r="ACX65" s="399"/>
      <c r="ACY65" s="399"/>
      <c r="ACZ65" s="399"/>
      <c r="ADA65" s="399"/>
      <c r="ADB65" s="701"/>
      <c r="ADC65" s="701"/>
      <c r="ADD65" s="701"/>
      <c r="ADE65" s="566"/>
      <c r="ADF65" s="399"/>
      <c r="ADG65" s="399"/>
      <c r="ADH65" s="399"/>
      <c r="ADI65" s="567"/>
      <c r="ADJ65" s="399"/>
      <c r="ADK65" s="399"/>
      <c r="ADL65" s="399"/>
      <c r="ADM65" s="399"/>
      <c r="ADN65" s="399"/>
      <c r="ADO65" s="399"/>
      <c r="ADP65" s="399"/>
      <c r="ADQ65" s="399"/>
      <c r="ADR65" s="399"/>
      <c r="ADS65" s="701"/>
      <c r="ADT65" s="701"/>
      <c r="ADU65" s="701"/>
      <c r="ADV65" s="566"/>
      <c r="ADW65" s="399"/>
      <c r="ADX65" s="399"/>
      <c r="ADY65" s="399"/>
      <c r="ADZ65" s="567"/>
      <c r="AEA65" s="399"/>
      <c r="AEB65" s="399"/>
      <c r="AEC65" s="399"/>
      <c r="AED65" s="399"/>
      <c r="AEE65" s="399"/>
      <c r="AEF65" s="399"/>
      <c r="AEG65" s="399"/>
      <c r="AEH65" s="399"/>
      <c r="AEI65" s="399"/>
      <c r="AEJ65" s="701"/>
      <c r="AEK65" s="701"/>
      <c r="AEL65" s="701"/>
      <c r="AEM65" s="566"/>
      <c r="AEN65" s="399"/>
      <c r="AEO65" s="399"/>
      <c r="AEP65" s="399"/>
      <c r="AEQ65" s="567"/>
      <c r="AER65" s="399"/>
      <c r="AES65" s="399"/>
      <c r="AET65" s="399"/>
      <c r="AEU65" s="399"/>
      <c r="AEV65" s="399"/>
      <c r="AEW65" s="399"/>
      <c r="AEX65" s="399"/>
      <c r="AEY65" s="399"/>
      <c r="AEZ65" s="399"/>
      <c r="AFA65" s="701"/>
      <c r="AFB65" s="701"/>
      <c r="AFC65" s="701"/>
      <c r="AFD65" s="566"/>
      <c r="AFE65" s="399"/>
      <c r="AFF65" s="399"/>
      <c r="AFG65" s="399"/>
      <c r="AFH65" s="567"/>
      <c r="AFI65" s="399"/>
      <c r="AFJ65" s="399"/>
      <c r="AFK65" s="399"/>
      <c r="AFL65" s="399"/>
      <c r="AFM65" s="399"/>
      <c r="AFN65" s="399"/>
      <c r="AFO65" s="399"/>
      <c r="AFP65" s="399"/>
      <c r="AFQ65" s="399"/>
      <c r="AFR65" s="701"/>
      <c r="AFS65" s="701"/>
      <c r="AFT65" s="701"/>
      <c r="AFU65" s="566"/>
      <c r="AFV65" s="399"/>
      <c r="AFW65" s="399"/>
      <c r="AFX65" s="399"/>
      <c r="AFY65" s="567"/>
      <c r="AFZ65" s="399"/>
      <c r="AGA65" s="399"/>
      <c r="AGB65" s="399"/>
      <c r="AGC65" s="399"/>
      <c r="AGD65" s="399"/>
      <c r="AGE65" s="399"/>
      <c r="AGF65" s="399"/>
      <c r="AGG65" s="399"/>
      <c r="AGH65" s="399"/>
      <c r="AGI65" s="701"/>
      <c r="AGJ65" s="701"/>
      <c r="AGK65" s="701"/>
      <c r="AGL65" s="566"/>
      <c r="AGM65" s="399"/>
      <c r="AGN65" s="399"/>
      <c r="AGO65" s="399"/>
      <c r="AGP65" s="567"/>
      <c r="AGQ65" s="399"/>
      <c r="AGR65" s="399"/>
      <c r="AGS65" s="399"/>
      <c r="AGT65" s="399"/>
      <c r="AGU65" s="399"/>
      <c r="AGV65" s="399"/>
      <c r="AGW65" s="399"/>
      <c r="AGX65" s="399"/>
      <c r="AGY65" s="399"/>
      <c r="AGZ65" s="701"/>
      <c r="AHA65" s="701"/>
      <c r="AHB65" s="701"/>
      <c r="AHC65" s="566"/>
      <c r="AHD65" s="399"/>
      <c r="AHE65" s="399"/>
      <c r="AHF65" s="399"/>
      <c r="AHG65" s="567"/>
      <c r="AHH65" s="399"/>
      <c r="AHI65" s="399"/>
      <c r="AHJ65" s="399"/>
      <c r="AHK65" s="399"/>
      <c r="AHL65" s="399"/>
      <c r="AHM65" s="399"/>
      <c r="AHN65" s="399"/>
      <c r="AHO65" s="399"/>
      <c r="AHP65" s="399"/>
      <c r="AHQ65" s="701"/>
      <c r="AHR65" s="701"/>
      <c r="AHS65" s="701"/>
      <c r="AHT65" s="566"/>
      <c r="AHU65" s="399"/>
      <c r="AHV65" s="399"/>
      <c r="AHW65" s="399"/>
      <c r="AHX65" s="567"/>
      <c r="AHY65" s="399"/>
      <c r="AHZ65" s="399"/>
      <c r="AIA65" s="399"/>
      <c r="AIB65" s="399"/>
      <c r="AIC65" s="399"/>
      <c r="AID65" s="399"/>
      <c r="AIE65" s="399"/>
      <c r="AIF65" s="399"/>
      <c r="AIG65" s="399"/>
      <c r="AIH65" s="701"/>
      <c r="AII65" s="701"/>
      <c r="AIJ65" s="701"/>
      <c r="AIK65" s="566"/>
      <c r="AIL65" s="399"/>
      <c r="AIM65" s="399"/>
      <c r="AIN65" s="399"/>
      <c r="AIO65" s="567"/>
      <c r="AIP65" s="399"/>
      <c r="AIQ65" s="399"/>
      <c r="AIR65" s="399"/>
      <c r="AIS65" s="399"/>
      <c r="AIT65" s="399"/>
      <c r="AIU65" s="399"/>
      <c r="AIV65" s="399"/>
      <c r="AIW65" s="399"/>
      <c r="AIX65" s="399"/>
      <c r="AIY65" s="701"/>
      <c r="AIZ65" s="701"/>
      <c r="AJA65" s="701"/>
      <c r="AJB65" s="566"/>
      <c r="AJC65" s="399"/>
      <c r="AJD65" s="399"/>
      <c r="AJE65" s="399"/>
      <c r="AJF65" s="567"/>
      <c r="AJG65" s="399"/>
      <c r="AJH65" s="399"/>
      <c r="AJI65" s="399"/>
      <c r="AJJ65" s="399"/>
      <c r="AJK65" s="399"/>
      <c r="AJL65" s="399"/>
      <c r="AJM65" s="399"/>
      <c r="AJN65" s="399"/>
      <c r="AJO65" s="399"/>
      <c r="AJP65" s="701"/>
      <c r="AJQ65" s="701"/>
      <c r="AJR65" s="701"/>
      <c r="AJS65" s="566"/>
      <c r="AJT65" s="399"/>
      <c r="AJU65" s="399"/>
      <c r="AJV65" s="399"/>
      <c r="AJW65" s="567"/>
      <c r="AJX65" s="399"/>
      <c r="AJY65" s="399"/>
      <c r="AJZ65" s="399"/>
      <c r="AKA65" s="399"/>
      <c r="AKB65" s="399"/>
      <c r="AKC65" s="399"/>
      <c r="AKD65" s="399"/>
      <c r="AKE65" s="399"/>
      <c r="AKF65" s="399"/>
      <c r="AKG65" s="701"/>
      <c r="AKH65" s="701"/>
      <c r="AKI65" s="701"/>
      <c r="AKJ65" s="566"/>
      <c r="AKK65" s="399"/>
      <c r="AKL65" s="399"/>
      <c r="AKM65" s="399"/>
      <c r="AKN65" s="567"/>
      <c r="AKO65" s="399"/>
      <c r="AKP65" s="399"/>
      <c r="AKQ65" s="399"/>
      <c r="AKR65" s="399"/>
      <c r="AKS65" s="399"/>
      <c r="AKT65" s="399"/>
      <c r="AKU65" s="399"/>
      <c r="AKV65" s="399"/>
      <c r="AKW65" s="399"/>
      <c r="AKX65" s="701"/>
      <c r="AKY65" s="701"/>
      <c r="AKZ65" s="701"/>
      <c r="ALA65" s="566"/>
      <c r="ALB65" s="399"/>
      <c r="ALC65" s="399"/>
      <c r="ALD65" s="399"/>
      <c r="ALE65" s="567"/>
      <c r="ALF65" s="399"/>
      <c r="ALG65" s="399"/>
      <c r="ALH65" s="399"/>
      <c r="ALI65" s="399"/>
      <c r="ALJ65" s="399"/>
      <c r="ALK65" s="399"/>
      <c r="ALL65" s="399"/>
      <c r="ALM65" s="399"/>
      <c r="ALN65" s="399"/>
      <c r="ALO65" s="701"/>
      <c r="ALP65" s="701"/>
      <c r="ALQ65" s="701"/>
      <c r="ALR65" s="566"/>
      <c r="ALS65" s="399"/>
      <c r="ALT65" s="399"/>
      <c r="ALU65" s="399"/>
      <c r="ALV65" s="567"/>
      <c r="ALW65" s="399"/>
      <c r="ALX65" s="399"/>
      <c r="ALY65" s="399"/>
      <c r="ALZ65" s="399"/>
      <c r="AMA65" s="399"/>
      <c r="AMB65" s="399"/>
      <c r="AMC65" s="399"/>
      <c r="AMD65" s="399"/>
      <c r="AME65" s="399"/>
      <c r="AMF65" s="701"/>
      <c r="AMG65" s="701"/>
      <c r="AMH65" s="701"/>
      <c r="AMI65" s="566"/>
      <c r="AMJ65" s="399"/>
      <c r="AMK65" s="399"/>
      <c r="AML65" s="399"/>
      <c r="AMM65" s="567"/>
      <c r="AMN65" s="399"/>
      <c r="AMO65" s="399"/>
      <c r="AMP65" s="399"/>
      <c r="AMQ65" s="399"/>
      <c r="AMR65" s="399"/>
      <c r="AMS65" s="399"/>
      <c r="AMT65" s="399"/>
      <c r="AMU65" s="399"/>
      <c r="AMV65" s="399"/>
      <c r="AMW65" s="701"/>
      <c r="AMX65" s="701"/>
      <c r="AMY65" s="701"/>
      <c r="AMZ65" s="566"/>
      <c r="ANA65" s="399"/>
      <c r="ANB65" s="399"/>
      <c r="ANC65" s="399"/>
      <c r="AND65" s="567"/>
      <c r="ANE65" s="399"/>
      <c r="ANF65" s="399"/>
      <c r="ANG65" s="399"/>
      <c r="ANH65" s="399"/>
      <c r="ANI65" s="399"/>
      <c r="ANJ65" s="399"/>
      <c r="ANK65" s="399"/>
      <c r="ANL65" s="399"/>
      <c r="ANM65" s="399"/>
      <c r="ANN65" s="701"/>
      <c r="ANO65" s="701"/>
      <c r="ANP65" s="701"/>
      <c r="ANQ65" s="566"/>
      <c r="ANR65" s="399"/>
      <c r="ANS65" s="399"/>
      <c r="ANT65" s="399"/>
      <c r="ANU65" s="567"/>
      <c r="ANV65" s="399"/>
      <c r="ANW65" s="399"/>
      <c r="ANX65" s="399"/>
      <c r="ANY65" s="399"/>
      <c r="ANZ65" s="399"/>
      <c r="AOA65" s="399"/>
      <c r="AOB65" s="399"/>
      <c r="AOC65" s="399"/>
      <c r="AOD65" s="399"/>
      <c r="AOE65" s="701"/>
      <c r="AOF65" s="701"/>
      <c r="AOG65" s="701"/>
      <c r="AOH65" s="566"/>
      <c r="AOI65" s="399"/>
      <c r="AOJ65" s="399"/>
      <c r="AOK65" s="399"/>
      <c r="AOL65" s="567"/>
      <c r="AOM65" s="399"/>
      <c r="AON65" s="399"/>
      <c r="AOO65" s="399"/>
      <c r="AOP65" s="399"/>
      <c r="AOQ65" s="399"/>
      <c r="AOR65" s="399"/>
      <c r="AOS65" s="399"/>
      <c r="AOT65" s="399"/>
      <c r="AOU65" s="399"/>
      <c r="AOV65" s="701"/>
      <c r="AOW65" s="701"/>
      <c r="AOX65" s="701"/>
      <c r="AOY65" s="566"/>
      <c r="AOZ65" s="399"/>
      <c r="APA65" s="399"/>
      <c r="APB65" s="399"/>
      <c r="APC65" s="567"/>
      <c r="APD65" s="399"/>
      <c r="APE65" s="399"/>
      <c r="APF65" s="399"/>
      <c r="APG65" s="399"/>
      <c r="APH65" s="399"/>
      <c r="API65" s="399"/>
      <c r="APJ65" s="399"/>
      <c r="APK65" s="399"/>
      <c r="APL65" s="399"/>
      <c r="APM65" s="701"/>
      <c r="APN65" s="701"/>
      <c r="APO65" s="701"/>
      <c r="APP65" s="566"/>
      <c r="APQ65" s="399"/>
      <c r="APR65" s="399"/>
      <c r="APS65" s="399"/>
      <c r="APT65" s="567"/>
      <c r="APU65" s="399"/>
      <c r="APV65" s="399"/>
      <c r="APW65" s="399"/>
      <c r="APX65" s="399"/>
      <c r="APY65" s="399"/>
      <c r="APZ65" s="399"/>
      <c r="AQA65" s="399"/>
      <c r="AQB65" s="399"/>
      <c r="AQC65" s="399"/>
      <c r="AQD65" s="701"/>
      <c r="AQE65" s="701"/>
      <c r="AQF65" s="701"/>
      <c r="AQG65" s="566"/>
      <c r="AQH65" s="399"/>
      <c r="AQI65" s="399"/>
      <c r="AQJ65" s="399"/>
      <c r="AQK65" s="567"/>
      <c r="AQL65" s="399"/>
      <c r="AQM65" s="399"/>
      <c r="AQN65" s="399"/>
      <c r="AQO65" s="399"/>
      <c r="AQP65" s="399"/>
      <c r="AQQ65" s="399"/>
      <c r="AQR65" s="399"/>
      <c r="AQS65" s="399"/>
      <c r="AQT65" s="399"/>
      <c r="AQU65" s="701"/>
      <c r="AQV65" s="701"/>
      <c r="AQW65" s="701"/>
      <c r="AQX65" s="566"/>
      <c r="AQY65" s="399"/>
      <c r="AQZ65" s="399"/>
      <c r="ARA65" s="399"/>
      <c r="ARB65" s="567"/>
      <c r="ARC65" s="399"/>
      <c r="ARD65" s="399"/>
      <c r="ARE65" s="399"/>
      <c r="ARF65" s="399"/>
      <c r="ARG65" s="399"/>
      <c r="ARH65" s="399"/>
      <c r="ARI65" s="399"/>
      <c r="ARJ65" s="399"/>
      <c r="ARK65" s="399"/>
      <c r="ARL65" s="701"/>
      <c r="ARM65" s="701"/>
      <c r="ARN65" s="701"/>
      <c r="ARO65" s="566"/>
      <c r="ARP65" s="399"/>
      <c r="ARQ65" s="399"/>
      <c r="ARR65" s="399"/>
      <c r="ARS65" s="567"/>
      <c r="ART65" s="399"/>
      <c r="ARU65" s="399"/>
      <c r="ARV65" s="399"/>
      <c r="ARW65" s="399"/>
      <c r="ARX65" s="399"/>
      <c r="ARY65" s="399"/>
      <c r="ARZ65" s="399"/>
      <c r="ASA65" s="399"/>
      <c r="ASB65" s="399"/>
      <c r="ASC65" s="701"/>
      <c r="ASD65" s="701"/>
      <c r="ASE65" s="701"/>
      <c r="ASF65" s="566"/>
      <c r="ASG65" s="399"/>
      <c r="ASH65" s="399"/>
      <c r="ASI65" s="399"/>
      <c r="ASJ65" s="567"/>
      <c r="ASK65" s="399"/>
      <c r="ASL65" s="399"/>
      <c r="ASM65" s="399"/>
      <c r="ASN65" s="399"/>
      <c r="ASO65" s="399"/>
      <c r="ASP65" s="399"/>
      <c r="ASQ65" s="399"/>
      <c r="ASR65" s="399"/>
      <c r="ASS65" s="399"/>
      <c r="AST65" s="701"/>
      <c r="ASU65" s="701"/>
      <c r="ASV65" s="701"/>
      <c r="ASW65" s="566"/>
      <c r="ASX65" s="399"/>
      <c r="ASY65" s="399"/>
      <c r="ASZ65" s="399"/>
      <c r="ATA65" s="567"/>
      <c r="ATB65" s="399"/>
      <c r="ATC65" s="399"/>
      <c r="ATD65" s="399"/>
      <c r="ATE65" s="399"/>
      <c r="ATF65" s="399"/>
      <c r="ATG65" s="399"/>
      <c r="ATH65" s="399"/>
      <c r="ATI65" s="399"/>
      <c r="ATJ65" s="399"/>
      <c r="ATK65" s="701"/>
      <c r="ATL65" s="701"/>
      <c r="ATM65" s="701"/>
      <c r="ATN65" s="566"/>
      <c r="ATO65" s="399"/>
      <c r="ATP65" s="399"/>
      <c r="ATQ65" s="399"/>
      <c r="ATR65" s="567"/>
      <c r="ATS65" s="399"/>
      <c r="ATT65" s="399"/>
      <c r="ATU65" s="399"/>
      <c r="ATV65" s="399"/>
      <c r="ATW65" s="399"/>
      <c r="ATX65" s="399"/>
      <c r="ATY65" s="399"/>
      <c r="ATZ65" s="399"/>
      <c r="AUA65" s="399"/>
      <c r="AUB65" s="701"/>
      <c r="AUC65" s="701"/>
      <c r="AUD65" s="701"/>
      <c r="AUE65" s="566"/>
      <c r="AUF65" s="399"/>
      <c r="AUG65" s="399"/>
      <c r="AUH65" s="399"/>
      <c r="AUI65" s="567"/>
      <c r="AUJ65" s="399"/>
      <c r="AUK65" s="399"/>
      <c r="AUL65" s="399"/>
      <c r="AUM65" s="399"/>
      <c r="AUN65" s="399"/>
      <c r="AUO65" s="399"/>
      <c r="AUP65" s="399"/>
      <c r="AUQ65" s="399"/>
      <c r="AUR65" s="399"/>
      <c r="AUS65" s="701"/>
      <c r="AUT65" s="701"/>
      <c r="AUU65" s="701"/>
      <c r="AUV65" s="566"/>
      <c r="AUW65" s="399"/>
      <c r="AUX65" s="399"/>
      <c r="AUY65" s="399"/>
      <c r="AUZ65" s="567"/>
      <c r="AVA65" s="399"/>
      <c r="AVB65" s="399"/>
      <c r="AVC65" s="399"/>
      <c r="AVD65" s="399"/>
      <c r="AVE65" s="399"/>
      <c r="AVF65" s="399"/>
      <c r="AVG65" s="399"/>
      <c r="AVH65" s="399"/>
      <c r="AVI65" s="399"/>
      <c r="AVJ65" s="701"/>
      <c r="AVK65" s="701"/>
      <c r="AVL65" s="701"/>
      <c r="AVM65" s="566"/>
      <c r="AVN65" s="399"/>
      <c r="AVO65" s="399"/>
      <c r="AVP65" s="399"/>
      <c r="AVQ65" s="567"/>
      <c r="AVR65" s="399"/>
      <c r="AVS65" s="399"/>
      <c r="AVT65" s="399"/>
      <c r="AVU65" s="399"/>
      <c r="AVV65" s="399"/>
      <c r="AVW65" s="399"/>
      <c r="AVX65" s="399"/>
      <c r="AVY65" s="399"/>
      <c r="AVZ65" s="399"/>
      <c r="AWA65" s="701"/>
      <c r="AWB65" s="701"/>
      <c r="AWC65" s="701"/>
      <c r="AWD65" s="566"/>
      <c r="AWE65" s="399"/>
      <c r="AWF65" s="399"/>
      <c r="AWG65" s="399"/>
      <c r="AWH65" s="567"/>
      <c r="AWI65" s="399"/>
      <c r="AWJ65" s="399"/>
      <c r="AWK65" s="399"/>
      <c r="AWL65" s="399"/>
      <c r="AWM65" s="399"/>
      <c r="AWN65" s="399"/>
      <c r="AWO65" s="399"/>
      <c r="AWP65" s="399"/>
      <c r="AWQ65" s="399"/>
      <c r="AWR65" s="701"/>
      <c r="AWS65" s="701"/>
      <c r="AWT65" s="701"/>
      <c r="AWU65" s="566"/>
      <c r="AWV65" s="399"/>
      <c r="AWW65" s="399"/>
      <c r="AWX65" s="399"/>
      <c r="AWY65" s="567"/>
      <c r="AWZ65" s="399"/>
      <c r="AXA65" s="399"/>
      <c r="AXB65" s="399"/>
      <c r="AXC65" s="399"/>
      <c r="AXD65" s="399"/>
      <c r="AXE65" s="399"/>
      <c r="AXF65" s="399"/>
      <c r="AXG65" s="399"/>
      <c r="AXH65" s="399"/>
      <c r="AXI65" s="701"/>
      <c r="AXJ65" s="701"/>
      <c r="AXK65" s="701"/>
      <c r="AXL65" s="566"/>
      <c r="AXM65" s="399"/>
      <c r="AXN65" s="399"/>
      <c r="AXO65" s="399"/>
      <c r="AXP65" s="567"/>
      <c r="AXQ65" s="399"/>
      <c r="AXR65" s="399"/>
      <c r="AXS65" s="399"/>
      <c r="AXT65" s="399"/>
      <c r="AXU65" s="399"/>
      <c r="AXV65" s="399"/>
      <c r="AXW65" s="399"/>
      <c r="AXX65" s="399"/>
      <c r="AXY65" s="399"/>
      <c r="AXZ65" s="701"/>
      <c r="AYA65" s="701"/>
      <c r="AYB65" s="701"/>
      <c r="AYC65" s="566"/>
      <c r="AYD65" s="399"/>
      <c r="AYE65" s="399"/>
      <c r="AYF65" s="399"/>
      <c r="AYG65" s="567"/>
      <c r="AYH65" s="399"/>
      <c r="AYI65" s="399"/>
      <c r="AYJ65" s="399"/>
      <c r="AYK65" s="399"/>
      <c r="AYL65" s="399"/>
      <c r="AYM65" s="399"/>
      <c r="AYN65" s="399"/>
      <c r="AYO65" s="399"/>
      <c r="AYP65" s="399"/>
      <c r="AYQ65" s="701"/>
      <c r="AYR65" s="701"/>
      <c r="AYS65" s="701"/>
      <c r="AYT65" s="566"/>
      <c r="AYU65" s="399"/>
      <c r="AYV65" s="399"/>
      <c r="AYW65" s="399"/>
      <c r="AYX65" s="567"/>
      <c r="AYY65" s="399"/>
      <c r="AYZ65" s="399"/>
      <c r="AZA65" s="399"/>
      <c r="AZB65" s="399"/>
      <c r="AZC65" s="399"/>
      <c r="AZD65" s="399"/>
      <c r="AZE65" s="399"/>
      <c r="AZF65" s="399"/>
      <c r="AZG65" s="399"/>
      <c r="AZH65" s="701"/>
      <c r="AZI65" s="701"/>
      <c r="AZJ65" s="701"/>
      <c r="AZK65" s="566"/>
      <c r="AZL65" s="399"/>
      <c r="AZM65" s="399"/>
      <c r="AZN65" s="399"/>
      <c r="AZO65" s="567"/>
      <c r="AZP65" s="399"/>
      <c r="AZQ65" s="399"/>
      <c r="AZR65" s="399"/>
      <c r="AZS65" s="399"/>
      <c r="AZT65" s="399"/>
      <c r="AZU65" s="399"/>
      <c r="AZV65" s="399"/>
      <c r="AZW65" s="399"/>
      <c r="AZX65" s="399"/>
      <c r="AZY65" s="701"/>
      <c r="AZZ65" s="701"/>
      <c r="BAA65" s="701"/>
      <c r="BAB65" s="566"/>
      <c r="BAC65" s="399"/>
      <c r="BAD65" s="399"/>
      <c r="BAE65" s="399"/>
      <c r="BAF65" s="567"/>
      <c r="BAG65" s="399"/>
      <c r="BAH65" s="399"/>
      <c r="BAI65" s="399"/>
      <c r="BAJ65" s="399"/>
      <c r="BAK65" s="399"/>
      <c r="BAL65" s="399"/>
      <c r="BAM65" s="399"/>
      <c r="BAN65" s="399"/>
      <c r="BAO65" s="399"/>
      <c r="BAP65" s="701"/>
      <c r="BAQ65" s="701"/>
      <c r="BAR65" s="701"/>
      <c r="BAS65" s="566"/>
      <c r="BAT65" s="399"/>
      <c r="BAU65" s="399"/>
      <c r="BAV65" s="399"/>
      <c r="BAW65" s="567"/>
      <c r="BAX65" s="399"/>
      <c r="BAY65" s="399"/>
      <c r="BAZ65" s="399"/>
      <c r="BBA65" s="399"/>
      <c r="BBB65" s="399"/>
      <c r="BBC65" s="399"/>
      <c r="BBD65" s="399"/>
      <c r="BBE65" s="399"/>
      <c r="BBF65" s="399"/>
      <c r="BBG65" s="701"/>
      <c r="BBH65" s="701"/>
      <c r="BBI65" s="701"/>
      <c r="BBJ65" s="566"/>
      <c r="BBK65" s="399"/>
      <c r="BBL65" s="399"/>
      <c r="BBM65" s="399"/>
      <c r="BBN65" s="567"/>
      <c r="BBO65" s="399"/>
      <c r="BBP65" s="399"/>
      <c r="BBQ65" s="399"/>
      <c r="BBR65" s="399"/>
      <c r="BBS65" s="399"/>
      <c r="BBT65" s="399"/>
      <c r="BBU65" s="399"/>
      <c r="BBV65" s="399"/>
      <c r="BBW65" s="399"/>
      <c r="BBX65" s="701"/>
      <c r="BBY65" s="701"/>
      <c r="BBZ65" s="701"/>
      <c r="BCA65" s="566"/>
      <c r="BCB65" s="399"/>
      <c r="BCC65" s="399"/>
      <c r="BCD65" s="399"/>
      <c r="BCE65" s="567"/>
      <c r="BCF65" s="399"/>
      <c r="BCG65" s="399"/>
      <c r="BCH65" s="399"/>
      <c r="BCI65" s="399"/>
      <c r="BCJ65" s="399"/>
      <c r="BCK65" s="399"/>
      <c r="BCL65" s="399"/>
      <c r="BCM65" s="399"/>
      <c r="BCN65" s="399"/>
      <c r="BCO65" s="701"/>
      <c r="BCP65" s="701"/>
      <c r="BCQ65" s="701"/>
      <c r="BCR65" s="566"/>
      <c r="BCS65" s="399"/>
      <c r="BCT65" s="399"/>
      <c r="BCU65" s="399"/>
      <c r="BCV65" s="567"/>
      <c r="BCW65" s="399"/>
      <c r="BCX65" s="399"/>
      <c r="BCY65" s="399"/>
      <c r="BCZ65" s="399"/>
      <c r="BDA65" s="399"/>
      <c r="BDB65" s="399"/>
      <c r="BDC65" s="399"/>
      <c r="BDD65" s="399"/>
      <c r="BDE65" s="399"/>
      <c r="BDF65" s="701"/>
      <c r="BDG65" s="701"/>
      <c r="BDH65" s="701"/>
      <c r="BDI65" s="566"/>
      <c r="BDJ65" s="399"/>
      <c r="BDK65" s="399"/>
      <c r="BDL65" s="399"/>
      <c r="BDM65" s="567"/>
      <c r="BDN65" s="399"/>
      <c r="BDO65" s="399"/>
      <c r="BDP65" s="399"/>
      <c r="BDQ65" s="399"/>
      <c r="BDR65" s="399"/>
      <c r="BDS65" s="399"/>
      <c r="BDT65" s="399"/>
      <c r="BDU65" s="399"/>
      <c r="BDV65" s="399"/>
      <c r="BDW65" s="701"/>
      <c r="BDX65" s="701"/>
      <c r="BDY65" s="701"/>
      <c r="BDZ65" s="566"/>
      <c r="BEA65" s="399"/>
      <c r="BEB65" s="399"/>
      <c r="BEC65" s="399"/>
      <c r="BED65" s="567"/>
      <c r="BEE65" s="399"/>
      <c r="BEF65" s="399"/>
      <c r="BEG65" s="399"/>
      <c r="BEH65" s="399"/>
      <c r="BEI65" s="399"/>
      <c r="BEJ65" s="399"/>
      <c r="BEK65" s="399"/>
      <c r="BEL65" s="399"/>
      <c r="BEM65" s="399"/>
      <c r="BEN65" s="701"/>
      <c r="BEO65" s="701"/>
      <c r="BEP65" s="701"/>
      <c r="BEQ65" s="566"/>
      <c r="BER65" s="399"/>
      <c r="BES65" s="399"/>
      <c r="BET65" s="399"/>
      <c r="BEU65" s="567"/>
      <c r="BEV65" s="399"/>
      <c r="BEW65" s="399"/>
      <c r="BEX65" s="399"/>
      <c r="BEY65" s="399"/>
      <c r="BEZ65" s="399"/>
      <c r="BFA65" s="399"/>
      <c r="BFB65" s="399"/>
      <c r="BFC65" s="399"/>
      <c r="BFD65" s="399"/>
      <c r="BFE65" s="701"/>
      <c r="BFF65" s="701"/>
      <c r="BFG65" s="701"/>
      <c r="BFH65" s="566"/>
      <c r="BFI65" s="399"/>
      <c r="BFJ65" s="399"/>
      <c r="BFK65" s="399"/>
      <c r="BFL65" s="567"/>
      <c r="BFM65" s="399"/>
      <c r="BFN65" s="399"/>
      <c r="BFO65" s="399"/>
      <c r="BFP65" s="399"/>
      <c r="BFQ65" s="399"/>
      <c r="BFR65" s="399"/>
      <c r="BFS65" s="399"/>
      <c r="BFT65" s="399"/>
      <c r="BFU65" s="399"/>
      <c r="BFV65" s="701"/>
      <c r="BFW65" s="701"/>
      <c r="BFX65" s="701"/>
      <c r="BFY65" s="566"/>
      <c r="BFZ65" s="399"/>
      <c r="BGA65" s="399"/>
      <c r="BGB65" s="399"/>
      <c r="BGC65" s="567"/>
      <c r="BGD65" s="399"/>
      <c r="BGE65" s="399"/>
      <c r="BGF65" s="399"/>
      <c r="BGG65" s="399"/>
      <c r="BGH65" s="399"/>
      <c r="BGI65" s="399"/>
      <c r="BGJ65" s="399"/>
      <c r="BGK65" s="399"/>
      <c r="BGL65" s="399"/>
      <c r="BGM65" s="701"/>
      <c r="BGN65" s="701"/>
      <c r="BGO65" s="701"/>
      <c r="BGP65" s="566"/>
      <c r="BGQ65" s="399"/>
      <c r="BGR65" s="399"/>
      <c r="BGS65" s="399"/>
      <c r="BGT65" s="567"/>
      <c r="BGU65" s="399"/>
      <c r="BGV65" s="399"/>
      <c r="BGW65" s="399"/>
      <c r="BGX65" s="399"/>
      <c r="BGY65" s="399"/>
      <c r="BGZ65" s="399"/>
      <c r="BHA65" s="399"/>
      <c r="BHB65" s="399"/>
      <c r="BHC65" s="399"/>
      <c r="BHD65" s="701"/>
      <c r="BHE65" s="701"/>
      <c r="BHF65" s="701"/>
      <c r="BHG65" s="566"/>
      <c r="BHH65" s="399"/>
      <c r="BHI65" s="399"/>
      <c r="BHJ65" s="399"/>
      <c r="BHK65" s="567"/>
      <c r="BHL65" s="399"/>
      <c r="BHM65" s="399"/>
      <c r="BHN65" s="399"/>
      <c r="BHO65" s="399"/>
      <c r="BHP65" s="399"/>
      <c r="BHQ65" s="399"/>
      <c r="BHR65" s="399"/>
      <c r="BHS65" s="399"/>
      <c r="BHT65" s="399"/>
      <c r="BHU65" s="701"/>
      <c r="BHV65" s="701"/>
      <c r="BHW65" s="701"/>
      <c r="BHX65" s="566"/>
      <c r="BHY65" s="399"/>
      <c r="BHZ65" s="399"/>
      <c r="BIA65" s="399"/>
      <c r="BIB65" s="567"/>
      <c r="BIC65" s="399"/>
      <c r="BID65" s="399"/>
      <c r="BIE65" s="399"/>
      <c r="BIF65" s="399"/>
      <c r="BIG65" s="399"/>
      <c r="BIH65" s="399"/>
      <c r="BII65" s="399"/>
      <c r="BIJ65" s="399"/>
      <c r="BIK65" s="399"/>
      <c r="BIL65" s="701"/>
      <c r="BIM65" s="701"/>
      <c r="BIN65" s="701"/>
      <c r="BIO65" s="566"/>
      <c r="BIP65" s="399"/>
      <c r="BIQ65" s="399"/>
      <c r="BIR65" s="399"/>
      <c r="BIS65" s="567"/>
      <c r="BIT65" s="399"/>
      <c r="BIU65" s="399"/>
      <c r="BIV65" s="399"/>
      <c r="BIW65" s="399"/>
      <c r="BIX65" s="399"/>
      <c r="BIY65" s="399"/>
      <c r="BIZ65" s="399"/>
      <c r="BJA65" s="399"/>
      <c r="BJB65" s="399"/>
      <c r="BJC65" s="701"/>
      <c r="BJD65" s="701"/>
      <c r="BJE65" s="701"/>
      <c r="BJF65" s="566"/>
      <c r="BJG65" s="399"/>
      <c r="BJH65" s="399"/>
      <c r="BJI65" s="399"/>
      <c r="BJJ65" s="567"/>
      <c r="BJK65" s="399"/>
      <c r="BJL65" s="399"/>
      <c r="BJM65" s="399"/>
      <c r="BJN65" s="399"/>
      <c r="BJO65" s="399"/>
      <c r="BJP65" s="399"/>
      <c r="BJQ65" s="399"/>
      <c r="BJR65" s="399"/>
      <c r="BJS65" s="399"/>
      <c r="BJT65" s="701"/>
      <c r="BJU65" s="701"/>
      <c r="BJV65" s="701"/>
      <c r="BJW65" s="566"/>
      <c r="BJX65" s="399"/>
      <c r="BJY65" s="399"/>
      <c r="BJZ65" s="399"/>
      <c r="BKA65" s="567"/>
      <c r="BKB65" s="399"/>
      <c r="BKC65" s="399"/>
      <c r="BKD65" s="399"/>
      <c r="BKE65" s="399"/>
      <c r="BKF65" s="399"/>
      <c r="BKG65" s="399"/>
      <c r="BKH65" s="399"/>
      <c r="BKI65" s="399"/>
      <c r="BKJ65" s="399"/>
      <c r="BKK65" s="701"/>
      <c r="BKL65" s="701"/>
      <c r="BKM65" s="701"/>
      <c r="BKN65" s="566"/>
      <c r="BKO65" s="399"/>
      <c r="BKP65" s="399"/>
      <c r="BKQ65" s="399"/>
      <c r="BKR65" s="567"/>
      <c r="BKS65" s="399"/>
      <c r="BKT65" s="399"/>
      <c r="BKU65" s="399"/>
      <c r="BKV65" s="399"/>
      <c r="BKW65" s="399"/>
      <c r="BKX65" s="399"/>
      <c r="BKY65" s="399"/>
      <c r="BKZ65" s="399"/>
      <c r="BLA65" s="399"/>
      <c r="BLB65" s="701"/>
      <c r="BLC65" s="701"/>
      <c r="BLD65" s="701"/>
      <c r="BLE65" s="566"/>
      <c r="BLF65" s="399"/>
      <c r="BLG65" s="399"/>
      <c r="BLH65" s="399"/>
      <c r="BLI65" s="567"/>
      <c r="BLJ65" s="399"/>
      <c r="BLK65" s="399"/>
      <c r="BLL65" s="399"/>
      <c r="BLM65" s="399"/>
      <c r="BLN65" s="399"/>
      <c r="BLO65" s="399"/>
      <c r="BLP65" s="399"/>
      <c r="BLQ65" s="399"/>
      <c r="BLR65" s="399"/>
      <c r="BLS65" s="701"/>
      <c r="BLT65" s="701"/>
      <c r="BLU65" s="701"/>
      <c r="BLV65" s="566"/>
      <c r="BLW65" s="399"/>
      <c r="BLX65" s="399"/>
      <c r="BLY65" s="399"/>
      <c r="BLZ65" s="567"/>
      <c r="BMA65" s="399"/>
      <c r="BMB65" s="399"/>
      <c r="BMC65" s="399"/>
      <c r="BMD65" s="399"/>
      <c r="BME65" s="399"/>
      <c r="BMF65" s="399"/>
      <c r="BMG65" s="399"/>
      <c r="BMH65" s="399"/>
      <c r="BMI65" s="399"/>
      <c r="BMJ65" s="701"/>
      <c r="BMK65" s="701"/>
      <c r="BML65" s="701"/>
      <c r="BMM65" s="566"/>
      <c r="BMN65" s="399"/>
      <c r="BMO65" s="399"/>
      <c r="BMP65" s="399"/>
      <c r="BMQ65" s="567"/>
      <c r="BMR65" s="399"/>
      <c r="BMS65" s="399"/>
      <c r="BMT65" s="399"/>
      <c r="BMU65" s="399"/>
      <c r="BMV65" s="399"/>
      <c r="BMW65" s="399"/>
      <c r="BMX65" s="399"/>
      <c r="BMY65" s="399"/>
      <c r="BMZ65" s="399"/>
      <c r="BNA65" s="701"/>
      <c r="BNB65" s="701"/>
      <c r="BNC65" s="701"/>
      <c r="BND65" s="566"/>
      <c r="BNE65" s="399"/>
      <c r="BNF65" s="399"/>
      <c r="BNG65" s="399"/>
      <c r="BNH65" s="567"/>
      <c r="BNI65" s="399"/>
      <c r="BNJ65" s="399"/>
      <c r="BNK65" s="399"/>
      <c r="BNL65" s="399"/>
      <c r="BNM65" s="399"/>
      <c r="BNN65" s="399"/>
      <c r="BNO65" s="399"/>
      <c r="BNP65" s="399"/>
      <c r="BNQ65" s="399"/>
      <c r="BNR65" s="701"/>
      <c r="BNS65" s="701"/>
      <c r="BNT65" s="701"/>
      <c r="BNU65" s="566"/>
      <c r="BNV65" s="399"/>
      <c r="BNW65" s="399"/>
      <c r="BNX65" s="399"/>
      <c r="BNY65" s="567"/>
      <c r="BNZ65" s="399"/>
      <c r="BOA65" s="399"/>
      <c r="BOB65" s="399"/>
      <c r="BOC65" s="399"/>
      <c r="BOD65" s="399"/>
      <c r="BOE65" s="399"/>
      <c r="BOF65" s="399"/>
      <c r="BOG65" s="399"/>
      <c r="BOH65" s="399"/>
      <c r="BOI65" s="701"/>
      <c r="BOJ65" s="701"/>
      <c r="BOK65" s="701"/>
      <c r="BOL65" s="566"/>
      <c r="BOM65" s="399"/>
      <c r="BON65" s="399"/>
      <c r="BOO65" s="399"/>
      <c r="BOP65" s="567"/>
      <c r="BOQ65" s="399"/>
      <c r="BOR65" s="399"/>
      <c r="BOS65" s="399"/>
      <c r="BOT65" s="399"/>
      <c r="BOU65" s="399"/>
      <c r="BOV65" s="399"/>
      <c r="BOW65" s="399"/>
      <c r="BOX65" s="399"/>
      <c r="BOY65" s="399"/>
      <c r="BOZ65" s="701"/>
      <c r="BPA65" s="701"/>
      <c r="BPB65" s="701"/>
      <c r="BPC65" s="566"/>
      <c r="BPD65" s="399"/>
      <c r="BPE65" s="399"/>
      <c r="BPF65" s="399"/>
      <c r="BPG65" s="567"/>
      <c r="BPH65" s="399"/>
      <c r="BPI65" s="399"/>
      <c r="BPJ65" s="399"/>
      <c r="BPK65" s="399"/>
      <c r="BPL65" s="399"/>
      <c r="BPM65" s="399"/>
      <c r="BPN65" s="399"/>
      <c r="BPO65" s="399"/>
      <c r="BPP65" s="399"/>
      <c r="BPQ65" s="701"/>
      <c r="BPR65" s="701"/>
      <c r="BPS65" s="701"/>
      <c r="BPT65" s="566"/>
      <c r="BPU65" s="399"/>
      <c r="BPV65" s="399"/>
      <c r="BPW65" s="399"/>
      <c r="BPX65" s="567"/>
      <c r="BPY65" s="399"/>
      <c r="BPZ65" s="399"/>
      <c r="BQA65" s="399"/>
      <c r="BQB65" s="399"/>
      <c r="BQC65" s="399"/>
      <c r="BQD65" s="399"/>
      <c r="BQE65" s="399"/>
      <c r="BQF65" s="399"/>
      <c r="BQG65" s="399"/>
      <c r="BQH65" s="701"/>
      <c r="BQI65" s="701"/>
      <c r="BQJ65" s="701"/>
      <c r="BQK65" s="566"/>
      <c r="BQL65" s="399"/>
      <c r="BQM65" s="399"/>
      <c r="BQN65" s="399"/>
      <c r="BQO65" s="567"/>
      <c r="BQP65" s="399"/>
      <c r="BQQ65" s="399"/>
      <c r="BQR65" s="399"/>
      <c r="BQS65" s="399"/>
      <c r="BQT65" s="399"/>
      <c r="BQU65" s="399"/>
      <c r="BQV65" s="399"/>
      <c r="BQW65" s="399"/>
      <c r="BQX65" s="399"/>
      <c r="BQY65" s="701"/>
      <c r="BQZ65" s="701"/>
      <c r="BRA65" s="701"/>
      <c r="BRB65" s="566"/>
      <c r="BRC65" s="399"/>
      <c r="BRD65" s="399"/>
      <c r="BRE65" s="399"/>
      <c r="BRF65" s="567"/>
      <c r="BRG65" s="399"/>
      <c r="BRH65" s="399"/>
      <c r="BRI65" s="399"/>
      <c r="BRJ65" s="399"/>
      <c r="BRK65" s="399"/>
      <c r="BRL65" s="399"/>
      <c r="BRM65" s="399"/>
      <c r="BRN65" s="399"/>
      <c r="BRO65" s="399"/>
      <c r="BRP65" s="701"/>
      <c r="BRQ65" s="701"/>
      <c r="BRR65" s="701"/>
      <c r="BRS65" s="566"/>
      <c r="BRT65" s="399"/>
      <c r="BRU65" s="399"/>
      <c r="BRV65" s="399"/>
      <c r="BRW65" s="567"/>
      <c r="BRX65" s="399"/>
      <c r="BRY65" s="399"/>
      <c r="BRZ65" s="399"/>
      <c r="BSA65" s="399"/>
      <c r="BSB65" s="399"/>
      <c r="BSC65" s="399"/>
      <c r="BSD65" s="399"/>
      <c r="BSE65" s="399"/>
      <c r="BSF65" s="399"/>
      <c r="BSG65" s="701"/>
      <c r="BSH65" s="701"/>
      <c r="BSI65" s="701"/>
      <c r="BSJ65" s="566"/>
      <c r="BSK65" s="399"/>
      <c r="BSL65" s="399"/>
      <c r="BSM65" s="399"/>
      <c r="BSN65" s="567"/>
      <c r="BSO65" s="399"/>
      <c r="BSP65" s="399"/>
      <c r="BSQ65" s="399"/>
      <c r="BSR65" s="399"/>
      <c r="BSS65" s="399"/>
      <c r="BST65" s="399"/>
      <c r="BSU65" s="399"/>
      <c r="BSV65" s="399"/>
      <c r="BSW65" s="399"/>
      <c r="BSX65" s="701"/>
      <c r="BSY65" s="701"/>
      <c r="BSZ65" s="701"/>
      <c r="BTA65" s="566"/>
      <c r="BTB65" s="399"/>
      <c r="BTC65" s="399"/>
      <c r="BTD65" s="399"/>
      <c r="BTE65" s="567"/>
      <c r="BTF65" s="399"/>
      <c r="BTG65" s="399"/>
      <c r="BTH65" s="399"/>
      <c r="BTI65" s="399"/>
      <c r="BTJ65" s="399"/>
      <c r="BTK65" s="399"/>
      <c r="BTL65" s="399"/>
      <c r="BTM65" s="399"/>
      <c r="BTN65" s="399"/>
      <c r="BTO65" s="701"/>
      <c r="BTP65" s="701"/>
      <c r="BTQ65" s="701"/>
      <c r="BTR65" s="566"/>
      <c r="BTS65" s="399"/>
      <c r="BTT65" s="399"/>
      <c r="BTU65" s="399"/>
      <c r="BTV65" s="567"/>
      <c r="BTW65" s="399"/>
      <c r="BTX65" s="399"/>
      <c r="BTY65" s="399"/>
      <c r="BTZ65" s="399"/>
      <c r="BUA65" s="399"/>
      <c r="BUB65" s="399"/>
      <c r="BUC65" s="399"/>
      <c r="BUD65" s="399"/>
      <c r="BUE65" s="399"/>
      <c r="BUF65" s="701"/>
      <c r="BUG65" s="701"/>
      <c r="BUH65" s="701"/>
      <c r="BUI65" s="566"/>
      <c r="BUJ65" s="399"/>
      <c r="BUK65" s="399"/>
      <c r="BUL65" s="399"/>
      <c r="BUM65" s="567"/>
      <c r="BUN65" s="399"/>
      <c r="BUO65" s="399"/>
      <c r="BUP65" s="399"/>
      <c r="BUQ65" s="399"/>
      <c r="BUR65" s="399"/>
      <c r="BUS65" s="399"/>
      <c r="BUT65" s="399"/>
      <c r="BUU65" s="399"/>
      <c r="BUV65" s="399"/>
      <c r="BUW65" s="701"/>
      <c r="BUX65" s="701"/>
      <c r="BUY65" s="701"/>
      <c r="BUZ65" s="566"/>
      <c r="BVA65" s="399"/>
      <c r="BVB65" s="399"/>
      <c r="BVC65" s="399"/>
      <c r="BVD65" s="567"/>
      <c r="BVE65" s="399"/>
      <c r="BVF65" s="399"/>
      <c r="BVG65" s="399"/>
      <c r="BVH65" s="399"/>
      <c r="BVI65" s="399"/>
      <c r="BVJ65" s="399"/>
      <c r="BVK65" s="399"/>
      <c r="BVL65" s="399"/>
      <c r="BVM65" s="399"/>
      <c r="BVN65" s="701"/>
      <c r="BVO65" s="701"/>
      <c r="BVP65" s="701"/>
      <c r="BVQ65" s="566"/>
      <c r="BVR65" s="399"/>
      <c r="BVS65" s="399"/>
      <c r="BVT65" s="399"/>
      <c r="BVU65" s="567"/>
      <c r="BVV65" s="399"/>
      <c r="BVW65" s="399"/>
      <c r="BVX65" s="399"/>
      <c r="BVY65" s="399"/>
      <c r="BVZ65" s="399"/>
      <c r="BWA65" s="399"/>
      <c r="BWB65" s="399"/>
      <c r="BWC65" s="399"/>
      <c r="BWD65" s="399"/>
      <c r="BWE65" s="701"/>
      <c r="BWF65" s="701"/>
      <c r="BWG65" s="701"/>
      <c r="BWH65" s="566"/>
      <c r="BWI65" s="399"/>
      <c r="BWJ65" s="399"/>
      <c r="BWK65" s="399"/>
      <c r="BWL65" s="567"/>
      <c r="BWM65" s="399"/>
      <c r="BWN65" s="399"/>
      <c r="BWO65" s="399"/>
      <c r="BWP65" s="399"/>
      <c r="BWQ65" s="399"/>
      <c r="BWR65" s="399"/>
      <c r="BWS65" s="399"/>
      <c r="BWT65" s="399"/>
      <c r="BWU65" s="399"/>
      <c r="BWV65" s="701"/>
      <c r="BWW65" s="701"/>
      <c r="BWX65" s="701"/>
      <c r="BWY65" s="566"/>
      <c r="BWZ65" s="399"/>
      <c r="BXA65" s="399"/>
      <c r="BXB65" s="399"/>
      <c r="BXC65" s="567"/>
      <c r="BXD65" s="399"/>
      <c r="BXE65" s="399"/>
      <c r="BXF65" s="399"/>
      <c r="BXG65" s="399"/>
      <c r="BXH65" s="399"/>
      <c r="BXI65" s="399"/>
      <c r="BXJ65" s="399"/>
      <c r="BXK65" s="399"/>
      <c r="BXL65" s="399"/>
      <c r="BXM65" s="701"/>
      <c r="BXN65" s="701"/>
      <c r="BXO65" s="701"/>
      <c r="BXP65" s="566"/>
      <c r="BXQ65" s="399"/>
      <c r="BXR65" s="399"/>
      <c r="BXS65" s="399"/>
      <c r="BXT65" s="567"/>
      <c r="BXU65" s="399"/>
      <c r="BXV65" s="399"/>
      <c r="BXW65" s="399"/>
      <c r="BXX65" s="399"/>
      <c r="BXY65" s="399"/>
      <c r="BXZ65" s="399"/>
      <c r="BYA65" s="399"/>
      <c r="BYB65" s="399"/>
      <c r="BYC65" s="399"/>
      <c r="BYD65" s="701"/>
      <c r="BYE65" s="701"/>
      <c r="BYF65" s="701"/>
      <c r="BYG65" s="566"/>
      <c r="BYH65" s="399"/>
      <c r="BYI65" s="399"/>
      <c r="BYJ65" s="399"/>
      <c r="BYK65" s="567"/>
      <c r="BYL65" s="399"/>
      <c r="BYM65" s="399"/>
      <c r="BYN65" s="399"/>
      <c r="BYO65" s="399"/>
      <c r="BYP65" s="399"/>
      <c r="BYQ65" s="399"/>
      <c r="BYR65" s="399"/>
      <c r="BYS65" s="399"/>
      <c r="BYT65" s="399"/>
      <c r="BYU65" s="701"/>
      <c r="BYV65" s="701"/>
      <c r="BYW65" s="701"/>
      <c r="BYX65" s="566"/>
      <c r="BYY65" s="399"/>
      <c r="BYZ65" s="399"/>
      <c r="BZA65" s="399"/>
      <c r="BZB65" s="567"/>
      <c r="BZC65" s="399"/>
      <c r="BZD65" s="399"/>
      <c r="BZE65" s="399"/>
      <c r="BZF65" s="399"/>
      <c r="BZG65" s="399"/>
      <c r="BZH65" s="399"/>
      <c r="BZI65" s="399"/>
      <c r="BZJ65" s="399"/>
      <c r="BZK65" s="399"/>
      <c r="BZL65" s="701"/>
      <c r="BZM65" s="701"/>
      <c r="BZN65" s="701"/>
      <c r="BZO65" s="566"/>
      <c r="BZP65" s="399"/>
      <c r="BZQ65" s="399"/>
      <c r="BZR65" s="399"/>
      <c r="BZS65" s="567"/>
      <c r="BZT65" s="399"/>
      <c r="BZU65" s="399"/>
      <c r="BZV65" s="399"/>
      <c r="BZW65" s="399"/>
      <c r="BZX65" s="399"/>
      <c r="BZY65" s="399"/>
      <c r="BZZ65" s="399"/>
      <c r="CAA65" s="399"/>
      <c r="CAB65" s="399"/>
      <c r="CAC65" s="701"/>
      <c r="CAD65" s="701"/>
      <c r="CAE65" s="701"/>
      <c r="CAF65" s="566"/>
      <c r="CAG65" s="399"/>
      <c r="CAH65" s="399"/>
      <c r="CAI65" s="399"/>
      <c r="CAJ65" s="567"/>
      <c r="CAK65" s="399"/>
      <c r="CAL65" s="399"/>
      <c r="CAM65" s="399"/>
      <c r="CAN65" s="399"/>
      <c r="CAO65" s="399"/>
      <c r="CAP65" s="399"/>
      <c r="CAQ65" s="399"/>
      <c r="CAR65" s="399"/>
      <c r="CAS65" s="399"/>
      <c r="CAT65" s="701"/>
      <c r="CAU65" s="701"/>
      <c r="CAV65" s="701"/>
      <c r="CAW65" s="566"/>
      <c r="CAX65" s="399"/>
      <c r="CAY65" s="399"/>
      <c r="CAZ65" s="399"/>
      <c r="CBA65" s="567"/>
      <c r="CBB65" s="399"/>
      <c r="CBC65" s="399"/>
      <c r="CBD65" s="399"/>
      <c r="CBE65" s="399"/>
      <c r="CBF65" s="399"/>
      <c r="CBG65" s="399"/>
      <c r="CBH65" s="399"/>
      <c r="CBI65" s="399"/>
      <c r="CBJ65" s="399"/>
      <c r="CBK65" s="701"/>
      <c r="CBL65" s="701"/>
      <c r="CBM65" s="701"/>
      <c r="CBN65" s="566"/>
      <c r="CBO65" s="399"/>
      <c r="CBP65" s="399"/>
      <c r="CBQ65" s="399"/>
      <c r="CBR65" s="567"/>
      <c r="CBS65" s="399"/>
      <c r="CBT65" s="399"/>
      <c r="CBU65" s="399"/>
      <c r="CBV65" s="399"/>
      <c r="CBW65" s="399"/>
      <c r="CBX65" s="399"/>
      <c r="CBY65" s="399"/>
      <c r="CBZ65" s="399"/>
      <c r="CCA65" s="399"/>
      <c r="CCB65" s="701"/>
      <c r="CCC65" s="701"/>
      <c r="CCD65" s="701"/>
      <c r="CCE65" s="566"/>
      <c r="CCF65" s="399"/>
      <c r="CCG65" s="399"/>
      <c r="CCH65" s="399"/>
      <c r="CCI65" s="567"/>
      <c r="CCJ65" s="399"/>
      <c r="CCK65" s="399"/>
      <c r="CCL65" s="399"/>
      <c r="CCM65" s="399"/>
      <c r="CCN65" s="399"/>
      <c r="CCO65" s="399"/>
      <c r="CCP65" s="399"/>
      <c r="CCQ65" s="399"/>
      <c r="CCR65" s="399"/>
      <c r="CCS65" s="701"/>
      <c r="CCT65" s="701"/>
      <c r="CCU65" s="701"/>
      <c r="CCV65" s="566"/>
      <c r="CCW65" s="399"/>
      <c r="CCX65" s="399"/>
      <c r="CCY65" s="399"/>
      <c r="CCZ65" s="567"/>
      <c r="CDA65" s="399"/>
      <c r="CDB65" s="399"/>
      <c r="CDC65" s="399"/>
      <c r="CDD65" s="399"/>
      <c r="CDE65" s="399"/>
      <c r="CDF65" s="399"/>
      <c r="CDG65" s="399"/>
      <c r="CDH65" s="399"/>
      <c r="CDI65" s="399"/>
      <c r="CDJ65" s="701"/>
      <c r="CDK65" s="701"/>
      <c r="CDL65" s="701"/>
      <c r="CDM65" s="566"/>
      <c r="CDN65" s="399"/>
      <c r="CDO65" s="399"/>
      <c r="CDP65" s="399"/>
      <c r="CDQ65" s="567"/>
      <c r="CDR65" s="399"/>
      <c r="CDS65" s="399"/>
      <c r="CDT65" s="399"/>
      <c r="CDU65" s="399"/>
      <c r="CDV65" s="399"/>
      <c r="CDW65" s="399"/>
      <c r="CDX65" s="399"/>
      <c r="CDY65" s="399"/>
      <c r="CDZ65" s="399"/>
      <c r="CEA65" s="701"/>
      <c r="CEB65" s="701"/>
      <c r="CEC65" s="701"/>
      <c r="CED65" s="566"/>
      <c r="CEE65" s="399"/>
      <c r="CEF65" s="399"/>
      <c r="CEG65" s="399"/>
      <c r="CEH65" s="567"/>
      <c r="CEI65" s="399"/>
      <c r="CEJ65" s="399"/>
      <c r="CEK65" s="399"/>
      <c r="CEL65" s="399"/>
      <c r="CEM65" s="399"/>
      <c r="CEN65" s="399"/>
      <c r="CEO65" s="399"/>
      <c r="CEP65" s="399"/>
      <c r="CEQ65" s="399"/>
      <c r="CER65" s="701"/>
      <c r="CES65" s="701"/>
      <c r="CET65" s="701"/>
      <c r="CEU65" s="566"/>
      <c r="CEV65" s="399"/>
      <c r="CEW65" s="399"/>
      <c r="CEX65" s="399"/>
      <c r="CEY65" s="567"/>
      <c r="CEZ65" s="399"/>
      <c r="CFA65" s="399"/>
      <c r="CFB65" s="399"/>
      <c r="CFC65" s="399"/>
      <c r="CFD65" s="399"/>
      <c r="CFE65" s="399"/>
      <c r="CFF65" s="399"/>
      <c r="CFG65" s="399"/>
      <c r="CFH65" s="399"/>
      <c r="CFI65" s="701"/>
      <c r="CFJ65" s="701"/>
      <c r="CFK65" s="701"/>
      <c r="CFL65" s="566"/>
      <c r="CFM65" s="399"/>
      <c r="CFN65" s="399"/>
      <c r="CFO65" s="399"/>
      <c r="CFP65" s="567"/>
      <c r="CFQ65" s="399"/>
      <c r="CFR65" s="399"/>
      <c r="CFS65" s="399"/>
      <c r="CFT65" s="399"/>
      <c r="CFU65" s="399"/>
      <c r="CFV65" s="399"/>
      <c r="CFW65" s="399"/>
      <c r="CFX65" s="399"/>
      <c r="CFY65" s="399"/>
      <c r="CFZ65" s="701"/>
      <c r="CGA65" s="701"/>
      <c r="CGB65" s="701"/>
      <c r="CGC65" s="566"/>
      <c r="CGD65" s="399"/>
      <c r="CGE65" s="399"/>
      <c r="CGF65" s="399"/>
      <c r="CGG65" s="567"/>
      <c r="CGH65" s="399"/>
      <c r="CGI65" s="399"/>
      <c r="CGJ65" s="399"/>
      <c r="CGK65" s="399"/>
      <c r="CGL65" s="399"/>
      <c r="CGM65" s="399"/>
      <c r="CGN65" s="399"/>
      <c r="CGO65" s="399"/>
      <c r="CGP65" s="399"/>
      <c r="CGQ65" s="701"/>
      <c r="CGR65" s="701"/>
      <c r="CGS65" s="701"/>
      <c r="CGT65" s="566"/>
      <c r="CGU65" s="399"/>
      <c r="CGV65" s="399"/>
      <c r="CGW65" s="399"/>
      <c r="CGX65" s="567"/>
      <c r="CGY65" s="399"/>
      <c r="CGZ65" s="399"/>
      <c r="CHA65" s="399"/>
      <c r="CHB65" s="399"/>
      <c r="CHC65" s="399"/>
      <c r="CHD65" s="399"/>
      <c r="CHE65" s="399"/>
      <c r="CHF65" s="399"/>
      <c r="CHG65" s="399"/>
      <c r="CHH65" s="701"/>
      <c r="CHI65" s="701"/>
      <c r="CHJ65" s="701"/>
      <c r="CHK65" s="566"/>
      <c r="CHL65" s="399"/>
      <c r="CHM65" s="399"/>
      <c r="CHN65" s="399"/>
      <c r="CHO65" s="567"/>
      <c r="CHP65" s="399"/>
      <c r="CHQ65" s="399"/>
      <c r="CHR65" s="399"/>
      <c r="CHS65" s="399"/>
      <c r="CHT65" s="399"/>
      <c r="CHU65" s="399"/>
      <c r="CHV65" s="399"/>
      <c r="CHW65" s="399"/>
      <c r="CHX65" s="399"/>
      <c r="CHY65" s="701"/>
      <c r="CHZ65" s="701"/>
      <c r="CIA65" s="701"/>
      <c r="CIB65" s="566"/>
      <c r="CIC65" s="399"/>
      <c r="CID65" s="399"/>
      <c r="CIE65" s="399"/>
      <c r="CIF65" s="567"/>
      <c r="CIG65" s="399"/>
      <c r="CIH65" s="399"/>
      <c r="CII65" s="399"/>
      <c r="CIJ65" s="399"/>
      <c r="CIK65" s="399"/>
      <c r="CIL65" s="399"/>
      <c r="CIM65" s="399"/>
      <c r="CIN65" s="399"/>
      <c r="CIO65" s="399"/>
      <c r="CIP65" s="701"/>
      <c r="CIQ65" s="701"/>
      <c r="CIR65" s="701"/>
      <c r="CIS65" s="566"/>
      <c r="CIT65" s="399"/>
      <c r="CIU65" s="399"/>
      <c r="CIV65" s="399"/>
      <c r="CIW65" s="567"/>
      <c r="CIX65" s="399"/>
      <c r="CIY65" s="399"/>
      <c r="CIZ65" s="399"/>
      <c r="CJA65" s="399"/>
      <c r="CJB65" s="399"/>
      <c r="CJC65" s="399"/>
      <c r="CJD65" s="399"/>
      <c r="CJE65" s="399"/>
      <c r="CJF65" s="399"/>
      <c r="CJG65" s="701"/>
      <c r="CJH65" s="701"/>
      <c r="CJI65" s="701"/>
      <c r="CJJ65" s="566"/>
      <c r="CJK65" s="399"/>
      <c r="CJL65" s="399"/>
      <c r="CJM65" s="399"/>
      <c r="CJN65" s="567"/>
      <c r="CJO65" s="399"/>
      <c r="CJP65" s="399"/>
      <c r="CJQ65" s="399"/>
      <c r="CJR65" s="399"/>
      <c r="CJS65" s="399"/>
      <c r="CJT65" s="399"/>
      <c r="CJU65" s="399"/>
      <c r="CJV65" s="399"/>
      <c r="CJW65" s="399"/>
      <c r="CJX65" s="701"/>
      <c r="CJY65" s="701"/>
      <c r="CJZ65" s="701"/>
      <c r="CKA65" s="566"/>
      <c r="CKB65" s="399"/>
      <c r="CKC65" s="399"/>
      <c r="CKD65" s="399"/>
      <c r="CKE65" s="567"/>
      <c r="CKF65" s="399"/>
      <c r="CKG65" s="399"/>
      <c r="CKH65" s="399"/>
      <c r="CKI65" s="399"/>
      <c r="CKJ65" s="399"/>
      <c r="CKK65" s="399"/>
      <c r="CKL65" s="399"/>
      <c r="CKM65" s="399"/>
      <c r="CKN65" s="399"/>
      <c r="CKO65" s="701"/>
      <c r="CKP65" s="701"/>
      <c r="CKQ65" s="701"/>
      <c r="CKR65" s="566"/>
      <c r="CKS65" s="399"/>
      <c r="CKT65" s="399"/>
      <c r="CKU65" s="399"/>
      <c r="CKV65" s="567"/>
      <c r="CKW65" s="399"/>
      <c r="CKX65" s="399"/>
      <c r="CKY65" s="399"/>
      <c r="CKZ65" s="399"/>
      <c r="CLA65" s="399"/>
      <c r="CLB65" s="399"/>
      <c r="CLC65" s="399"/>
      <c r="CLD65" s="399"/>
      <c r="CLE65" s="399"/>
      <c r="CLF65" s="701"/>
      <c r="CLG65" s="701"/>
      <c r="CLH65" s="701"/>
      <c r="CLI65" s="566"/>
      <c r="CLJ65" s="399"/>
      <c r="CLK65" s="399"/>
      <c r="CLL65" s="399"/>
      <c r="CLM65" s="567"/>
      <c r="CLN65" s="399"/>
      <c r="CLO65" s="399"/>
      <c r="CLP65" s="399"/>
      <c r="CLQ65" s="399"/>
      <c r="CLR65" s="399"/>
      <c r="CLS65" s="399"/>
      <c r="CLT65" s="399"/>
      <c r="CLU65" s="399"/>
      <c r="CLV65" s="399"/>
      <c r="CLW65" s="701"/>
      <c r="CLX65" s="701"/>
      <c r="CLY65" s="701"/>
      <c r="CLZ65" s="566"/>
      <c r="CMA65" s="399"/>
      <c r="CMB65" s="399"/>
      <c r="CMC65" s="399"/>
      <c r="CMD65" s="567"/>
      <c r="CME65" s="399"/>
      <c r="CMF65" s="399"/>
      <c r="CMG65" s="399"/>
      <c r="CMH65" s="399"/>
      <c r="CMI65" s="399"/>
      <c r="CMJ65" s="399"/>
      <c r="CMK65" s="399"/>
      <c r="CML65" s="399"/>
      <c r="CMM65" s="399"/>
      <c r="CMN65" s="701"/>
      <c r="CMO65" s="701"/>
      <c r="CMP65" s="701"/>
      <c r="CMQ65" s="566"/>
      <c r="CMR65" s="399"/>
      <c r="CMS65" s="399"/>
      <c r="CMT65" s="399"/>
      <c r="CMU65" s="567"/>
      <c r="CMV65" s="399"/>
      <c r="CMW65" s="399"/>
      <c r="CMX65" s="399"/>
      <c r="CMY65" s="399"/>
      <c r="CMZ65" s="399"/>
      <c r="CNA65" s="399"/>
      <c r="CNB65" s="399"/>
      <c r="CNC65" s="399"/>
      <c r="CND65" s="399"/>
      <c r="CNE65" s="701"/>
      <c r="CNF65" s="701"/>
      <c r="CNG65" s="701"/>
      <c r="CNH65" s="566"/>
      <c r="CNI65" s="399"/>
      <c r="CNJ65" s="399"/>
      <c r="CNK65" s="399"/>
      <c r="CNL65" s="567"/>
      <c r="CNM65" s="399"/>
      <c r="CNN65" s="399"/>
      <c r="CNO65" s="399"/>
      <c r="CNP65" s="399"/>
      <c r="CNQ65" s="399"/>
      <c r="CNR65" s="399"/>
      <c r="CNS65" s="399"/>
      <c r="CNT65" s="399"/>
      <c r="CNU65" s="399"/>
      <c r="CNV65" s="701"/>
      <c r="CNW65" s="701"/>
      <c r="CNX65" s="701"/>
      <c r="CNY65" s="566"/>
      <c r="CNZ65" s="399"/>
      <c r="COA65" s="399"/>
      <c r="COB65" s="399"/>
      <c r="COC65" s="567"/>
      <c r="COD65" s="399"/>
      <c r="COE65" s="399"/>
      <c r="COF65" s="399"/>
      <c r="COG65" s="399"/>
      <c r="COH65" s="399"/>
      <c r="COI65" s="399"/>
      <c r="COJ65" s="399"/>
      <c r="COK65" s="399"/>
      <c r="COL65" s="399"/>
      <c r="COM65" s="701"/>
      <c r="CON65" s="701"/>
      <c r="COO65" s="701"/>
      <c r="COP65" s="566"/>
      <c r="COQ65" s="399"/>
      <c r="COR65" s="399"/>
      <c r="COS65" s="399"/>
      <c r="COT65" s="567"/>
      <c r="COU65" s="399"/>
      <c r="COV65" s="399"/>
      <c r="COW65" s="399"/>
      <c r="COX65" s="399"/>
      <c r="COY65" s="399"/>
      <c r="COZ65" s="399"/>
      <c r="CPA65" s="399"/>
      <c r="CPB65" s="399"/>
      <c r="CPC65" s="399"/>
      <c r="CPD65" s="701"/>
      <c r="CPE65" s="701"/>
      <c r="CPF65" s="701"/>
      <c r="CPG65" s="566"/>
      <c r="CPH65" s="399"/>
      <c r="CPI65" s="399"/>
      <c r="CPJ65" s="399"/>
      <c r="CPK65" s="567"/>
      <c r="CPL65" s="399"/>
      <c r="CPM65" s="399"/>
      <c r="CPN65" s="399"/>
      <c r="CPO65" s="399"/>
      <c r="CPP65" s="399"/>
      <c r="CPQ65" s="399"/>
      <c r="CPR65" s="399"/>
      <c r="CPS65" s="399"/>
      <c r="CPT65" s="399"/>
      <c r="CPU65" s="701"/>
      <c r="CPV65" s="701"/>
      <c r="CPW65" s="701"/>
      <c r="CPX65" s="566"/>
      <c r="CPY65" s="399"/>
      <c r="CPZ65" s="399"/>
      <c r="CQA65" s="399"/>
      <c r="CQB65" s="567"/>
      <c r="CQC65" s="399"/>
      <c r="CQD65" s="399"/>
      <c r="CQE65" s="399"/>
      <c r="CQF65" s="399"/>
      <c r="CQG65" s="399"/>
      <c r="CQH65" s="399"/>
      <c r="CQI65" s="399"/>
      <c r="CQJ65" s="399"/>
      <c r="CQK65" s="399"/>
      <c r="CQL65" s="701"/>
      <c r="CQM65" s="701"/>
      <c r="CQN65" s="701"/>
      <c r="CQO65" s="566"/>
      <c r="CQP65" s="399"/>
      <c r="CQQ65" s="399"/>
      <c r="CQR65" s="399"/>
      <c r="CQS65" s="567"/>
      <c r="CQT65" s="399"/>
      <c r="CQU65" s="399"/>
      <c r="CQV65" s="399"/>
      <c r="CQW65" s="399"/>
      <c r="CQX65" s="399"/>
      <c r="CQY65" s="399"/>
      <c r="CQZ65" s="399"/>
      <c r="CRA65" s="399"/>
      <c r="CRB65" s="399"/>
      <c r="CRC65" s="701"/>
      <c r="CRD65" s="701"/>
      <c r="CRE65" s="701"/>
      <c r="CRF65" s="566"/>
      <c r="CRG65" s="399"/>
      <c r="CRH65" s="399"/>
      <c r="CRI65" s="399"/>
      <c r="CRJ65" s="567"/>
      <c r="CRK65" s="399"/>
      <c r="CRL65" s="399"/>
      <c r="CRM65" s="399"/>
      <c r="CRN65" s="399"/>
      <c r="CRO65" s="399"/>
      <c r="CRP65" s="399"/>
      <c r="CRQ65" s="399"/>
      <c r="CRR65" s="399"/>
      <c r="CRS65" s="399"/>
      <c r="CRT65" s="701"/>
      <c r="CRU65" s="701"/>
      <c r="CRV65" s="701"/>
      <c r="CRW65" s="566"/>
      <c r="CRX65" s="399"/>
      <c r="CRY65" s="399"/>
      <c r="CRZ65" s="399"/>
      <c r="CSA65" s="567"/>
      <c r="CSB65" s="399"/>
      <c r="CSC65" s="399"/>
      <c r="CSD65" s="399"/>
      <c r="CSE65" s="399"/>
      <c r="CSF65" s="399"/>
      <c r="CSG65" s="399"/>
      <c r="CSH65" s="399"/>
      <c r="CSI65" s="399"/>
      <c r="CSJ65" s="399"/>
      <c r="CSK65" s="701"/>
      <c r="CSL65" s="701"/>
      <c r="CSM65" s="701"/>
      <c r="CSN65" s="566"/>
      <c r="CSO65" s="399"/>
      <c r="CSP65" s="399"/>
      <c r="CSQ65" s="399"/>
      <c r="CSR65" s="567"/>
      <c r="CSS65" s="399"/>
      <c r="CST65" s="399"/>
      <c r="CSU65" s="399"/>
      <c r="CSV65" s="399"/>
      <c r="CSW65" s="399"/>
      <c r="CSX65" s="399"/>
      <c r="CSY65" s="399"/>
      <c r="CSZ65" s="399"/>
      <c r="CTA65" s="399"/>
      <c r="CTB65" s="701"/>
      <c r="CTC65" s="701"/>
      <c r="CTD65" s="701"/>
      <c r="CTE65" s="566"/>
      <c r="CTF65" s="399"/>
      <c r="CTG65" s="399"/>
      <c r="CTH65" s="399"/>
      <c r="CTI65" s="567"/>
      <c r="CTJ65" s="399"/>
      <c r="CTK65" s="399"/>
      <c r="CTL65" s="399"/>
      <c r="CTM65" s="399"/>
      <c r="CTN65" s="399"/>
      <c r="CTO65" s="399"/>
      <c r="CTP65" s="399"/>
      <c r="CTQ65" s="399"/>
      <c r="CTR65" s="399"/>
      <c r="CTS65" s="701"/>
      <c r="CTT65" s="701"/>
      <c r="CTU65" s="701"/>
      <c r="CTV65" s="566"/>
      <c r="CTW65" s="399"/>
      <c r="CTX65" s="399"/>
      <c r="CTY65" s="399"/>
      <c r="CTZ65" s="567"/>
      <c r="CUA65" s="399"/>
      <c r="CUB65" s="399"/>
      <c r="CUC65" s="399"/>
      <c r="CUD65" s="399"/>
      <c r="CUE65" s="399"/>
      <c r="CUF65" s="399"/>
      <c r="CUG65" s="399"/>
      <c r="CUH65" s="399"/>
      <c r="CUI65" s="399"/>
      <c r="CUJ65" s="701"/>
      <c r="CUK65" s="701"/>
      <c r="CUL65" s="701"/>
      <c r="CUM65" s="566"/>
      <c r="CUN65" s="399"/>
      <c r="CUO65" s="399"/>
      <c r="CUP65" s="399"/>
      <c r="CUQ65" s="567"/>
      <c r="CUR65" s="399"/>
      <c r="CUS65" s="399"/>
      <c r="CUT65" s="399"/>
      <c r="CUU65" s="399"/>
      <c r="CUV65" s="399"/>
      <c r="CUW65" s="399"/>
      <c r="CUX65" s="399"/>
      <c r="CUY65" s="399"/>
      <c r="CUZ65" s="399"/>
      <c r="CVA65" s="701"/>
      <c r="CVB65" s="701"/>
      <c r="CVC65" s="701"/>
      <c r="CVD65" s="566"/>
      <c r="CVE65" s="399"/>
      <c r="CVF65" s="399"/>
      <c r="CVG65" s="399"/>
      <c r="CVH65" s="567"/>
      <c r="CVI65" s="399"/>
      <c r="CVJ65" s="399"/>
      <c r="CVK65" s="399"/>
      <c r="CVL65" s="399"/>
      <c r="CVM65" s="399"/>
      <c r="CVN65" s="399"/>
      <c r="CVO65" s="399"/>
      <c r="CVP65" s="399"/>
      <c r="CVQ65" s="399"/>
      <c r="CVR65" s="701"/>
      <c r="CVS65" s="701"/>
      <c r="CVT65" s="701"/>
      <c r="CVU65" s="566"/>
      <c r="CVV65" s="399"/>
      <c r="CVW65" s="399"/>
      <c r="CVX65" s="399"/>
      <c r="CVY65" s="567"/>
      <c r="CVZ65" s="399"/>
      <c r="CWA65" s="399"/>
      <c r="CWB65" s="399"/>
      <c r="CWC65" s="399"/>
      <c r="CWD65" s="399"/>
      <c r="CWE65" s="399"/>
      <c r="CWF65" s="399"/>
      <c r="CWG65" s="399"/>
      <c r="CWH65" s="399"/>
      <c r="CWI65" s="701"/>
      <c r="CWJ65" s="701"/>
      <c r="CWK65" s="701"/>
      <c r="CWL65" s="566"/>
      <c r="CWM65" s="399"/>
      <c r="CWN65" s="399"/>
      <c r="CWO65" s="399"/>
      <c r="CWP65" s="567"/>
      <c r="CWQ65" s="399"/>
      <c r="CWR65" s="399"/>
      <c r="CWS65" s="399"/>
      <c r="CWT65" s="399"/>
      <c r="CWU65" s="399"/>
      <c r="CWV65" s="399"/>
      <c r="CWW65" s="399"/>
      <c r="CWX65" s="399"/>
      <c r="CWY65" s="399"/>
      <c r="CWZ65" s="701"/>
      <c r="CXA65" s="701"/>
      <c r="CXB65" s="701"/>
      <c r="CXC65" s="566"/>
      <c r="CXD65" s="399"/>
      <c r="CXE65" s="399"/>
      <c r="CXF65" s="399"/>
      <c r="CXG65" s="567"/>
      <c r="CXH65" s="399"/>
      <c r="CXI65" s="399"/>
      <c r="CXJ65" s="399"/>
      <c r="CXK65" s="399"/>
      <c r="CXL65" s="399"/>
      <c r="CXM65" s="399"/>
      <c r="CXN65" s="399"/>
      <c r="CXO65" s="399"/>
      <c r="CXP65" s="399"/>
      <c r="CXQ65" s="701"/>
      <c r="CXR65" s="701"/>
      <c r="CXS65" s="701"/>
      <c r="CXT65" s="566"/>
      <c r="CXU65" s="399"/>
      <c r="CXV65" s="399"/>
      <c r="CXW65" s="399"/>
      <c r="CXX65" s="567"/>
      <c r="CXY65" s="399"/>
      <c r="CXZ65" s="399"/>
      <c r="CYA65" s="399"/>
      <c r="CYB65" s="399"/>
      <c r="CYC65" s="399"/>
      <c r="CYD65" s="399"/>
      <c r="CYE65" s="399"/>
      <c r="CYF65" s="399"/>
      <c r="CYG65" s="399"/>
      <c r="CYH65" s="701"/>
      <c r="CYI65" s="701"/>
      <c r="CYJ65" s="701"/>
      <c r="CYK65" s="566"/>
      <c r="CYL65" s="399"/>
      <c r="CYM65" s="399"/>
      <c r="CYN65" s="399"/>
      <c r="CYO65" s="567"/>
      <c r="CYP65" s="399"/>
      <c r="CYQ65" s="399"/>
      <c r="CYR65" s="399"/>
      <c r="CYS65" s="399"/>
      <c r="CYT65" s="399"/>
      <c r="CYU65" s="399"/>
      <c r="CYV65" s="399"/>
      <c r="CYW65" s="399"/>
      <c r="CYX65" s="399"/>
      <c r="CYY65" s="701"/>
      <c r="CYZ65" s="701"/>
      <c r="CZA65" s="701"/>
      <c r="CZB65" s="566"/>
      <c r="CZC65" s="399"/>
      <c r="CZD65" s="399"/>
      <c r="CZE65" s="399"/>
      <c r="CZF65" s="567"/>
      <c r="CZG65" s="399"/>
      <c r="CZH65" s="399"/>
      <c r="CZI65" s="399"/>
      <c r="CZJ65" s="399"/>
      <c r="CZK65" s="399"/>
      <c r="CZL65" s="399"/>
      <c r="CZM65" s="399"/>
      <c r="CZN65" s="399"/>
      <c r="CZO65" s="399"/>
      <c r="CZP65" s="701"/>
      <c r="CZQ65" s="701"/>
      <c r="CZR65" s="701"/>
      <c r="CZS65" s="566"/>
      <c r="CZT65" s="399"/>
      <c r="CZU65" s="399"/>
      <c r="CZV65" s="399"/>
      <c r="CZW65" s="567"/>
      <c r="CZX65" s="399"/>
      <c r="CZY65" s="399"/>
      <c r="CZZ65" s="399"/>
      <c r="DAA65" s="399"/>
      <c r="DAB65" s="399"/>
      <c r="DAC65" s="399"/>
      <c r="DAD65" s="399"/>
      <c r="DAE65" s="399"/>
      <c r="DAF65" s="399"/>
      <c r="DAG65" s="701"/>
      <c r="DAH65" s="701"/>
      <c r="DAI65" s="701"/>
      <c r="DAJ65" s="566"/>
      <c r="DAK65" s="399"/>
      <c r="DAL65" s="399"/>
      <c r="DAM65" s="399"/>
      <c r="DAN65" s="567"/>
      <c r="DAO65" s="399"/>
      <c r="DAP65" s="399"/>
      <c r="DAQ65" s="399"/>
      <c r="DAR65" s="399"/>
      <c r="DAS65" s="399"/>
      <c r="DAT65" s="399"/>
      <c r="DAU65" s="399"/>
      <c r="DAV65" s="399"/>
      <c r="DAW65" s="399"/>
      <c r="DAX65" s="701"/>
      <c r="DAY65" s="701"/>
      <c r="DAZ65" s="701"/>
      <c r="DBA65" s="566"/>
      <c r="DBB65" s="399"/>
      <c r="DBC65" s="399"/>
      <c r="DBD65" s="399"/>
      <c r="DBE65" s="567"/>
      <c r="DBF65" s="399"/>
      <c r="DBG65" s="399"/>
      <c r="DBH65" s="399"/>
      <c r="DBI65" s="399"/>
      <c r="DBJ65" s="399"/>
      <c r="DBK65" s="399"/>
      <c r="DBL65" s="399"/>
      <c r="DBM65" s="399"/>
      <c r="DBN65" s="399"/>
      <c r="DBO65" s="701"/>
      <c r="DBP65" s="701"/>
      <c r="DBQ65" s="701"/>
      <c r="DBR65" s="566"/>
      <c r="DBS65" s="399"/>
      <c r="DBT65" s="399"/>
      <c r="DBU65" s="399"/>
      <c r="DBV65" s="567"/>
      <c r="DBW65" s="399"/>
      <c r="DBX65" s="399"/>
      <c r="DBY65" s="399"/>
      <c r="DBZ65" s="399"/>
      <c r="DCA65" s="399"/>
      <c r="DCB65" s="399"/>
      <c r="DCC65" s="399"/>
      <c r="DCD65" s="399"/>
      <c r="DCE65" s="399"/>
      <c r="DCF65" s="701"/>
      <c r="DCG65" s="701"/>
      <c r="DCH65" s="701"/>
      <c r="DCI65" s="566"/>
      <c r="DCJ65" s="399"/>
      <c r="DCK65" s="399"/>
      <c r="DCL65" s="399"/>
      <c r="DCM65" s="567"/>
      <c r="DCN65" s="399"/>
      <c r="DCO65" s="399"/>
      <c r="DCP65" s="399"/>
      <c r="DCQ65" s="399"/>
      <c r="DCR65" s="399"/>
      <c r="DCS65" s="399"/>
      <c r="DCT65" s="399"/>
      <c r="DCU65" s="399"/>
      <c r="DCV65" s="399"/>
      <c r="DCW65" s="701"/>
      <c r="DCX65" s="701"/>
      <c r="DCY65" s="701"/>
      <c r="DCZ65" s="566"/>
      <c r="DDA65" s="399"/>
      <c r="DDB65" s="399"/>
      <c r="DDC65" s="399"/>
      <c r="DDD65" s="567"/>
      <c r="DDE65" s="399"/>
      <c r="DDF65" s="399"/>
      <c r="DDG65" s="399"/>
      <c r="DDH65" s="399"/>
      <c r="DDI65" s="399"/>
      <c r="DDJ65" s="399"/>
      <c r="DDK65" s="399"/>
      <c r="DDL65" s="399"/>
      <c r="DDM65" s="399"/>
      <c r="DDN65" s="701"/>
      <c r="DDO65" s="701"/>
      <c r="DDP65" s="701"/>
      <c r="DDQ65" s="566"/>
      <c r="DDR65" s="399"/>
      <c r="DDS65" s="399"/>
      <c r="DDT65" s="399"/>
      <c r="DDU65" s="567"/>
      <c r="DDV65" s="399"/>
      <c r="DDW65" s="399"/>
      <c r="DDX65" s="399"/>
      <c r="DDY65" s="399"/>
      <c r="DDZ65" s="399"/>
      <c r="DEA65" s="399"/>
      <c r="DEB65" s="399"/>
      <c r="DEC65" s="399"/>
      <c r="DED65" s="399"/>
      <c r="DEE65" s="701"/>
      <c r="DEF65" s="701"/>
      <c r="DEG65" s="701"/>
      <c r="DEH65" s="566"/>
      <c r="DEI65" s="399"/>
      <c r="DEJ65" s="399"/>
      <c r="DEK65" s="399"/>
      <c r="DEL65" s="567"/>
      <c r="DEM65" s="399"/>
      <c r="DEN65" s="399"/>
      <c r="DEO65" s="399"/>
      <c r="DEP65" s="399"/>
      <c r="DEQ65" s="399"/>
      <c r="DER65" s="399"/>
      <c r="DES65" s="399"/>
      <c r="DET65" s="399"/>
      <c r="DEU65" s="399"/>
      <c r="DEV65" s="701"/>
      <c r="DEW65" s="701"/>
      <c r="DEX65" s="701"/>
      <c r="DEY65" s="566"/>
      <c r="DEZ65" s="399"/>
      <c r="DFA65" s="399"/>
      <c r="DFB65" s="399"/>
      <c r="DFC65" s="567"/>
      <c r="DFD65" s="399"/>
      <c r="DFE65" s="399"/>
      <c r="DFF65" s="399"/>
      <c r="DFG65" s="399"/>
      <c r="DFH65" s="399"/>
      <c r="DFI65" s="399"/>
      <c r="DFJ65" s="399"/>
      <c r="DFK65" s="399"/>
      <c r="DFL65" s="399"/>
      <c r="DFM65" s="701"/>
      <c r="DFN65" s="701"/>
      <c r="DFO65" s="701"/>
      <c r="DFP65" s="566"/>
      <c r="DFQ65" s="399"/>
      <c r="DFR65" s="399"/>
      <c r="DFS65" s="399"/>
      <c r="DFT65" s="567"/>
      <c r="DFU65" s="399"/>
      <c r="DFV65" s="399"/>
      <c r="DFW65" s="399"/>
      <c r="DFX65" s="399"/>
      <c r="DFY65" s="399"/>
      <c r="DFZ65" s="399"/>
      <c r="DGA65" s="399"/>
      <c r="DGB65" s="399"/>
      <c r="DGC65" s="399"/>
      <c r="DGD65" s="701"/>
      <c r="DGE65" s="701"/>
      <c r="DGF65" s="701"/>
      <c r="DGG65" s="566"/>
      <c r="DGH65" s="399"/>
      <c r="DGI65" s="399"/>
      <c r="DGJ65" s="399"/>
      <c r="DGK65" s="567"/>
      <c r="DGL65" s="399"/>
      <c r="DGM65" s="399"/>
      <c r="DGN65" s="399"/>
      <c r="DGO65" s="399"/>
      <c r="DGP65" s="399"/>
      <c r="DGQ65" s="399"/>
      <c r="DGR65" s="399"/>
      <c r="DGS65" s="399"/>
      <c r="DGT65" s="399"/>
      <c r="DGU65" s="701"/>
      <c r="DGV65" s="701"/>
      <c r="DGW65" s="701"/>
      <c r="DGX65" s="566"/>
      <c r="DGY65" s="399"/>
      <c r="DGZ65" s="399"/>
      <c r="DHA65" s="399"/>
      <c r="DHB65" s="567"/>
      <c r="DHC65" s="399"/>
      <c r="DHD65" s="399"/>
      <c r="DHE65" s="399"/>
      <c r="DHF65" s="399"/>
      <c r="DHG65" s="399"/>
      <c r="DHH65" s="399"/>
      <c r="DHI65" s="399"/>
      <c r="DHJ65" s="399"/>
      <c r="DHK65" s="399"/>
      <c r="DHL65" s="701"/>
      <c r="DHM65" s="701"/>
      <c r="DHN65" s="701"/>
      <c r="DHO65" s="566"/>
      <c r="DHP65" s="399"/>
      <c r="DHQ65" s="399"/>
      <c r="DHR65" s="399"/>
      <c r="DHS65" s="567"/>
      <c r="DHT65" s="399"/>
      <c r="DHU65" s="399"/>
      <c r="DHV65" s="399"/>
      <c r="DHW65" s="399"/>
      <c r="DHX65" s="399"/>
      <c r="DHY65" s="399"/>
      <c r="DHZ65" s="399"/>
      <c r="DIA65" s="399"/>
      <c r="DIB65" s="399"/>
      <c r="DIC65" s="701"/>
      <c r="DID65" s="701"/>
      <c r="DIE65" s="701"/>
      <c r="DIF65" s="566"/>
      <c r="DIG65" s="399"/>
      <c r="DIH65" s="399"/>
      <c r="DII65" s="399"/>
      <c r="DIJ65" s="567"/>
      <c r="DIK65" s="399"/>
      <c r="DIL65" s="399"/>
      <c r="DIM65" s="399"/>
      <c r="DIN65" s="399"/>
      <c r="DIO65" s="399"/>
      <c r="DIP65" s="399"/>
      <c r="DIQ65" s="399"/>
      <c r="DIR65" s="399"/>
      <c r="DIS65" s="399"/>
      <c r="DIT65" s="701"/>
      <c r="DIU65" s="701"/>
      <c r="DIV65" s="701"/>
      <c r="DIW65" s="566"/>
      <c r="DIX65" s="399"/>
      <c r="DIY65" s="399"/>
      <c r="DIZ65" s="399"/>
      <c r="DJA65" s="567"/>
      <c r="DJB65" s="399"/>
      <c r="DJC65" s="399"/>
      <c r="DJD65" s="399"/>
      <c r="DJE65" s="399"/>
      <c r="DJF65" s="399"/>
      <c r="DJG65" s="399"/>
      <c r="DJH65" s="399"/>
      <c r="DJI65" s="399"/>
      <c r="DJJ65" s="399"/>
      <c r="DJK65" s="701"/>
      <c r="DJL65" s="701"/>
      <c r="DJM65" s="701"/>
      <c r="DJN65" s="566"/>
      <c r="DJO65" s="399"/>
      <c r="DJP65" s="399"/>
      <c r="DJQ65" s="399"/>
      <c r="DJR65" s="567"/>
      <c r="DJS65" s="399"/>
      <c r="DJT65" s="399"/>
      <c r="DJU65" s="399"/>
      <c r="DJV65" s="399"/>
      <c r="DJW65" s="399"/>
      <c r="DJX65" s="399"/>
      <c r="DJY65" s="399"/>
      <c r="DJZ65" s="399"/>
      <c r="DKA65" s="399"/>
      <c r="DKB65" s="701"/>
      <c r="DKC65" s="701"/>
      <c r="DKD65" s="701"/>
      <c r="DKE65" s="566"/>
      <c r="DKF65" s="399"/>
      <c r="DKG65" s="399"/>
      <c r="DKH65" s="399"/>
      <c r="DKI65" s="567"/>
      <c r="DKJ65" s="399"/>
      <c r="DKK65" s="399"/>
      <c r="DKL65" s="399"/>
      <c r="DKM65" s="399"/>
      <c r="DKN65" s="399"/>
      <c r="DKO65" s="399"/>
      <c r="DKP65" s="399"/>
      <c r="DKQ65" s="399"/>
      <c r="DKR65" s="399"/>
      <c r="DKS65" s="701"/>
      <c r="DKT65" s="701"/>
      <c r="DKU65" s="701"/>
      <c r="DKV65" s="566"/>
      <c r="DKW65" s="399"/>
      <c r="DKX65" s="399"/>
      <c r="DKY65" s="399"/>
      <c r="DKZ65" s="567"/>
      <c r="DLA65" s="399"/>
      <c r="DLB65" s="399"/>
      <c r="DLC65" s="399"/>
      <c r="DLD65" s="399"/>
      <c r="DLE65" s="399"/>
      <c r="DLF65" s="399"/>
      <c r="DLG65" s="399"/>
      <c r="DLH65" s="399"/>
      <c r="DLI65" s="399"/>
      <c r="DLJ65" s="701"/>
      <c r="DLK65" s="701"/>
      <c r="DLL65" s="701"/>
      <c r="DLM65" s="566"/>
      <c r="DLN65" s="399"/>
      <c r="DLO65" s="399"/>
      <c r="DLP65" s="399"/>
      <c r="DLQ65" s="567"/>
      <c r="DLR65" s="399"/>
      <c r="DLS65" s="399"/>
      <c r="DLT65" s="399"/>
      <c r="DLU65" s="399"/>
      <c r="DLV65" s="399"/>
      <c r="DLW65" s="399"/>
      <c r="DLX65" s="399"/>
      <c r="DLY65" s="399"/>
      <c r="DLZ65" s="399"/>
      <c r="DMA65" s="701"/>
      <c r="DMB65" s="701"/>
      <c r="DMC65" s="701"/>
      <c r="DMD65" s="566"/>
      <c r="DME65" s="399"/>
      <c r="DMF65" s="399"/>
      <c r="DMG65" s="399"/>
      <c r="DMH65" s="567"/>
      <c r="DMI65" s="399"/>
      <c r="DMJ65" s="399"/>
      <c r="DMK65" s="399"/>
      <c r="DML65" s="399"/>
      <c r="DMM65" s="399"/>
      <c r="DMN65" s="399"/>
      <c r="DMO65" s="399"/>
      <c r="DMP65" s="399"/>
      <c r="DMQ65" s="399"/>
      <c r="DMR65" s="701"/>
      <c r="DMS65" s="701"/>
      <c r="DMT65" s="701"/>
      <c r="DMU65" s="566"/>
      <c r="DMV65" s="399"/>
      <c r="DMW65" s="399"/>
      <c r="DMX65" s="399"/>
      <c r="DMY65" s="567"/>
      <c r="DMZ65" s="399"/>
      <c r="DNA65" s="399"/>
      <c r="DNB65" s="399"/>
      <c r="DNC65" s="399"/>
      <c r="DND65" s="399"/>
      <c r="DNE65" s="399"/>
      <c r="DNF65" s="399"/>
      <c r="DNG65" s="399"/>
      <c r="DNH65" s="399"/>
      <c r="DNI65" s="701"/>
      <c r="DNJ65" s="701"/>
      <c r="DNK65" s="701"/>
      <c r="DNL65" s="566"/>
      <c r="DNM65" s="399"/>
      <c r="DNN65" s="399"/>
      <c r="DNO65" s="399"/>
      <c r="DNP65" s="567"/>
      <c r="DNQ65" s="399"/>
      <c r="DNR65" s="399"/>
      <c r="DNS65" s="399"/>
      <c r="DNT65" s="399"/>
      <c r="DNU65" s="399"/>
      <c r="DNV65" s="399"/>
      <c r="DNW65" s="399"/>
      <c r="DNX65" s="399"/>
      <c r="DNY65" s="399"/>
      <c r="DNZ65" s="701"/>
      <c r="DOA65" s="701"/>
      <c r="DOB65" s="701"/>
      <c r="DOC65" s="566"/>
      <c r="DOD65" s="399"/>
      <c r="DOE65" s="399"/>
      <c r="DOF65" s="399"/>
      <c r="DOG65" s="567"/>
      <c r="DOH65" s="399"/>
      <c r="DOI65" s="399"/>
      <c r="DOJ65" s="399"/>
      <c r="DOK65" s="399"/>
      <c r="DOL65" s="399"/>
      <c r="DOM65" s="399"/>
      <c r="DON65" s="399"/>
      <c r="DOO65" s="399"/>
      <c r="DOP65" s="399"/>
      <c r="DOQ65" s="701"/>
      <c r="DOR65" s="701"/>
      <c r="DOS65" s="701"/>
      <c r="DOT65" s="566"/>
      <c r="DOU65" s="399"/>
      <c r="DOV65" s="399"/>
      <c r="DOW65" s="399"/>
      <c r="DOX65" s="567"/>
      <c r="DOY65" s="399"/>
      <c r="DOZ65" s="399"/>
      <c r="DPA65" s="399"/>
      <c r="DPB65" s="399"/>
      <c r="DPC65" s="399"/>
      <c r="DPD65" s="399"/>
      <c r="DPE65" s="399"/>
      <c r="DPF65" s="399"/>
      <c r="DPG65" s="399"/>
      <c r="DPH65" s="701"/>
      <c r="DPI65" s="701"/>
      <c r="DPJ65" s="701"/>
      <c r="DPK65" s="566"/>
      <c r="DPL65" s="399"/>
      <c r="DPM65" s="399"/>
      <c r="DPN65" s="399"/>
      <c r="DPO65" s="567"/>
      <c r="DPP65" s="399"/>
      <c r="DPQ65" s="399"/>
      <c r="DPR65" s="399"/>
      <c r="DPS65" s="399"/>
      <c r="DPT65" s="399"/>
      <c r="DPU65" s="399"/>
      <c r="DPV65" s="399"/>
      <c r="DPW65" s="399"/>
      <c r="DPX65" s="399"/>
      <c r="DPY65" s="701"/>
      <c r="DPZ65" s="701"/>
      <c r="DQA65" s="701"/>
      <c r="DQB65" s="566"/>
      <c r="DQC65" s="399"/>
      <c r="DQD65" s="399"/>
      <c r="DQE65" s="399"/>
      <c r="DQF65" s="567"/>
      <c r="DQG65" s="399"/>
      <c r="DQH65" s="399"/>
      <c r="DQI65" s="399"/>
      <c r="DQJ65" s="399"/>
      <c r="DQK65" s="399"/>
      <c r="DQL65" s="399"/>
      <c r="DQM65" s="399"/>
      <c r="DQN65" s="399"/>
      <c r="DQO65" s="399"/>
      <c r="DQP65" s="701"/>
      <c r="DQQ65" s="701"/>
      <c r="DQR65" s="701"/>
      <c r="DQS65" s="566"/>
      <c r="DQT65" s="399"/>
      <c r="DQU65" s="399"/>
      <c r="DQV65" s="399"/>
      <c r="DQW65" s="567"/>
      <c r="DQX65" s="399"/>
      <c r="DQY65" s="399"/>
      <c r="DQZ65" s="399"/>
      <c r="DRA65" s="399"/>
      <c r="DRB65" s="399"/>
      <c r="DRC65" s="399"/>
      <c r="DRD65" s="399"/>
      <c r="DRE65" s="399"/>
      <c r="DRF65" s="399"/>
      <c r="DRG65" s="701"/>
      <c r="DRH65" s="701"/>
      <c r="DRI65" s="701"/>
      <c r="DRJ65" s="566"/>
      <c r="DRK65" s="399"/>
      <c r="DRL65" s="399"/>
      <c r="DRM65" s="399"/>
      <c r="DRN65" s="567"/>
      <c r="DRO65" s="399"/>
      <c r="DRP65" s="399"/>
      <c r="DRQ65" s="399"/>
      <c r="DRR65" s="399"/>
      <c r="DRS65" s="399"/>
      <c r="DRT65" s="399"/>
      <c r="DRU65" s="399"/>
      <c r="DRV65" s="399"/>
      <c r="DRW65" s="399"/>
      <c r="DRX65" s="701"/>
      <c r="DRY65" s="701"/>
      <c r="DRZ65" s="701"/>
      <c r="DSA65" s="566"/>
      <c r="DSB65" s="399"/>
      <c r="DSC65" s="399"/>
      <c r="DSD65" s="399"/>
      <c r="DSE65" s="567"/>
      <c r="DSF65" s="399"/>
      <c r="DSG65" s="399"/>
      <c r="DSH65" s="399"/>
      <c r="DSI65" s="399"/>
      <c r="DSJ65" s="399"/>
      <c r="DSK65" s="399"/>
      <c r="DSL65" s="399"/>
      <c r="DSM65" s="399"/>
      <c r="DSN65" s="399"/>
      <c r="DSO65" s="701"/>
      <c r="DSP65" s="701"/>
      <c r="DSQ65" s="701"/>
      <c r="DSR65" s="566"/>
      <c r="DSS65" s="399"/>
      <c r="DST65" s="399"/>
      <c r="DSU65" s="399"/>
      <c r="DSV65" s="567"/>
      <c r="DSW65" s="399"/>
      <c r="DSX65" s="399"/>
      <c r="DSY65" s="399"/>
      <c r="DSZ65" s="399"/>
      <c r="DTA65" s="399"/>
      <c r="DTB65" s="399"/>
      <c r="DTC65" s="399"/>
      <c r="DTD65" s="399"/>
      <c r="DTE65" s="399"/>
      <c r="DTF65" s="701"/>
      <c r="DTG65" s="701"/>
      <c r="DTH65" s="701"/>
      <c r="DTI65" s="566"/>
      <c r="DTJ65" s="399"/>
      <c r="DTK65" s="399"/>
      <c r="DTL65" s="399"/>
      <c r="DTM65" s="567"/>
      <c r="DTN65" s="399"/>
      <c r="DTO65" s="399"/>
      <c r="DTP65" s="399"/>
      <c r="DTQ65" s="399"/>
      <c r="DTR65" s="399"/>
      <c r="DTS65" s="399"/>
      <c r="DTT65" s="399"/>
      <c r="DTU65" s="399"/>
      <c r="DTV65" s="399"/>
      <c r="DTW65" s="701"/>
      <c r="DTX65" s="701"/>
      <c r="DTY65" s="701"/>
      <c r="DTZ65" s="566"/>
      <c r="DUA65" s="399"/>
      <c r="DUB65" s="399"/>
      <c r="DUC65" s="399"/>
      <c r="DUD65" s="567"/>
      <c r="DUE65" s="399"/>
      <c r="DUF65" s="399"/>
      <c r="DUG65" s="399"/>
      <c r="DUH65" s="399"/>
      <c r="DUI65" s="399"/>
      <c r="DUJ65" s="399"/>
      <c r="DUK65" s="399"/>
      <c r="DUL65" s="399"/>
      <c r="DUM65" s="399"/>
      <c r="DUN65" s="701"/>
      <c r="DUO65" s="701"/>
      <c r="DUP65" s="701"/>
      <c r="DUQ65" s="566"/>
      <c r="DUR65" s="399"/>
      <c r="DUS65" s="399"/>
      <c r="DUT65" s="399"/>
      <c r="DUU65" s="567"/>
      <c r="DUV65" s="399"/>
      <c r="DUW65" s="399"/>
      <c r="DUX65" s="399"/>
      <c r="DUY65" s="399"/>
      <c r="DUZ65" s="399"/>
      <c r="DVA65" s="399"/>
      <c r="DVB65" s="399"/>
      <c r="DVC65" s="399"/>
      <c r="DVD65" s="399"/>
      <c r="DVE65" s="701"/>
      <c r="DVF65" s="701"/>
      <c r="DVG65" s="701"/>
      <c r="DVH65" s="566"/>
      <c r="DVI65" s="399"/>
      <c r="DVJ65" s="399"/>
      <c r="DVK65" s="399"/>
      <c r="DVL65" s="567"/>
      <c r="DVM65" s="399"/>
      <c r="DVN65" s="399"/>
      <c r="DVO65" s="399"/>
      <c r="DVP65" s="399"/>
      <c r="DVQ65" s="399"/>
      <c r="DVR65" s="399"/>
      <c r="DVS65" s="399"/>
      <c r="DVT65" s="399"/>
      <c r="DVU65" s="399"/>
      <c r="DVV65" s="701"/>
      <c r="DVW65" s="701"/>
      <c r="DVX65" s="701"/>
      <c r="DVY65" s="566"/>
      <c r="DVZ65" s="399"/>
      <c r="DWA65" s="399"/>
      <c r="DWB65" s="399"/>
      <c r="DWC65" s="567"/>
      <c r="DWD65" s="399"/>
      <c r="DWE65" s="399"/>
      <c r="DWF65" s="399"/>
      <c r="DWG65" s="399"/>
      <c r="DWH65" s="399"/>
      <c r="DWI65" s="399"/>
      <c r="DWJ65" s="399"/>
      <c r="DWK65" s="399"/>
      <c r="DWL65" s="399"/>
      <c r="DWM65" s="701"/>
      <c r="DWN65" s="701"/>
      <c r="DWO65" s="701"/>
      <c r="DWP65" s="566"/>
      <c r="DWQ65" s="399"/>
      <c r="DWR65" s="399"/>
      <c r="DWS65" s="399"/>
      <c r="DWT65" s="567"/>
      <c r="DWU65" s="399"/>
      <c r="DWV65" s="399"/>
      <c r="DWW65" s="399"/>
      <c r="DWX65" s="399"/>
      <c r="DWY65" s="399"/>
      <c r="DWZ65" s="399"/>
      <c r="DXA65" s="399"/>
      <c r="DXB65" s="399"/>
      <c r="DXC65" s="399"/>
      <c r="DXD65" s="701"/>
      <c r="DXE65" s="701"/>
      <c r="DXF65" s="701"/>
      <c r="DXG65" s="566"/>
      <c r="DXH65" s="399"/>
      <c r="DXI65" s="399"/>
      <c r="DXJ65" s="399"/>
      <c r="DXK65" s="567"/>
      <c r="DXL65" s="399"/>
      <c r="DXM65" s="399"/>
      <c r="DXN65" s="399"/>
      <c r="DXO65" s="399"/>
      <c r="DXP65" s="399"/>
      <c r="DXQ65" s="399"/>
      <c r="DXR65" s="399"/>
      <c r="DXS65" s="399"/>
      <c r="DXT65" s="399"/>
      <c r="DXU65" s="701"/>
      <c r="DXV65" s="701"/>
      <c r="DXW65" s="701"/>
      <c r="DXX65" s="566"/>
      <c r="DXY65" s="399"/>
      <c r="DXZ65" s="399"/>
      <c r="DYA65" s="399"/>
      <c r="DYB65" s="567"/>
      <c r="DYC65" s="399"/>
      <c r="DYD65" s="399"/>
      <c r="DYE65" s="399"/>
      <c r="DYF65" s="399"/>
      <c r="DYG65" s="399"/>
      <c r="DYH65" s="399"/>
      <c r="DYI65" s="399"/>
      <c r="DYJ65" s="399"/>
      <c r="DYK65" s="399"/>
      <c r="DYL65" s="701"/>
      <c r="DYM65" s="701"/>
      <c r="DYN65" s="701"/>
      <c r="DYO65" s="566"/>
      <c r="DYP65" s="399"/>
      <c r="DYQ65" s="399"/>
      <c r="DYR65" s="399"/>
      <c r="DYS65" s="567"/>
      <c r="DYT65" s="399"/>
      <c r="DYU65" s="399"/>
      <c r="DYV65" s="399"/>
      <c r="DYW65" s="399"/>
      <c r="DYX65" s="399"/>
      <c r="DYY65" s="399"/>
      <c r="DYZ65" s="399"/>
      <c r="DZA65" s="399"/>
      <c r="DZB65" s="399"/>
      <c r="DZC65" s="701"/>
      <c r="DZD65" s="701"/>
      <c r="DZE65" s="701"/>
      <c r="DZF65" s="566"/>
      <c r="DZG65" s="399"/>
      <c r="DZH65" s="399"/>
      <c r="DZI65" s="399"/>
      <c r="DZJ65" s="567"/>
      <c r="DZK65" s="399"/>
      <c r="DZL65" s="399"/>
      <c r="DZM65" s="399"/>
      <c r="DZN65" s="399"/>
      <c r="DZO65" s="399"/>
      <c r="DZP65" s="399"/>
      <c r="DZQ65" s="399"/>
      <c r="DZR65" s="399"/>
      <c r="DZS65" s="399"/>
      <c r="DZT65" s="701"/>
      <c r="DZU65" s="701"/>
      <c r="DZV65" s="701"/>
      <c r="DZW65" s="566"/>
      <c r="DZX65" s="399"/>
      <c r="DZY65" s="399"/>
      <c r="DZZ65" s="399"/>
      <c r="EAA65" s="567"/>
      <c r="EAB65" s="399"/>
      <c r="EAC65" s="399"/>
      <c r="EAD65" s="399"/>
      <c r="EAE65" s="399"/>
      <c r="EAF65" s="399"/>
      <c r="EAG65" s="399"/>
      <c r="EAH65" s="399"/>
      <c r="EAI65" s="399"/>
      <c r="EAJ65" s="399"/>
      <c r="EAK65" s="701"/>
      <c r="EAL65" s="701"/>
      <c r="EAM65" s="701"/>
      <c r="EAN65" s="566"/>
      <c r="EAO65" s="399"/>
      <c r="EAP65" s="399"/>
      <c r="EAQ65" s="399"/>
      <c r="EAR65" s="567"/>
      <c r="EAS65" s="399"/>
      <c r="EAT65" s="399"/>
      <c r="EAU65" s="399"/>
      <c r="EAV65" s="399"/>
      <c r="EAW65" s="399"/>
      <c r="EAX65" s="399"/>
      <c r="EAY65" s="399"/>
      <c r="EAZ65" s="399"/>
      <c r="EBA65" s="399"/>
      <c r="EBB65" s="701"/>
      <c r="EBC65" s="701"/>
      <c r="EBD65" s="701"/>
      <c r="EBE65" s="566"/>
      <c r="EBF65" s="399"/>
      <c r="EBG65" s="399"/>
      <c r="EBH65" s="399"/>
      <c r="EBI65" s="567"/>
      <c r="EBJ65" s="399"/>
      <c r="EBK65" s="399"/>
      <c r="EBL65" s="399"/>
      <c r="EBM65" s="399"/>
      <c r="EBN65" s="399"/>
      <c r="EBO65" s="399"/>
      <c r="EBP65" s="399"/>
      <c r="EBQ65" s="399"/>
      <c r="EBR65" s="399"/>
      <c r="EBS65" s="701"/>
      <c r="EBT65" s="701"/>
      <c r="EBU65" s="701"/>
      <c r="EBV65" s="566"/>
      <c r="EBW65" s="399"/>
      <c r="EBX65" s="399"/>
      <c r="EBY65" s="399"/>
      <c r="EBZ65" s="567"/>
      <c r="ECA65" s="399"/>
      <c r="ECB65" s="399"/>
      <c r="ECC65" s="399"/>
      <c r="ECD65" s="399"/>
      <c r="ECE65" s="399"/>
      <c r="ECF65" s="399"/>
      <c r="ECG65" s="399"/>
      <c r="ECH65" s="399"/>
      <c r="ECI65" s="399"/>
      <c r="ECJ65" s="701"/>
      <c r="ECK65" s="701"/>
      <c r="ECL65" s="701"/>
      <c r="ECM65" s="566"/>
      <c r="ECN65" s="399"/>
      <c r="ECO65" s="399"/>
      <c r="ECP65" s="399"/>
      <c r="ECQ65" s="567"/>
      <c r="ECR65" s="399"/>
      <c r="ECS65" s="399"/>
      <c r="ECT65" s="399"/>
      <c r="ECU65" s="399"/>
      <c r="ECV65" s="399"/>
      <c r="ECW65" s="399"/>
      <c r="ECX65" s="399"/>
      <c r="ECY65" s="399"/>
      <c r="ECZ65" s="399"/>
      <c r="EDA65" s="701"/>
      <c r="EDB65" s="701"/>
      <c r="EDC65" s="701"/>
      <c r="EDD65" s="566"/>
      <c r="EDE65" s="399"/>
      <c r="EDF65" s="399"/>
      <c r="EDG65" s="399"/>
      <c r="EDH65" s="567"/>
      <c r="EDI65" s="399"/>
      <c r="EDJ65" s="399"/>
      <c r="EDK65" s="399"/>
      <c r="EDL65" s="399"/>
      <c r="EDM65" s="399"/>
      <c r="EDN65" s="399"/>
      <c r="EDO65" s="399"/>
      <c r="EDP65" s="399"/>
      <c r="EDQ65" s="399"/>
      <c r="EDR65" s="701"/>
      <c r="EDS65" s="701"/>
      <c r="EDT65" s="701"/>
      <c r="EDU65" s="566"/>
      <c r="EDV65" s="399"/>
      <c r="EDW65" s="399"/>
      <c r="EDX65" s="399"/>
      <c r="EDY65" s="567"/>
      <c r="EDZ65" s="399"/>
      <c r="EEA65" s="399"/>
      <c r="EEB65" s="399"/>
      <c r="EEC65" s="399"/>
      <c r="EED65" s="399"/>
      <c r="EEE65" s="399"/>
      <c r="EEF65" s="399"/>
      <c r="EEG65" s="399"/>
      <c r="EEH65" s="399"/>
      <c r="EEI65" s="701"/>
      <c r="EEJ65" s="701"/>
      <c r="EEK65" s="701"/>
      <c r="EEL65" s="566"/>
      <c r="EEM65" s="399"/>
      <c r="EEN65" s="399"/>
      <c r="EEO65" s="399"/>
      <c r="EEP65" s="567"/>
      <c r="EEQ65" s="399"/>
      <c r="EER65" s="399"/>
      <c r="EES65" s="399"/>
      <c r="EET65" s="399"/>
      <c r="EEU65" s="399"/>
      <c r="EEV65" s="399"/>
      <c r="EEW65" s="399"/>
      <c r="EEX65" s="399"/>
      <c r="EEY65" s="399"/>
      <c r="EEZ65" s="701"/>
      <c r="EFA65" s="701"/>
      <c r="EFB65" s="701"/>
      <c r="EFC65" s="566"/>
      <c r="EFD65" s="399"/>
      <c r="EFE65" s="399"/>
      <c r="EFF65" s="399"/>
      <c r="EFG65" s="567"/>
      <c r="EFH65" s="399"/>
      <c r="EFI65" s="399"/>
      <c r="EFJ65" s="399"/>
      <c r="EFK65" s="399"/>
      <c r="EFL65" s="399"/>
      <c r="EFM65" s="399"/>
      <c r="EFN65" s="399"/>
      <c r="EFO65" s="399"/>
      <c r="EFP65" s="399"/>
      <c r="EFQ65" s="701"/>
      <c r="EFR65" s="701"/>
      <c r="EFS65" s="701"/>
      <c r="EFT65" s="566"/>
      <c r="EFU65" s="399"/>
      <c r="EFV65" s="399"/>
      <c r="EFW65" s="399"/>
      <c r="EFX65" s="567"/>
      <c r="EFY65" s="399"/>
      <c r="EFZ65" s="399"/>
      <c r="EGA65" s="399"/>
      <c r="EGB65" s="399"/>
      <c r="EGC65" s="399"/>
      <c r="EGD65" s="399"/>
      <c r="EGE65" s="399"/>
      <c r="EGF65" s="399"/>
      <c r="EGG65" s="399"/>
      <c r="EGH65" s="701"/>
      <c r="EGI65" s="701"/>
      <c r="EGJ65" s="701"/>
      <c r="EGK65" s="566"/>
      <c r="EGL65" s="399"/>
      <c r="EGM65" s="399"/>
      <c r="EGN65" s="399"/>
      <c r="EGO65" s="567"/>
      <c r="EGP65" s="399"/>
      <c r="EGQ65" s="399"/>
      <c r="EGR65" s="399"/>
      <c r="EGS65" s="399"/>
      <c r="EGT65" s="399"/>
      <c r="EGU65" s="399"/>
      <c r="EGV65" s="399"/>
      <c r="EGW65" s="399"/>
      <c r="EGX65" s="399"/>
      <c r="EGY65" s="701"/>
      <c r="EGZ65" s="701"/>
      <c r="EHA65" s="701"/>
      <c r="EHB65" s="566"/>
      <c r="EHC65" s="399"/>
      <c r="EHD65" s="399"/>
      <c r="EHE65" s="399"/>
      <c r="EHF65" s="567"/>
      <c r="EHG65" s="399"/>
      <c r="EHH65" s="399"/>
      <c r="EHI65" s="399"/>
      <c r="EHJ65" s="399"/>
      <c r="EHK65" s="399"/>
      <c r="EHL65" s="399"/>
      <c r="EHM65" s="399"/>
      <c r="EHN65" s="399"/>
      <c r="EHO65" s="399"/>
      <c r="EHP65" s="701"/>
      <c r="EHQ65" s="701"/>
      <c r="EHR65" s="701"/>
      <c r="EHS65" s="566"/>
      <c r="EHT65" s="399"/>
      <c r="EHU65" s="399"/>
      <c r="EHV65" s="399"/>
      <c r="EHW65" s="567"/>
      <c r="EHX65" s="399"/>
      <c r="EHY65" s="399"/>
      <c r="EHZ65" s="399"/>
      <c r="EIA65" s="399"/>
      <c r="EIB65" s="399"/>
      <c r="EIC65" s="399"/>
      <c r="EID65" s="399"/>
      <c r="EIE65" s="399"/>
      <c r="EIF65" s="399"/>
      <c r="EIG65" s="701"/>
      <c r="EIH65" s="701"/>
      <c r="EII65" s="701"/>
      <c r="EIJ65" s="566"/>
      <c r="EIK65" s="399"/>
      <c r="EIL65" s="399"/>
      <c r="EIM65" s="399"/>
      <c r="EIN65" s="567"/>
      <c r="EIO65" s="399"/>
      <c r="EIP65" s="399"/>
      <c r="EIQ65" s="399"/>
      <c r="EIR65" s="399"/>
      <c r="EIS65" s="399"/>
      <c r="EIT65" s="399"/>
      <c r="EIU65" s="399"/>
      <c r="EIV65" s="399"/>
      <c r="EIW65" s="399"/>
      <c r="EIX65" s="701"/>
      <c r="EIY65" s="701"/>
      <c r="EIZ65" s="701"/>
      <c r="EJA65" s="566"/>
      <c r="EJB65" s="399"/>
      <c r="EJC65" s="399"/>
      <c r="EJD65" s="399"/>
      <c r="EJE65" s="567"/>
      <c r="EJF65" s="399"/>
      <c r="EJG65" s="399"/>
      <c r="EJH65" s="399"/>
      <c r="EJI65" s="399"/>
      <c r="EJJ65" s="399"/>
      <c r="EJK65" s="399"/>
      <c r="EJL65" s="399"/>
      <c r="EJM65" s="399"/>
      <c r="EJN65" s="399"/>
      <c r="EJO65" s="701"/>
      <c r="EJP65" s="701"/>
      <c r="EJQ65" s="701"/>
      <c r="EJR65" s="566"/>
      <c r="EJS65" s="399"/>
      <c r="EJT65" s="399"/>
      <c r="EJU65" s="399"/>
      <c r="EJV65" s="567"/>
      <c r="EJW65" s="399"/>
      <c r="EJX65" s="399"/>
      <c r="EJY65" s="399"/>
      <c r="EJZ65" s="399"/>
      <c r="EKA65" s="399"/>
      <c r="EKB65" s="399"/>
      <c r="EKC65" s="399"/>
      <c r="EKD65" s="399"/>
      <c r="EKE65" s="399"/>
      <c r="EKF65" s="701"/>
      <c r="EKG65" s="701"/>
      <c r="EKH65" s="701"/>
      <c r="EKI65" s="566"/>
      <c r="EKJ65" s="399"/>
      <c r="EKK65" s="399"/>
      <c r="EKL65" s="399"/>
      <c r="EKM65" s="567"/>
      <c r="EKN65" s="399"/>
      <c r="EKO65" s="399"/>
      <c r="EKP65" s="399"/>
      <c r="EKQ65" s="399"/>
      <c r="EKR65" s="399"/>
      <c r="EKS65" s="399"/>
      <c r="EKT65" s="399"/>
      <c r="EKU65" s="399"/>
      <c r="EKV65" s="399"/>
      <c r="EKW65" s="701"/>
      <c r="EKX65" s="701"/>
      <c r="EKY65" s="701"/>
      <c r="EKZ65" s="566"/>
      <c r="ELA65" s="399"/>
      <c r="ELB65" s="399"/>
      <c r="ELC65" s="399"/>
      <c r="ELD65" s="567"/>
      <c r="ELE65" s="399"/>
      <c r="ELF65" s="399"/>
      <c r="ELG65" s="399"/>
      <c r="ELH65" s="399"/>
      <c r="ELI65" s="399"/>
      <c r="ELJ65" s="399"/>
      <c r="ELK65" s="399"/>
      <c r="ELL65" s="399"/>
      <c r="ELM65" s="399"/>
      <c r="ELN65" s="701"/>
      <c r="ELO65" s="701"/>
      <c r="ELP65" s="701"/>
      <c r="ELQ65" s="566"/>
      <c r="ELR65" s="399"/>
      <c r="ELS65" s="399"/>
      <c r="ELT65" s="399"/>
      <c r="ELU65" s="567"/>
      <c r="ELV65" s="399"/>
      <c r="ELW65" s="399"/>
      <c r="ELX65" s="399"/>
      <c r="ELY65" s="399"/>
      <c r="ELZ65" s="399"/>
      <c r="EMA65" s="399"/>
      <c r="EMB65" s="399"/>
      <c r="EMC65" s="399"/>
      <c r="EMD65" s="399"/>
      <c r="EME65" s="701"/>
      <c r="EMF65" s="701"/>
      <c r="EMG65" s="701"/>
      <c r="EMH65" s="566"/>
      <c r="EMI65" s="399"/>
      <c r="EMJ65" s="399"/>
      <c r="EMK65" s="399"/>
      <c r="EML65" s="567"/>
      <c r="EMM65" s="399"/>
      <c r="EMN65" s="399"/>
      <c r="EMO65" s="399"/>
      <c r="EMP65" s="399"/>
      <c r="EMQ65" s="399"/>
      <c r="EMR65" s="399"/>
      <c r="EMS65" s="399"/>
      <c r="EMT65" s="399"/>
      <c r="EMU65" s="399"/>
      <c r="EMV65" s="701"/>
      <c r="EMW65" s="701"/>
      <c r="EMX65" s="701"/>
      <c r="EMY65" s="566"/>
      <c r="EMZ65" s="399"/>
      <c r="ENA65" s="399"/>
      <c r="ENB65" s="399"/>
      <c r="ENC65" s="567"/>
      <c r="END65" s="399"/>
      <c r="ENE65" s="399"/>
      <c r="ENF65" s="399"/>
      <c r="ENG65" s="399"/>
      <c r="ENH65" s="399"/>
      <c r="ENI65" s="399"/>
      <c r="ENJ65" s="399"/>
      <c r="ENK65" s="399"/>
      <c r="ENL65" s="399"/>
      <c r="ENM65" s="701"/>
      <c r="ENN65" s="701"/>
      <c r="ENO65" s="701"/>
      <c r="ENP65" s="566"/>
      <c r="ENQ65" s="399"/>
      <c r="ENR65" s="399"/>
      <c r="ENS65" s="399"/>
      <c r="ENT65" s="567"/>
      <c r="ENU65" s="399"/>
      <c r="ENV65" s="399"/>
      <c r="ENW65" s="399"/>
      <c r="ENX65" s="399"/>
      <c r="ENY65" s="399"/>
      <c r="ENZ65" s="399"/>
      <c r="EOA65" s="399"/>
      <c r="EOB65" s="399"/>
      <c r="EOC65" s="399"/>
      <c r="EOD65" s="701"/>
      <c r="EOE65" s="701"/>
      <c r="EOF65" s="701"/>
      <c r="EOG65" s="566"/>
      <c r="EOH65" s="399"/>
      <c r="EOI65" s="399"/>
      <c r="EOJ65" s="399"/>
      <c r="EOK65" s="567"/>
      <c r="EOL65" s="399"/>
      <c r="EOM65" s="399"/>
      <c r="EON65" s="399"/>
      <c r="EOO65" s="399"/>
      <c r="EOP65" s="399"/>
      <c r="EOQ65" s="399"/>
      <c r="EOR65" s="399"/>
      <c r="EOS65" s="399"/>
      <c r="EOT65" s="399"/>
      <c r="EOU65" s="701"/>
      <c r="EOV65" s="701"/>
      <c r="EOW65" s="701"/>
      <c r="EOX65" s="566"/>
      <c r="EOY65" s="399"/>
      <c r="EOZ65" s="399"/>
      <c r="EPA65" s="399"/>
      <c r="EPB65" s="567"/>
      <c r="EPC65" s="399"/>
      <c r="EPD65" s="399"/>
      <c r="EPE65" s="399"/>
      <c r="EPF65" s="399"/>
      <c r="EPG65" s="399"/>
      <c r="EPH65" s="399"/>
      <c r="EPI65" s="399"/>
      <c r="EPJ65" s="399"/>
      <c r="EPK65" s="399"/>
      <c r="EPL65" s="701"/>
      <c r="EPM65" s="701"/>
      <c r="EPN65" s="701"/>
      <c r="EPO65" s="566"/>
      <c r="EPP65" s="399"/>
      <c r="EPQ65" s="399"/>
      <c r="EPR65" s="399"/>
      <c r="EPS65" s="567"/>
      <c r="EPT65" s="399"/>
      <c r="EPU65" s="399"/>
      <c r="EPV65" s="399"/>
      <c r="EPW65" s="399"/>
      <c r="EPX65" s="399"/>
      <c r="EPY65" s="399"/>
      <c r="EPZ65" s="399"/>
      <c r="EQA65" s="399"/>
      <c r="EQB65" s="399"/>
      <c r="EQC65" s="701"/>
      <c r="EQD65" s="701"/>
      <c r="EQE65" s="701"/>
      <c r="EQF65" s="566"/>
      <c r="EQG65" s="399"/>
      <c r="EQH65" s="399"/>
      <c r="EQI65" s="399"/>
      <c r="EQJ65" s="567"/>
      <c r="EQK65" s="399"/>
      <c r="EQL65" s="399"/>
      <c r="EQM65" s="399"/>
      <c r="EQN65" s="399"/>
      <c r="EQO65" s="399"/>
      <c r="EQP65" s="399"/>
      <c r="EQQ65" s="399"/>
      <c r="EQR65" s="399"/>
      <c r="EQS65" s="399"/>
      <c r="EQT65" s="701"/>
      <c r="EQU65" s="701"/>
      <c r="EQV65" s="701"/>
      <c r="EQW65" s="566"/>
      <c r="EQX65" s="399"/>
      <c r="EQY65" s="399"/>
      <c r="EQZ65" s="399"/>
      <c r="ERA65" s="567"/>
      <c r="ERB65" s="399"/>
      <c r="ERC65" s="399"/>
      <c r="ERD65" s="399"/>
      <c r="ERE65" s="399"/>
      <c r="ERF65" s="399"/>
      <c r="ERG65" s="399"/>
      <c r="ERH65" s="399"/>
      <c r="ERI65" s="399"/>
      <c r="ERJ65" s="399"/>
      <c r="ERK65" s="701"/>
      <c r="ERL65" s="701"/>
      <c r="ERM65" s="701"/>
      <c r="ERN65" s="566"/>
      <c r="ERO65" s="399"/>
      <c r="ERP65" s="399"/>
      <c r="ERQ65" s="399"/>
      <c r="ERR65" s="567"/>
      <c r="ERS65" s="399"/>
      <c r="ERT65" s="399"/>
      <c r="ERU65" s="399"/>
      <c r="ERV65" s="399"/>
      <c r="ERW65" s="399"/>
      <c r="ERX65" s="399"/>
      <c r="ERY65" s="399"/>
      <c r="ERZ65" s="399"/>
      <c r="ESA65" s="399"/>
      <c r="ESB65" s="701"/>
      <c r="ESC65" s="701"/>
      <c r="ESD65" s="701"/>
      <c r="ESE65" s="566"/>
      <c r="ESF65" s="399"/>
      <c r="ESG65" s="399"/>
      <c r="ESH65" s="399"/>
      <c r="ESI65" s="567"/>
      <c r="ESJ65" s="399"/>
      <c r="ESK65" s="399"/>
      <c r="ESL65" s="399"/>
      <c r="ESM65" s="399"/>
      <c r="ESN65" s="399"/>
      <c r="ESO65" s="399"/>
      <c r="ESP65" s="399"/>
      <c r="ESQ65" s="399"/>
      <c r="ESR65" s="399"/>
      <c r="ESS65" s="701"/>
      <c r="EST65" s="701"/>
      <c r="ESU65" s="701"/>
      <c r="ESV65" s="566"/>
      <c r="ESW65" s="399"/>
      <c r="ESX65" s="399"/>
      <c r="ESY65" s="399"/>
      <c r="ESZ65" s="567"/>
      <c r="ETA65" s="399"/>
      <c r="ETB65" s="399"/>
      <c r="ETC65" s="399"/>
      <c r="ETD65" s="399"/>
      <c r="ETE65" s="399"/>
      <c r="ETF65" s="399"/>
      <c r="ETG65" s="399"/>
      <c r="ETH65" s="399"/>
      <c r="ETI65" s="399"/>
      <c r="ETJ65" s="701"/>
      <c r="ETK65" s="701"/>
      <c r="ETL65" s="701"/>
      <c r="ETM65" s="566"/>
      <c r="ETN65" s="399"/>
      <c r="ETO65" s="399"/>
      <c r="ETP65" s="399"/>
      <c r="ETQ65" s="567"/>
      <c r="ETR65" s="399"/>
      <c r="ETS65" s="399"/>
      <c r="ETT65" s="399"/>
      <c r="ETU65" s="399"/>
      <c r="ETV65" s="399"/>
      <c r="ETW65" s="399"/>
      <c r="ETX65" s="399"/>
      <c r="ETY65" s="399"/>
      <c r="ETZ65" s="399"/>
      <c r="EUA65" s="701"/>
      <c r="EUB65" s="701"/>
      <c r="EUC65" s="701"/>
      <c r="EUD65" s="566"/>
      <c r="EUE65" s="399"/>
      <c r="EUF65" s="399"/>
      <c r="EUG65" s="399"/>
      <c r="EUH65" s="567"/>
      <c r="EUI65" s="399"/>
      <c r="EUJ65" s="399"/>
      <c r="EUK65" s="399"/>
      <c r="EUL65" s="399"/>
      <c r="EUM65" s="399"/>
      <c r="EUN65" s="399"/>
      <c r="EUO65" s="399"/>
      <c r="EUP65" s="399"/>
      <c r="EUQ65" s="399"/>
      <c r="EUR65" s="701"/>
      <c r="EUS65" s="701"/>
      <c r="EUT65" s="701"/>
      <c r="EUU65" s="566"/>
      <c r="EUV65" s="399"/>
      <c r="EUW65" s="399"/>
      <c r="EUX65" s="399"/>
      <c r="EUY65" s="567"/>
      <c r="EUZ65" s="399"/>
      <c r="EVA65" s="399"/>
      <c r="EVB65" s="399"/>
      <c r="EVC65" s="399"/>
      <c r="EVD65" s="399"/>
      <c r="EVE65" s="399"/>
      <c r="EVF65" s="399"/>
      <c r="EVG65" s="399"/>
      <c r="EVH65" s="399"/>
      <c r="EVI65" s="701"/>
      <c r="EVJ65" s="701"/>
      <c r="EVK65" s="701"/>
      <c r="EVL65" s="566"/>
      <c r="EVM65" s="399"/>
      <c r="EVN65" s="399"/>
      <c r="EVO65" s="399"/>
      <c r="EVP65" s="567"/>
      <c r="EVQ65" s="399"/>
      <c r="EVR65" s="399"/>
      <c r="EVS65" s="399"/>
      <c r="EVT65" s="399"/>
      <c r="EVU65" s="399"/>
      <c r="EVV65" s="399"/>
      <c r="EVW65" s="399"/>
      <c r="EVX65" s="399"/>
      <c r="EVY65" s="399"/>
      <c r="EVZ65" s="701"/>
      <c r="EWA65" s="701"/>
      <c r="EWB65" s="701"/>
      <c r="EWC65" s="566"/>
      <c r="EWD65" s="399"/>
      <c r="EWE65" s="399"/>
      <c r="EWF65" s="399"/>
      <c r="EWG65" s="567"/>
      <c r="EWH65" s="399"/>
      <c r="EWI65" s="399"/>
      <c r="EWJ65" s="399"/>
      <c r="EWK65" s="399"/>
      <c r="EWL65" s="399"/>
      <c r="EWM65" s="399"/>
      <c r="EWN65" s="399"/>
      <c r="EWO65" s="399"/>
      <c r="EWP65" s="399"/>
      <c r="EWQ65" s="701"/>
      <c r="EWR65" s="701"/>
      <c r="EWS65" s="701"/>
      <c r="EWT65" s="566"/>
      <c r="EWU65" s="399"/>
      <c r="EWV65" s="399"/>
      <c r="EWW65" s="399"/>
      <c r="EWX65" s="567"/>
      <c r="EWY65" s="399"/>
      <c r="EWZ65" s="399"/>
      <c r="EXA65" s="399"/>
      <c r="EXB65" s="399"/>
      <c r="EXC65" s="399"/>
      <c r="EXD65" s="399"/>
      <c r="EXE65" s="399"/>
      <c r="EXF65" s="399"/>
      <c r="EXG65" s="399"/>
      <c r="EXH65" s="701"/>
      <c r="EXI65" s="701"/>
      <c r="EXJ65" s="701"/>
      <c r="EXK65" s="566"/>
      <c r="EXL65" s="399"/>
      <c r="EXM65" s="399"/>
      <c r="EXN65" s="399"/>
      <c r="EXO65" s="567"/>
      <c r="EXP65" s="399"/>
      <c r="EXQ65" s="399"/>
      <c r="EXR65" s="399"/>
      <c r="EXS65" s="399"/>
      <c r="EXT65" s="399"/>
      <c r="EXU65" s="399"/>
      <c r="EXV65" s="399"/>
      <c r="EXW65" s="399"/>
      <c r="EXX65" s="399"/>
      <c r="EXY65" s="701"/>
      <c r="EXZ65" s="701"/>
      <c r="EYA65" s="701"/>
      <c r="EYB65" s="566"/>
      <c r="EYC65" s="399"/>
      <c r="EYD65" s="399"/>
      <c r="EYE65" s="399"/>
      <c r="EYF65" s="567"/>
      <c r="EYG65" s="399"/>
      <c r="EYH65" s="399"/>
      <c r="EYI65" s="399"/>
      <c r="EYJ65" s="399"/>
      <c r="EYK65" s="399"/>
      <c r="EYL65" s="399"/>
      <c r="EYM65" s="399"/>
      <c r="EYN65" s="399"/>
      <c r="EYO65" s="399"/>
      <c r="EYP65" s="701"/>
      <c r="EYQ65" s="701"/>
      <c r="EYR65" s="701"/>
      <c r="EYS65" s="566"/>
      <c r="EYT65" s="399"/>
      <c r="EYU65" s="399"/>
      <c r="EYV65" s="399"/>
      <c r="EYW65" s="567"/>
      <c r="EYX65" s="399"/>
      <c r="EYY65" s="399"/>
      <c r="EYZ65" s="399"/>
      <c r="EZA65" s="399"/>
      <c r="EZB65" s="399"/>
      <c r="EZC65" s="399"/>
      <c r="EZD65" s="399"/>
      <c r="EZE65" s="399"/>
      <c r="EZF65" s="399"/>
      <c r="EZG65" s="701"/>
      <c r="EZH65" s="701"/>
      <c r="EZI65" s="701"/>
      <c r="EZJ65" s="566"/>
      <c r="EZK65" s="399"/>
      <c r="EZL65" s="399"/>
      <c r="EZM65" s="399"/>
      <c r="EZN65" s="567"/>
      <c r="EZO65" s="399"/>
      <c r="EZP65" s="399"/>
      <c r="EZQ65" s="399"/>
      <c r="EZR65" s="399"/>
      <c r="EZS65" s="399"/>
      <c r="EZT65" s="399"/>
      <c r="EZU65" s="399"/>
      <c r="EZV65" s="399"/>
      <c r="EZW65" s="399"/>
      <c r="EZX65" s="701"/>
      <c r="EZY65" s="701"/>
      <c r="EZZ65" s="701"/>
      <c r="FAA65" s="566"/>
      <c r="FAB65" s="399"/>
      <c r="FAC65" s="399"/>
      <c r="FAD65" s="399"/>
      <c r="FAE65" s="567"/>
      <c r="FAF65" s="399"/>
      <c r="FAG65" s="399"/>
      <c r="FAH65" s="399"/>
      <c r="FAI65" s="399"/>
      <c r="FAJ65" s="399"/>
      <c r="FAK65" s="399"/>
      <c r="FAL65" s="399"/>
      <c r="FAM65" s="399"/>
      <c r="FAN65" s="399"/>
      <c r="FAO65" s="701"/>
      <c r="FAP65" s="701"/>
      <c r="FAQ65" s="701"/>
      <c r="FAR65" s="566"/>
      <c r="FAS65" s="399"/>
      <c r="FAT65" s="399"/>
      <c r="FAU65" s="399"/>
      <c r="FAV65" s="567"/>
      <c r="FAW65" s="399"/>
      <c r="FAX65" s="399"/>
      <c r="FAY65" s="399"/>
      <c r="FAZ65" s="399"/>
      <c r="FBA65" s="399"/>
      <c r="FBB65" s="399"/>
      <c r="FBC65" s="399"/>
      <c r="FBD65" s="399"/>
      <c r="FBE65" s="399"/>
      <c r="FBF65" s="701"/>
      <c r="FBG65" s="701"/>
      <c r="FBH65" s="701"/>
      <c r="FBI65" s="566"/>
      <c r="FBJ65" s="399"/>
      <c r="FBK65" s="399"/>
      <c r="FBL65" s="399"/>
      <c r="FBM65" s="567"/>
      <c r="FBN65" s="399"/>
      <c r="FBO65" s="399"/>
      <c r="FBP65" s="399"/>
      <c r="FBQ65" s="399"/>
      <c r="FBR65" s="399"/>
      <c r="FBS65" s="399"/>
      <c r="FBT65" s="399"/>
      <c r="FBU65" s="399"/>
      <c r="FBV65" s="399"/>
      <c r="FBW65" s="701"/>
      <c r="FBX65" s="701"/>
      <c r="FBY65" s="701"/>
      <c r="FBZ65" s="566"/>
      <c r="FCA65" s="399"/>
      <c r="FCB65" s="399"/>
      <c r="FCC65" s="399"/>
      <c r="FCD65" s="567"/>
      <c r="FCE65" s="399"/>
      <c r="FCF65" s="399"/>
      <c r="FCG65" s="399"/>
      <c r="FCH65" s="399"/>
      <c r="FCI65" s="399"/>
      <c r="FCJ65" s="399"/>
      <c r="FCK65" s="399"/>
      <c r="FCL65" s="399"/>
      <c r="FCM65" s="399"/>
      <c r="FCN65" s="701"/>
      <c r="FCO65" s="701"/>
      <c r="FCP65" s="701"/>
      <c r="FCQ65" s="566"/>
      <c r="FCR65" s="399"/>
      <c r="FCS65" s="399"/>
      <c r="FCT65" s="399"/>
      <c r="FCU65" s="567"/>
      <c r="FCV65" s="399"/>
      <c r="FCW65" s="399"/>
      <c r="FCX65" s="399"/>
      <c r="FCY65" s="399"/>
      <c r="FCZ65" s="399"/>
      <c r="FDA65" s="399"/>
      <c r="FDB65" s="399"/>
      <c r="FDC65" s="399"/>
      <c r="FDD65" s="399"/>
      <c r="FDE65" s="701"/>
      <c r="FDF65" s="701"/>
      <c r="FDG65" s="701"/>
      <c r="FDH65" s="566"/>
      <c r="FDI65" s="399"/>
      <c r="FDJ65" s="399"/>
      <c r="FDK65" s="399"/>
      <c r="FDL65" s="567"/>
      <c r="FDM65" s="399"/>
      <c r="FDN65" s="399"/>
      <c r="FDO65" s="399"/>
      <c r="FDP65" s="399"/>
      <c r="FDQ65" s="399"/>
      <c r="FDR65" s="399"/>
      <c r="FDS65" s="399"/>
      <c r="FDT65" s="399"/>
      <c r="FDU65" s="399"/>
      <c r="FDV65" s="701"/>
      <c r="FDW65" s="701"/>
      <c r="FDX65" s="701"/>
      <c r="FDY65" s="566"/>
      <c r="FDZ65" s="399"/>
      <c r="FEA65" s="399"/>
      <c r="FEB65" s="399"/>
      <c r="FEC65" s="567"/>
      <c r="FED65" s="399"/>
      <c r="FEE65" s="399"/>
      <c r="FEF65" s="399"/>
      <c r="FEG65" s="399"/>
      <c r="FEH65" s="399"/>
      <c r="FEI65" s="399"/>
      <c r="FEJ65" s="399"/>
      <c r="FEK65" s="399"/>
      <c r="FEL65" s="399"/>
      <c r="FEM65" s="701"/>
      <c r="FEN65" s="701"/>
      <c r="FEO65" s="701"/>
      <c r="FEP65" s="566"/>
      <c r="FEQ65" s="399"/>
      <c r="FER65" s="399"/>
      <c r="FES65" s="399"/>
      <c r="FET65" s="567"/>
      <c r="FEU65" s="399"/>
      <c r="FEV65" s="399"/>
      <c r="FEW65" s="399"/>
      <c r="FEX65" s="399"/>
      <c r="FEY65" s="399"/>
      <c r="FEZ65" s="399"/>
      <c r="FFA65" s="399"/>
      <c r="FFB65" s="399"/>
      <c r="FFC65" s="399"/>
      <c r="FFD65" s="701"/>
      <c r="FFE65" s="701"/>
      <c r="FFF65" s="701"/>
      <c r="FFG65" s="566"/>
      <c r="FFH65" s="399"/>
      <c r="FFI65" s="399"/>
      <c r="FFJ65" s="399"/>
      <c r="FFK65" s="567"/>
      <c r="FFL65" s="399"/>
      <c r="FFM65" s="399"/>
      <c r="FFN65" s="399"/>
      <c r="FFO65" s="399"/>
      <c r="FFP65" s="399"/>
      <c r="FFQ65" s="399"/>
      <c r="FFR65" s="399"/>
      <c r="FFS65" s="399"/>
      <c r="FFT65" s="399"/>
      <c r="FFU65" s="701"/>
      <c r="FFV65" s="701"/>
      <c r="FFW65" s="701"/>
      <c r="FFX65" s="566"/>
      <c r="FFY65" s="399"/>
      <c r="FFZ65" s="399"/>
      <c r="FGA65" s="399"/>
      <c r="FGB65" s="567"/>
      <c r="FGC65" s="399"/>
      <c r="FGD65" s="399"/>
      <c r="FGE65" s="399"/>
      <c r="FGF65" s="399"/>
      <c r="FGG65" s="399"/>
      <c r="FGH65" s="399"/>
      <c r="FGI65" s="399"/>
      <c r="FGJ65" s="399"/>
      <c r="FGK65" s="399"/>
      <c r="FGL65" s="701"/>
      <c r="FGM65" s="701"/>
      <c r="FGN65" s="701"/>
      <c r="FGO65" s="566"/>
      <c r="FGP65" s="399"/>
      <c r="FGQ65" s="399"/>
      <c r="FGR65" s="399"/>
      <c r="FGS65" s="567"/>
      <c r="FGT65" s="399"/>
      <c r="FGU65" s="399"/>
      <c r="FGV65" s="399"/>
      <c r="FGW65" s="399"/>
      <c r="FGX65" s="399"/>
      <c r="FGY65" s="399"/>
      <c r="FGZ65" s="399"/>
      <c r="FHA65" s="399"/>
      <c r="FHB65" s="399"/>
      <c r="FHC65" s="701"/>
      <c r="FHD65" s="701"/>
      <c r="FHE65" s="701"/>
      <c r="FHF65" s="566"/>
      <c r="FHG65" s="399"/>
      <c r="FHH65" s="399"/>
      <c r="FHI65" s="399"/>
      <c r="FHJ65" s="567"/>
      <c r="FHK65" s="399"/>
      <c r="FHL65" s="399"/>
      <c r="FHM65" s="399"/>
      <c r="FHN65" s="399"/>
      <c r="FHO65" s="399"/>
      <c r="FHP65" s="399"/>
      <c r="FHQ65" s="399"/>
      <c r="FHR65" s="399"/>
      <c r="FHS65" s="399"/>
      <c r="FHT65" s="701"/>
      <c r="FHU65" s="701"/>
      <c r="FHV65" s="701"/>
      <c r="FHW65" s="566"/>
      <c r="FHX65" s="399"/>
      <c r="FHY65" s="399"/>
      <c r="FHZ65" s="399"/>
      <c r="FIA65" s="567"/>
      <c r="FIB65" s="399"/>
      <c r="FIC65" s="399"/>
      <c r="FID65" s="399"/>
      <c r="FIE65" s="399"/>
      <c r="FIF65" s="399"/>
      <c r="FIG65" s="399"/>
      <c r="FIH65" s="399"/>
      <c r="FII65" s="399"/>
      <c r="FIJ65" s="399"/>
      <c r="FIK65" s="701"/>
      <c r="FIL65" s="701"/>
      <c r="FIM65" s="701"/>
      <c r="FIN65" s="566"/>
      <c r="FIO65" s="399"/>
      <c r="FIP65" s="399"/>
      <c r="FIQ65" s="399"/>
      <c r="FIR65" s="567"/>
      <c r="FIS65" s="399"/>
      <c r="FIT65" s="399"/>
      <c r="FIU65" s="399"/>
      <c r="FIV65" s="399"/>
      <c r="FIW65" s="399"/>
      <c r="FIX65" s="399"/>
      <c r="FIY65" s="399"/>
      <c r="FIZ65" s="399"/>
      <c r="FJA65" s="399"/>
      <c r="FJB65" s="701"/>
      <c r="FJC65" s="701"/>
      <c r="FJD65" s="701"/>
      <c r="FJE65" s="566"/>
      <c r="FJF65" s="399"/>
      <c r="FJG65" s="399"/>
      <c r="FJH65" s="399"/>
      <c r="FJI65" s="567"/>
      <c r="FJJ65" s="399"/>
      <c r="FJK65" s="399"/>
      <c r="FJL65" s="399"/>
      <c r="FJM65" s="399"/>
      <c r="FJN65" s="399"/>
      <c r="FJO65" s="399"/>
      <c r="FJP65" s="399"/>
      <c r="FJQ65" s="399"/>
      <c r="FJR65" s="399"/>
      <c r="FJS65" s="701"/>
      <c r="FJT65" s="701"/>
      <c r="FJU65" s="701"/>
      <c r="FJV65" s="566"/>
      <c r="FJW65" s="399"/>
      <c r="FJX65" s="399"/>
      <c r="FJY65" s="399"/>
      <c r="FJZ65" s="567"/>
      <c r="FKA65" s="399"/>
      <c r="FKB65" s="399"/>
      <c r="FKC65" s="399"/>
      <c r="FKD65" s="399"/>
      <c r="FKE65" s="399"/>
      <c r="FKF65" s="399"/>
      <c r="FKG65" s="399"/>
      <c r="FKH65" s="399"/>
      <c r="FKI65" s="399"/>
      <c r="FKJ65" s="701"/>
      <c r="FKK65" s="701"/>
      <c r="FKL65" s="701"/>
      <c r="FKM65" s="566"/>
      <c r="FKN65" s="399"/>
      <c r="FKO65" s="399"/>
      <c r="FKP65" s="399"/>
      <c r="FKQ65" s="567"/>
      <c r="FKR65" s="399"/>
      <c r="FKS65" s="399"/>
      <c r="FKT65" s="399"/>
      <c r="FKU65" s="399"/>
      <c r="FKV65" s="399"/>
      <c r="FKW65" s="399"/>
      <c r="FKX65" s="399"/>
      <c r="FKY65" s="399"/>
      <c r="FKZ65" s="399"/>
      <c r="FLA65" s="701"/>
      <c r="FLB65" s="701"/>
      <c r="FLC65" s="701"/>
      <c r="FLD65" s="566"/>
      <c r="FLE65" s="399"/>
      <c r="FLF65" s="399"/>
      <c r="FLG65" s="399"/>
      <c r="FLH65" s="567"/>
      <c r="FLI65" s="399"/>
      <c r="FLJ65" s="399"/>
      <c r="FLK65" s="399"/>
      <c r="FLL65" s="399"/>
      <c r="FLM65" s="399"/>
      <c r="FLN65" s="399"/>
      <c r="FLO65" s="399"/>
      <c r="FLP65" s="399"/>
      <c r="FLQ65" s="399"/>
      <c r="FLR65" s="701"/>
      <c r="FLS65" s="701"/>
      <c r="FLT65" s="701"/>
      <c r="FLU65" s="566"/>
      <c r="FLV65" s="399"/>
      <c r="FLW65" s="399"/>
      <c r="FLX65" s="399"/>
      <c r="FLY65" s="567"/>
      <c r="FLZ65" s="399"/>
      <c r="FMA65" s="399"/>
      <c r="FMB65" s="399"/>
      <c r="FMC65" s="399"/>
      <c r="FMD65" s="399"/>
      <c r="FME65" s="399"/>
      <c r="FMF65" s="399"/>
      <c r="FMG65" s="399"/>
      <c r="FMH65" s="399"/>
      <c r="FMI65" s="701"/>
      <c r="FMJ65" s="701"/>
      <c r="FMK65" s="701"/>
      <c r="FML65" s="566"/>
      <c r="FMM65" s="399"/>
      <c r="FMN65" s="399"/>
      <c r="FMO65" s="399"/>
      <c r="FMP65" s="567"/>
      <c r="FMQ65" s="399"/>
      <c r="FMR65" s="399"/>
      <c r="FMS65" s="399"/>
      <c r="FMT65" s="399"/>
      <c r="FMU65" s="399"/>
      <c r="FMV65" s="399"/>
      <c r="FMW65" s="399"/>
      <c r="FMX65" s="399"/>
      <c r="FMY65" s="399"/>
      <c r="FMZ65" s="701"/>
      <c r="FNA65" s="701"/>
      <c r="FNB65" s="701"/>
      <c r="FNC65" s="566"/>
      <c r="FND65" s="399"/>
      <c r="FNE65" s="399"/>
      <c r="FNF65" s="399"/>
      <c r="FNG65" s="567"/>
      <c r="FNH65" s="399"/>
      <c r="FNI65" s="399"/>
      <c r="FNJ65" s="399"/>
      <c r="FNK65" s="399"/>
      <c r="FNL65" s="399"/>
      <c r="FNM65" s="399"/>
      <c r="FNN65" s="399"/>
      <c r="FNO65" s="399"/>
      <c r="FNP65" s="399"/>
      <c r="FNQ65" s="701"/>
      <c r="FNR65" s="701"/>
      <c r="FNS65" s="701"/>
      <c r="FNT65" s="566"/>
      <c r="FNU65" s="399"/>
      <c r="FNV65" s="399"/>
      <c r="FNW65" s="399"/>
      <c r="FNX65" s="567"/>
      <c r="FNY65" s="399"/>
      <c r="FNZ65" s="399"/>
      <c r="FOA65" s="399"/>
      <c r="FOB65" s="399"/>
      <c r="FOC65" s="399"/>
      <c r="FOD65" s="399"/>
      <c r="FOE65" s="399"/>
      <c r="FOF65" s="399"/>
      <c r="FOG65" s="399"/>
      <c r="FOH65" s="701"/>
      <c r="FOI65" s="701"/>
      <c r="FOJ65" s="701"/>
      <c r="FOK65" s="566"/>
      <c r="FOL65" s="399"/>
      <c r="FOM65" s="399"/>
      <c r="FON65" s="399"/>
      <c r="FOO65" s="567"/>
      <c r="FOP65" s="399"/>
      <c r="FOQ65" s="399"/>
      <c r="FOR65" s="399"/>
      <c r="FOS65" s="399"/>
      <c r="FOT65" s="399"/>
      <c r="FOU65" s="399"/>
      <c r="FOV65" s="399"/>
      <c r="FOW65" s="399"/>
      <c r="FOX65" s="399"/>
      <c r="FOY65" s="701"/>
      <c r="FOZ65" s="701"/>
      <c r="FPA65" s="701"/>
      <c r="FPB65" s="566"/>
      <c r="FPC65" s="399"/>
      <c r="FPD65" s="399"/>
      <c r="FPE65" s="399"/>
      <c r="FPF65" s="567"/>
      <c r="FPG65" s="399"/>
      <c r="FPH65" s="399"/>
      <c r="FPI65" s="399"/>
      <c r="FPJ65" s="399"/>
      <c r="FPK65" s="399"/>
      <c r="FPL65" s="399"/>
      <c r="FPM65" s="399"/>
      <c r="FPN65" s="399"/>
      <c r="FPO65" s="399"/>
      <c r="FPP65" s="701"/>
      <c r="FPQ65" s="701"/>
      <c r="FPR65" s="701"/>
      <c r="FPS65" s="566"/>
      <c r="FPT65" s="399"/>
      <c r="FPU65" s="399"/>
      <c r="FPV65" s="399"/>
      <c r="FPW65" s="567"/>
      <c r="FPX65" s="399"/>
      <c r="FPY65" s="399"/>
      <c r="FPZ65" s="399"/>
      <c r="FQA65" s="399"/>
      <c r="FQB65" s="399"/>
      <c r="FQC65" s="399"/>
      <c r="FQD65" s="399"/>
      <c r="FQE65" s="399"/>
      <c r="FQF65" s="399"/>
      <c r="FQG65" s="701"/>
      <c r="FQH65" s="701"/>
      <c r="FQI65" s="701"/>
      <c r="FQJ65" s="566"/>
      <c r="FQK65" s="399"/>
      <c r="FQL65" s="399"/>
      <c r="FQM65" s="399"/>
      <c r="FQN65" s="567"/>
      <c r="FQO65" s="399"/>
      <c r="FQP65" s="399"/>
      <c r="FQQ65" s="399"/>
      <c r="FQR65" s="399"/>
      <c r="FQS65" s="399"/>
      <c r="FQT65" s="399"/>
      <c r="FQU65" s="399"/>
      <c r="FQV65" s="399"/>
      <c r="FQW65" s="399"/>
      <c r="FQX65" s="701"/>
      <c r="FQY65" s="701"/>
      <c r="FQZ65" s="701"/>
      <c r="FRA65" s="566"/>
      <c r="FRB65" s="399"/>
      <c r="FRC65" s="399"/>
      <c r="FRD65" s="399"/>
      <c r="FRE65" s="567"/>
      <c r="FRF65" s="399"/>
      <c r="FRG65" s="399"/>
      <c r="FRH65" s="399"/>
      <c r="FRI65" s="399"/>
      <c r="FRJ65" s="399"/>
      <c r="FRK65" s="399"/>
      <c r="FRL65" s="399"/>
      <c r="FRM65" s="399"/>
      <c r="FRN65" s="399"/>
      <c r="FRO65" s="701"/>
      <c r="FRP65" s="701"/>
      <c r="FRQ65" s="701"/>
      <c r="FRR65" s="566"/>
      <c r="FRS65" s="399"/>
      <c r="FRT65" s="399"/>
      <c r="FRU65" s="399"/>
      <c r="FRV65" s="567"/>
      <c r="FRW65" s="399"/>
      <c r="FRX65" s="399"/>
      <c r="FRY65" s="399"/>
      <c r="FRZ65" s="399"/>
      <c r="FSA65" s="399"/>
      <c r="FSB65" s="399"/>
      <c r="FSC65" s="399"/>
      <c r="FSD65" s="399"/>
      <c r="FSE65" s="399"/>
      <c r="FSF65" s="701"/>
      <c r="FSG65" s="701"/>
      <c r="FSH65" s="701"/>
      <c r="FSI65" s="566"/>
      <c r="FSJ65" s="399"/>
      <c r="FSK65" s="399"/>
      <c r="FSL65" s="399"/>
      <c r="FSM65" s="567"/>
      <c r="FSN65" s="399"/>
      <c r="FSO65" s="399"/>
      <c r="FSP65" s="399"/>
      <c r="FSQ65" s="399"/>
      <c r="FSR65" s="399"/>
      <c r="FSS65" s="399"/>
      <c r="FST65" s="399"/>
      <c r="FSU65" s="399"/>
      <c r="FSV65" s="399"/>
      <c r="FSW65" s="701"/>
      <c r="FSX65" s="701"/>
      <c r="FSY65" s="701"/>
      <c r="FSZ65" s="566"/>
      <c r="FTA65" s="399"/>
      <c r="FTB65" s="399"/>
      <c r="FTC65" s="399"/>
      <c r="FTD65" s="567"/>
      <c r="FTE65" s="399"/>
      <c r="FTF65" s="399"/>
      <c r="FTG65" s="399"/>
      <c r="FTH65" s="399"/>
      <c r="FTI65" s="399"/>
      <c r="FTJ65" s="399"/>
      <c r="FTK65" s="399"/>
      <c r="FTL65" s="399"/>
      <c r="FTM65" s="399"/>
      <c r="FTN65" s="701"/>
      <c r="FTO65" s="701"/>
      <c r="FTP65" s="701"/>
      <c r="FTQ65" s="566"/>
      <c r="FTR65" s="399"/>
      <c r="FTS65" s="399"/>
      <c r="FTT65" s="399"/>
      <c r="FTU65" s="567"/>
      <c r="FTV65" s="399"/>
      <c r="FTW65" s="399"/>
      <c r="FTX65" s="399"/>
      <c r="FTY65" s="399"/>
      <c r="FTZ65" s="399"/>
      <c r="FUA65" s="399"/>
      <c r="FUB65" s="399"/>
      <c r="FUC65" s="399"/>
      <c r="FUD65" s="399"/>
      <c r="FUE65" s="701"/>
      <c r="FUF65" s="701"/>
      <c r="FUG65" s="701"/>
      <c r="FUH65" s="566"/>
      <c r="FUI65" s="399"/>
      <c r="FUJ65" s="399"/>
      <c r="FUK65" s="399"/>
      <c r="FUL65" s="567"/>
      <c r="FUM65" s="399"/>
      <c r="FUN65" s="399"/>
      <c r="FUO65" s="399"/>
      <c r="FUP65" s="399"/>
      <c r="FUQ65" s="399"/>
      <c r="FUR65" s="399"/>
      <c r="FUS65" s="399"/>
      <c r="FUT65" s="399"/>
      <c r="FUU65" s="399"/>
      <c r="FUV65" s="701"/>
      <c r="FUW65" s="701"/>
      <c r="FUX65" s="701"/>
      <c r="FUY65" s="566"/>
      <c r="FUZ65" s="399"/>
      <c r="FVA65" s="399"/>
      <c r="FVB65" s="399"/>
      <c r="FVC65" s="567"/>
      <c r="FVD65" s="399"/>
      <c r="FVE65" s="399"/>
      <c r="FVF65" s="399"/>
      <c r="FVG65" s="399"/>
      <c r="FVH65" s="399"/>
      <c r="FVI65" s="399"/>
      <c r="FVJ65" s="399"/>
      <c r="FVK65" s="399"/>
      <c r="FVL65" s="399"/>
      <c r="FVM65" s="701"/>
      <c r="FVN65" s="701"/>
      <c r="FVO65" s="701"/>
      <c r="FVP65" s="566"/>
      <c r="FVQ65" s="399"/>
      <c r="FVR65" s="399"/>
      <c r="FVS65" s="399"/>
      <c r="FVT65" s="567"/>
      <c r="FVU65" s="399"/>
      <c r="FVV65" s="399"/>
      <c r="FVW65" s="399"/>
      <c r="FVX65" s="399"/>
      <c r="FVY65" s="399"/>
      <c r="FVZ65" s="399"/>
      <c r="FWA65" s="399"/>
      <c r="FWB65" s="399"/>
      <c r="FWC65" s="399"/>
      <c r="FWD65" s="701"/>
      <c r="FWE65" s="701"/>
      <c r="FWF65" s="701"/>
      <c r="FWG65" s="566"/>
      <c r="FWH65" s="399"/>
      <c r="FWI65" s="399"/>
      <c r="FWJ65" s="399"/>
      <c r="FWK65" s="567"/>
      <c r="FWL65" s="399"/>
      <c r="FWM65" s="399"/>
      <c r="FWN65" s="399"/>
      <c r="FWO65" s="399"/>
      <c r="FWP65" s="399"/>
      <c r="FWQ65" s="399"/>
      <c r="FWR65" s="399"/>
      <c r="FWS65" s="399"/>
      <c r="FWT65" s="399"/>
      <c r="FWU65" s="701"/>
      <c r="FWV65" s="701"/>
      <c r="FWW65" s="701"/>
      <c r="FWX65" s="566"/>
      <c r="FWY65" s="399"/>
      <c r="FWZ65" s="399"/>
      <c r="FXA65" s="399"/>
      <c r="FXB65" s="567"/>
      <c r="FXC65" s="399"/>
      <c r="FXD65" s="399"/>
      <c r="FXE65" s="399"/>
      <c r="FXF65" s="399"/>
      <c r="FXG65" s="399"/>
      <c r="FXH65" s="399"/>
      <c r="FXI65" s="399"/>
      <c r="FXJ65" s="399"/>
      <c r="FXK65" s="399"/>
      <c r="FXL65" s="701"/>
      <c r="FXM65" s="701"/>
      <c r="FXN65" s="701"/>
      <c r="FXO65" s="566"/>
      <c r="FXP65" s="399"/>
      <c r="FXQ65" s="399"/>
      <c r="FXR65" s="399"/>
      <c r="FXS65" s="567"/>
      <c r="FXT65" s="399"/>
      <c r="FXU65" s="399"/>
      <c r="FXV65" s="399"/>
      <c r="FXW65" s="399"/>
      <c r="FXX65" s="399"/>
      <c r="FXY65" s="399"/>
      <c r="FXZ65" s="399"/>
      <c r="FYA65" s="399"/>
      <c r="FYB65" s="399"/>
      <c r="FYC65" s="701"/>
      <c r="FYD65" s="701"/>
      <c r="FYE65" s="701"/>
      <c r="FYF65" s="566"/>
      <c r="FYG65" s="399"/>
      <c r="FYH65" s="399"/>
      <c r="FYI65" s="399"/>
      <c r="FYJ65" s="567"/>
      <c r="FYK65" s="399"/>
      <c r="FYL65" s="399"/>
      <c r="FYM65" s="399"/>
      <c r="FYN65" s="399"/>
      <c r="FYO65" s="399"/>
      <c r="FYP65" s="399"/>
      <c r="FYQ65" s="399"/>
      <c r="FYR65" s="399"/>
      <c r="FYS65" s="399"/>
      <c r="FYT65" s="701"/>
      <c r="FYU65" s="701"/>
      <c r="FYV65" s="701"/>
      <c r="FYW65" s="566"/>
      <c r="FYX65" s="399"/>
      <c r="FYY65" s="399"/>
      <c r="FYZ65" s="399"/>
      <c r="FZA65" s="567"/>
      <c r="FZB65" s="399"/>
      <c r="FZC65" s="399"/>
      <c r="FZD65" s="399"/>
      <c r="FZE65" s="399"/>
      <c r="FZF65" s="399"/>
      <c r="FZG65" s="399"/>
      <c r="FZH65" s="399"/>
      <c r="FZI65" s="399"/>
      <c r="FZJ65" s="399"/>
      <c r="FZK65" s="701"/>
      <c r="FZL65" s="701"/>
      <c r="FZM65" s="701"/>
      <c r="FZN65" s="566"/>
      <c r="FZO65" s="399"/>
      <c r="FZP65" s="399"/>
      <c r="FZQ65" s="399"/>
      <c r="FZR65" s="567"/>
      <c r="FZS65" s="399"/>
      <c r="FZT65" s="399"/>
      <c r="FZU65" s="399"/>
      <c r="FZV65" s="399"/>
      <c r="FZW65" s="399"/>
      <c r="FZX65" s="399"/>
      <c r="FZY65" s="399"/>
      <c r="FZZ65" s="399"/>
      <c r="GAA65" s="399"/>
      <c r="GAB65" s="701"/>
      <c r="GAC65" s="701"/>
      <c r="GAD65" s="701"/>
      <c r="GAE65" s="566"/>
      <c r="GAF65" s="399"/>
      <c r="GAG65" s="399"/>
      <c r="GAH65" s="399"/>
      <c r="GAI65" s="567"/>
      <c r="GAJ65" s="399"/>
      <c r="GAK65" s="399"/>
      <c r="GAL65" s="399"/>
      <c r="GAM65" s="399"/>
      <c r="GAN65" s="399"/>
      <c r="GAO65" s="399"/>
      <c r="GAP65" s="399"/>
      <c r="GAQ65" s="399"/>
      <c r="GAR65" s="399"/>
      <c r="GAS65" s="701"/>
      <c r="GAT65" s="701"/>
      <c r="GAU65" s="701"/>
      <c r="GAV65" s="566"/>
      <c r="GAW65" s="399"/>
      <c r="GAX65" s="399"/>
      <c r="GAY65" s="399"/>
      <c r="GAZ65" s="567"/>
      <c r="GBA65" s="399"/>
      <c r="GBB65" s="399"/>
      <c r="GBC65" s="399"/>
      <c r="GBD65" s="399"/>
      <c r="GBE65" s="399"/>
      <c r="GBF65" s="399"/>
      <c r="GBG65" s="399"/>
      <c r="GBH65" s="399"/>
      <c r="GBI65" s="399"/>
      <c r="GBJ65" s="701"/>
      <c r="GBK65" s="701"/>
      <c r="GBL65" s="701"/>
      <c r="GBM65" s="566"/>
      <c r="GBN65" s="399"/>
      <c r="GBO65" s="399"/>
      <c r="GBP65" s="399"/>
      <c r="GBQ65" s="567"/>
      <c r="GBR65" s="399"/>
      <c r="GBS65" s="399"/>
      <c r="GBT65" s="399"/>
      <c r="GBU65" s="399"/>
      <c r="GBV65" s="399"/>
      <c r="GBW65" s="399"/>
      <c r="GBX65" s="399"/>
      <c r="GBY65" s="399"/>
      <c r="GBZ65" s="399"/>
      <c r="GCA65" s="701"/>
      <c r="GCB65" s="701"/>
      <c r="GCC65" s="701"/>
      <c r="GCD65" s="566"/>
      <c r="GCE65" s="399"/>
      <c r="GCF65" s="399"/>
      <c r="GCG65" s="399"/>
      <c r="GCH65" s="567"/>
      <c r="GCI65" s="399"/>
      <c r="GCJ65" s="399"/>
      <c r="GCK65" s="399"/>
      <c r="GCL65" s="399"/>
      <c r="GCM65" s="399"/>
      <c r="GCN65" s="399"/>
      <c r="GCO65" s="399"/>
      <c r="GCP65" s="399"/>
      <c r="GCQ65" s="399"/>
      <c r="GCR65" s="701"/>
      <c r="GCS65" s="701"/>
      <c r="GCT65" s="701"/>
      <c r="GCU65" s="566"/>
      <c r="GCV65" s="399"/>
      <c r="GCW65" s="399"/>
      <c r="GCX65" s="399"/>
      <c r="GCY65" s="567"/>
      <c r="GCZ65" s="399"/>
      <c r="GDA65" s="399"/>
      <c r="GDB65" s="399"/>
      <c r="GDC65" s="399"/>
      <c r="GDD65" s="399"/>
      <c r="GDE65" s="399"/>
      <c r="GDF65" s="399"/>
      <c r="GDG65" s="399"/>
      <c r="GDH65" s="399"/>
      <c r="GDI65" s="701"/>
      <c r="GDJ65" s="701"/>
      <c r="GDK65" s="701"/>
      <c r="GDL65" s="566"/>
      <c r="GDM65" s="399"/>
      <c r="GDN65" s="399"/>
      <c r="GDO65" s="399"/>
      <c r="GDP65" s="567"/>
      <c r="GDQ65" s="399"/>
      <c r="GDR65" s="399"/>
      <c r="GDS65" s="399"/>
      <c r="GDT65" s="399"/>
      <c r="GDU65" s="399"/>
      <c r="GDV65" s="399"/>
      <c r="GDW65" s="399"/>
      <c r="GDX65" s="399"/>
      <c r="GDY65" s="399"/>
      <c r="GDZ65" s="701"/>
      <c r="GEA65" s="701"/>
      <c r="GEB65" s="701"/>
      <c r="GEC65" s="566"/>
      <c r="GED65" s="399"/>
      <c r="GEE65" s="399"/>
      <c r="GEF65" s="399"/>
      <c r="GEG65" s="567"/>
      <c r="GEH65" s="399"/>
      <c r="GEI65" s="399"/>
      <c r="GEJ65" s="399"/>
      <c r="GEK65" s="399"/>
      <c r="GEL65" s="399"/>
      <c r="GEM65" s="399"/>
      <c r="GEN65" s="399"/>
      <c r="GEO65" s="399"/>
      <c r="GEP65" s="399"/>
      <c r="GEQ65" s="701"/>
      <c r="GER65" s="701"/>
      <c r="GES65" s="701"/>
      <c r="GET65" s="566"/>
      <c r="GEU65" s="399"/>
      <c r="GEV65" s="399"/>
      <c r="GEW65" s="399"/>
      <c r="GEX65" s="567"/>
      <c r="GEY65" s="399"/>
      <c r="GEZ65" s="399"/>
      <c r="GFA65" s="399"/>
      <c r="GFB65" s="399"/>
      <c r="GFC65" s="399"/>
      <c r="GFD65" s="399"/>
      <c r="GFE65" s="399"/>
      <c r="GFF65" s="399"/>
      <c r="GFG65" s="399"/>
      <c r="GFH65" s="701"/>
      <c r="GFI65" s="701"/>
      <c r="GFJ65" s="701"/>
      <c r="GFK65" s="566"/>
      <c r="GFL65" s="399"/>
      <c r="GFM65" s="399"/>
      <c r="GFN65" s="399"/>
      <c r="GFO65" s="567"/>
      <c r="GFP65" s="399"/>
      <c r="GFQ65" s="399"/>
      <c r="GFR65" s="399"/>
      <c r="GFS65" s="399"/>
      <c r="GFT65" s="399"/>
      <c r="GFU65" s="399"/>
      <c r="GFV65" s="399"/>
      <c r="GFW65" s="399"/>
      <c r="GFX65" s="399"/>
      <c r="GFY65" s="701"/>
      <c r="GFZ65" s="701"/>
      <c r="GGA65" s="701"/>
      <c r="GGB65" s="566"/>
      <c r="GGC65" s="399"/>
      <c r="GGD65" s="399"/>
      <c r="GGE65" s="399"/>
      <c r="GGF65" s="567"/>
      <c r="GGG65" s="399"/>
      <c r="GGH65" s="399"/>
      <c r="GGI65" s="399"/>
      <c r="GGJ65" s="399"/>
      <c r="GGK65" s="399"/>
      <c r="GGL65" s="399"/>
      <c r="GGM65" s="399"/>
      <c r="GGN65" s="399"/>
      <c r="GGO65" s="399"/>
      <c r="GGP65" s="701"/>
      <c r="GGQ65" s="701"/>
      <c r="GGR65" s="701"/>
      <c r="GGS65" s="566"/>
      <c r="GGT65" s="399"/>
      <c r="GGU65" s="399"/>
      <c r="GGV65" s="399"/>
      <c r="GGW65" s="567"/>
      <c r="GGX65" s="399"/>
      <c r="GGY65" s="399"/>
      <c r="GGZ65" s="399"/>
      <c r="GHA65" s="399"/>
      <c r="GHB65" s="399"/>
      <c r="GHC65" s="399"/>
      <c r="GHD65" s="399"/>
      <c r="GHE65" s="399"/>
      <c r="GHF65" s="399"/>
      <c r="GHG65" s="701"/>
      <c r="GHH65" s="701"/>
      <c r="GHI65" s="701"/>
      <c r="GHJ65" s="566"/>
      <c r="GHK65" s="399"/>
      <c r="GHL65" s="399"/>
      <c r="GHM65" s="399"/>
      <c r="GHN65" s="567"/>
      <c r="GHO65" s="399"/>
      <c r="GHP65" s="399"/>
      <c r="GHQ65" s="399"/>
      <c r="GHR65" s="399"/>
      <c r="GHS65" s="399"/>
      <c r="GHT65" s="399"/>
      <c r="GHU65" s="399"/>
      <c r="GHV65" s="399"/>
      <c r="GHW65" s="399"/>
      <c r="GHX65" s="701"/>
      <c r="GHY65" s="701"/>
      <c r="GHZ65" s="701"/>
      <c r="GIA65" s="566"/>
      <c r="GIB65" s="399"/>
      <c r="GIC65" s="399"/>
      <c r="GID65" s="399"/>
      <c r="GIE65" s="567"/>
      <c r="GIF65" s="399"/>
      <c r="GIG65" s="399"/>
      <c r="GIH65" s="399"/>
      <c r="GII65" s="399"/>
      <c r="GIJ65" s="399"/>
      <c r="GIK65" s="399"/>
      <c r="GIL65" s="399"/>
      <c r="GIM65" s="399"/>
      <c r="GIN65" s="399"/>
      <c r="GIO65" s="701"/>
      <c r="GIP65" s="701"/>
      <c r="GIQ65" s="701"/>
      <c r="GIR65" s="566"/>
      <c r="GIS65" s="399"/>
      <c r="GIT65" s="399"/>
      <c r="GIU65" s="399"/>
      <c r="GIV65" s="567"/>
      <c r="GIW65" s="399"/>
      <c r="GIX65" s="399"/>
      <c r="GIY65" s="399"/>
      <c r="GIZ65" s="399"/>
      <c r="GJA65" s="399"/>
      <c r="GJB65" s="399"/>
      <c r="GJC65" s="399"/>
      <c r="GJD65" s="399"/>
      <c r="GJE65" s="399"/>
      <c r="GJF65" s="701"/>
      <c r="GJG65" s="701"/>
      <c r="GJH65" s="701"/>
      <c r="GJI65" s="566"/>
      <c r="GJJ65" s="399"/>
      <c r="GJK65" s="399"/>
      <c r="GJL65" s="399"/>
      <c r="GJM65" s="567"/>
      <c r="GJN65" s="399"/>
      <c r="GJO65" s="399"/>
      <c r="GJP65" s="399"/>
      <c r="GJQ65" s="399"/>
      <c r="GJR65" s="399"/>
      <c r="GJS65" s="399"/>
      <c r="GJT65" s="399"/>
      <c r="GJU65" s="399"/>
      <c r="GJV65" s="399"/>
      <c r="GJW65" s="701"/>
      <c r="GJX65" s="701"/>
      <c r="GJY65" s="701"/>
      <c r="GJZ65" s="566"/>
      <c r="GKA65" s="399"/>
      <c r="GKB65" s="399"/>
      <c r="GKC65" s="399"/>
      <c r="GKD65" s="567"/>
      <c r="GKE65" s="399"/>
      <c r="GKF65" s="399"/>
      <c r="GKG65" s="399"/>
      <c r="GKH65" s="399"/>
      <c r="GKI65" s="399"/>
      <c r="GKJ65" s="399"/>
      <c r="GKK65" s="399"/>
      <c r="GKL65" s="399"/>
      <c r="GKM65" s="399"/>
      <c r="GKN65" s="701"/>
      <c r="GKO65" s="701"/>
      <c r="GKP65" s="701"/>
      <c r="GKQ65" s="566"/>
      <c r="GKR65" s="399"/>
      <c r="GKS65" s="399"/>
      <c r="GKT65" s="399"/>
      <c r="GKU65" s="567"/>
      <c r="GKV65" s="399"/>
      <c r="GKW65" s="399"/>
      <c r="GKX65" s="399"/>
      <c r="GKY65" s="399"/>
      <c r="GKZ65" s="399"/>
      <c r="GLA65" s="399"/>
      <c r="GLB65" s="399"/>
      <c r="GLC65" s="399"/>
      <c r="GLD65" s="399"/>
      <c r="GLE65" s="701"/>
      <c r="GLF65" s="701"/>
      <c r="GLG65" s="701"/>
      <c r="GLH65" s="566"/>
      <c r="GLI65" s="399"/>
      <c r="GLJ65" s="399"/>
      <c r="GLK65" s="399"/>
      <c r="GLL65" s="567"/>
      <c r="GLM65" s="399"/>
      <c r="GLN65" s="399"/>
      <c r="GLO65" s="399"/>
      <c r="GLP65" s="399"/>
      <c r="GLQ65" s="399"/>
      <c r="GLR65" s="399"/>
      <c r="GLS65" s="399"/>
      <c r="GLT65" s="399"/>
      <c r="GLU65" s="399"/>
      <c r="GLV65" s="701"/>
      <c r="GLW65" s="701"/>
      <c r="GLX65" s="701"/>
      <c r="GLY65" s="566"/>
      <c r="GLZ65" s="399"/>
      <c r="GMA65" s="399"/>
      <c r="GMB65" s="399"/>
      <c r="GMC65" s="567"/>
      <c r="GMD65" s="399"/>
      <c r="GME65" s="399"/>
      <c r="GMF65" s="399"/>
      <c r="GMG65" s="399"/>
      <c r="GMH65" s="399"/>
      <c r="GMI65" s="399"/>
      <c r="GMJ65" s="399"/>
      <c r="GMK65" s="399"/>
      <c r="GML65" s="399"/>
      <c r="GMM65" s="701"/>
      <c r="GMN65" s="701"/>
      <c r="GMO65" s="701"/>
      <c r="GMP65" s="566"/>
      <c r="GMQ65" s="399"/>
      <c r="GMR65" s="399"/>
      <c r="GMS65" s="399"/>
      <c r="GMT65" s="567"/>
      <c r="GMU65" s="399"/>
      <c r="GMV65" s="399"/>
      <c r="GMW65" s="399"/>
      <c r="GMX65" s="399"/>
      <c r="GMY65" s="399"/>
      <c r="GMZ65" s="399"/>
      <c r="GNA65" s="399"/>
      <c r="GNB65" s="399"/>
      <c r="GNC65" s="399"/>
      <c r="GND65" s="701"/>
      <c r="GNE65" s="701"/>
      <c r="GNF65" s="701"/>
      <c r="GNG65" s="566"/>
      <c r="GNH65" s="399"/>
      <c r="GNI65" s="399"/>
      <c r="GNJ65" s="399"/>
      <c r="GNK65" s="567"/>
      <c r="GNL65" s="399"/>
      <c r="GNM65" s="399"/>
      <c r="GNN65" s="399"/>
      <c r="GNO65" s="399"/>
      <c r="GNP65" s="399"/>
      <c r="GNQ65" s="399"/>
      <c r="GNR65" s="399"/>
      <c r="GNS65" s="399"/>
      <c r="GNT65" s="399"/>
      <c r="GNU65" s="701"/>
      <c r="GNV65" s="701"/>
      <c r="GNW65" s="701"/>
      <c r="GNX65" s="566"/>
      <c r="GNY65" s="399"/>
      <c r="GNZ65" s="399"/>
      <c r="GOA65" s="399"/>
      <c r="GOB65" s="567"/>
      <c r="GOC65" s="399"/>
      <c r="GOD65" s="399"/>
      <c r="GOE65" s="399"/>
      <c r="GOF65" s="399"/>
      <c r="GOG65" s="399"/>
      <c r="GOH65" s="399"/>
      <c r="GOI65" s="399"/>
      <c r="GOJ65" s="399"/>
      <c r="GOK65" s="399"/>
      <c r="GOL65" s="701"/>
      <c r="GOM65" s="701"/>
      <c r="GON65" s="701"/>
      <c r="GOO65" s="566"/>
      <c r="GOP65" s="399"/>
      <c r="GOQ65" s="399"/>
      <c r="GOR65" s="399"/>
      <c r="GOS65" s="567"/>
      <c r="GOT65" s="399"/>
      <c r="GOU65" s="399"/>
      <c r="GOV65" s="399"/>
      <c r="GOW65" s="399"/>
      <c r="GOX65" s="399"/>
      <c r="GOY65" s="399"/>
      <c r="GOZ65" s="399"/>
      <c r="GPA65" s="399"/>
      <c r="GPB65" s="399"/>
      <c r="GPC65" s="701"/>
      <c r="GPD65" s="701"/>
      <c r="GPE65" s="701"/>
      <c r="GPF65" s="566"/>
      <c r="GPG65" s="399"/>
      <c r="GPH65" s="399"/>
      <c r="GPI65" s="399"/>
      <c r="GPJ65" s="567"/>
      <c r="GPK65" s="399"/>
      <c r="GPL65" s="399"/>
      <c r="GPM65" s="399"/>
      <c r="GPN65" s="399"/>
      <c r="GPO65" s="399"/>
      <c r="GPP65" s="399"/>
      <c r="GPQ65" s="399"/>
      <c r="GPR65" s="399"/>
      <c r="GPS65" s="399"/>
      <c r="GPT65" s="701"/>
      <c r="GPU65" s="701"/>
      <c r="GPV65" s="701"/>
      <c r="GPW65" s="566"/>
      <c r="GPX65" s="399"/>
      <c r="GPY65" s="399"/>
      <c r="GPZ65" s="399"/>
      <c r="GQA65" s="567"/>
      <c r="GQB65" s="399"/>
      <c r="GQC65" s="399"/>
      <c r="GQD65" s="399"/>
      <c r="GQE65" s="399"/>
      <c r="GQF65" s="399"/>
      <c r="GQG65" s="399"/>
      <c r="GQH65" s="399"/>
      <c r="GQI65" s="399"/>
      <c r="GQJ65" s="399"/>
      <c r="GQK65" s="701"/>
      <c r="GQL65" s="701"/>
      <c r="GQM65" s="701"/>
      <c r="GQN65" s="566"/>
      <c r="GQO65" s="399"/>
      <c r="GQP65" s="399"/>
      <c r="GQQ65" s="399"/>
      <c r="GQR65" s="567"/>
      <c r="GQS65" s="399"/>
      <c r="GQT65" s="399"/>
      <c r="GQU65" s="399"/>
      <c r="GQV65" s="399"/>
      <c r="GQW65" s="399"/>
      <c r="GQX65" s="399"/>
      <c r="GQY65" s="399"/>
      <c r="GQZ65" s="399"/>
      <c r="GRA65" s="399"/>
      <c r="GRB65" s="701"/>
      <c r="GRC65" s="701"/>
      <c r="GRD65" s="701"/>
      <c r="GRE65" s="566"/>
      <c r="GRF65" s="399"/>
      <c r="GRG65" s="399"/>
      <c r="GRH65" s="399"/>
      <c r="GRI65" s="567"/>
      <c r="GRJ65" s="399"/>
      <c r="GRK65" s="399"/>
      <c r="GRL65" s="399"/>
      <c r="GRM65" s="399"/>
      <c r="GRN65" s="399"/>
      <c r="GRO65" s="399"/>
      <c r="GRP65" s="399"/>
      <c r="GRQ65" s="399"/>
      <c r="GRR65" s="399"/>
      <c r="GRS65" s="701"/>
      <c r="GRT65" s="701"/>
      <c r="GRU65" s="701"/>
      <c r="GRV65" s="566"/>
      <c r="GRW65" s="399"/>
      <c r="GRX65" s="399"/>
      <c r="GRY65" s="399"/>
      <c r="GRZ65" s="567"/>
      <c r="GSA65" s="399"/>
      <c r="GSB65" s="399"/>
      <c r="GSC65" s="399"/>
      <c r="GSD65" s="399"/>
      <c r="GSE65" s="399"/>
      <c r="GSF65" s="399"/>
      <c r="GSG65" s="399"/>
      <c r="GSH65" s="399"/>
      <c r="GSI65" s="399"/>
      <c r="GSJ65" s="701"/>
      <c r="GSK65" s="701"/>
      <c r="GSL65" s="701"/>
      <c r="GSM65" s="566"/>
      <c r="GSN65" s="399"/>
      <c r="GSO65" s="399"/>
      <c r="GSP65" s="399"/>
      <c r="GSQ65" s="567"/>
      <c r="GSR65" s="399"/>
      <c r="GSS65" s="399"/>
      <c r="GST65" s="399"/>
      <c r="GSU65" s="399"/>
      <c r="GSV65" s="399"/>
      <c r="GSW65" s="399"/>
      <c r="GSX65" s="399"/>
      <c r="GSY65" s="399"/>
      <c r="GSZ65" s="399"/>
      <c r="GTA65" s="701"/>
      <c r="GTB65" s="701"/>
      <c r="GTC65" s="701"/>
      <c r="GTD65" s="566"/>
      <c r="GTE65" s="399"/>
      <c r="GTF65" s="399"/>
      <c r="GTG65" s="399"/>
      <c r="GTH65" s="567"/>
      <c r="GTI65" s="399"/>
      <c r="GTJ65" s="399"/>
      <c r="GTK65" s="399"/>
      <c r="GTL65" s="399"/>
      <c r="GTM65" s="399"/>
      <c r="GTN65" s="399"/>
      <c r="GTO65" s="399"/>
      <c r="GTP65" s="399"/>
      <c r="GTQ65" s="399"/>
      <c r="GTR65" s="701"/>
      <c r="GTS65" s="701"/>
      <c r="GTT65" s="701"/>
      <c r="GTU65" s="566"/>
      <c r="GTV65" s="399"/>
      <c r="GTW65" s="399"/>
      <c r="GTX65" s="399"/>
      <c r="GTY65" s="567"/>
      <c r="GTZ65" s="399"/>
      <c r="GUA65" s="399"/>
      <c r="GUB65" s="399"/>
      <c r="GUC65" s="399"/>
      <c r="GUD65" s="399"/>
      <c r="GUE65" s="399"/>
      <c r="GUF65" s="399"/>
      <c r="GUG65" s="399"/>
      <c r="GUH65" s="399"/>
      <c r="GUI65" s="701"/>
      <c r="GUJ65" s="701"/>
      <c r="GUK65" s="701"/>
      <c r="GUL65" s="566"/>
      <c r="GUM65" s="399"/>
      <c r="GUN65" s="399"/>
      <c r="GUO65" s="399"/>
      <c r="GUP65" s="567"/>
      <c r="GUQ65" s="399"/>
      <c r="GUR65" s="399"/>
      <c r="GUS65" s="399"/>
      <c r="GUT65" s="399"/>
      <c r="GUU65" s="399"/>
      <c r="GUV65" s="399"/>
      <c r="GUW65" s="399"/>
      <c r="GUX65" s="399"/>
      <c r="GUY65" s="399"/>
      <c r="GUZ65" s="701"/>
      <c r="GVA65" s="701"/>
      <c r="GVB65" s="701"/>
      <c r="GVC65" s="566"/>
      <c r="GVD65" s="399"/>
      <c r="GVE65" s="399"/>
      <c r="GVF65" s="399"/>
      <c r="GVG65" s="567"/>
      <c r="GVH65" s="399"/>
      <c r="GVI65" s="399"/>
      <c r="GVJ65" s="399"/>
      <c r="GVK65" s="399"/>
      <c r="GVL65" s="399"/>
      <c r="GVM65" s="399"/>
      <c r="GVN65" s="399"/>
      <c r="GVO65" s="399"/>
      <c r="GVP65" s="399"/>
      <c r="GVQ65" s="701"/>
      <c r="GVR65" s="701"/>
      <c r="GVS65" s="701"/>
      <c r="GVT65" s="566"/>
      <c r="GVU65" s="399"/>
      <c r="GVV65" s="399"/>
      <c r="GVW65" s="399"/>
      <c r="GVX65" s="567"/>
      <c r="GVY65" s="399"/>
      <c r="GVZ65" s="399"/>
      <c r="GWA65" s="399"/>
      <c r="GWB65" s="399"/>
      <c r="GWC65" s="399"/>
      <c r="GWD65" s="399"/>
      <c r="GWE65" s="399"/>
      <c r="GWF65" s="399"/>
      <c r="GWG65" s="399"/>
      <c r="GWH65" s="701"/>
      <c r="GWI65" s="701"/>
      <c r="GWJ65" s="701"/>
      <c r="GWK65" s="566"/>
      <c r="GWL65" s="399"/>
      <c r="GWM65" s="399"/>
      <c r="GWN65" s="399"/>
      <c r="GWO65" s="567"/>
      <c r="GWP65" s="399"/>
      <c r="GWQ65" s="399"/>
      <c r="GWR65" s="399"/>
      <c r="GWS65" s="399"/>
      <c r="GWT65" s="399"/>
      <c r="GWU65" s="399"/>
      <c r="GWV65" s="399"/>
      <c r="GWW65" s="399"/>
      <c r="GWX65" s="399"/>
      <c r="GWY65" s="701"/>
      <c r="GWZ65" s="701"/>
      <c r="GXA65" s="701"/>
      <c r="GXB65" s="566"/>
      <c r="GXC65" s="399"/>
      <c r="GXD65" s="399"/>
      <c r="GXE65" s="399"/>
      <c r="GXF65" s="567"/>
      <c r="GXG65" s="399"/>
      <c r="GXH65" s="399"/>
      <c r="GXI65" s="399"/>
      <c r="GXJ65" s="399"/>
      <c r="GXK65" s="399"/>
      <c r="GXL65" s="399"/>
      <c r="GXM65" s="399"/>
      <c r="GXN65" s="399"/>
      <c r="GXO65" s="399"/>
      <c r="GXP65" s="701"/>
      <c r="GXQ65" s="701"/>
      <c r="GXR65" s="701"/>
      <c r="GXS65" s="566"/>
      <c r="GXT65" s="399"/>
      <c r="GXU65" s="399"/>
      <c r="GXV65" s="399"/>
      <c r="GXW65" s="567"/>
      <c r="GXX65" s="399"/>
      <c r="GXY65" s="399"/>
      <c r="GXZ65" s="399"/>
      <c r="GYA65" s="399"/>
      <c r="GYB65" s="399"/>
      <c r="GYC65" s="399"/>
      <c r="GYD65" s="399"/>
      <c r="GYE65" s="399"/>
      <c r="GYF65" s="399"/>
      <c r="GYG65" s="701"/>
      <c r="GYH65" s="701"/>
      <c r="GYI65" s="701"/>
      <c r="GYJ65" s="566"/>
      <c r="GYK65" s="399"/>
      <c r="GYL65" s="399"/>
      <c r="GYM65" s="399"/>
      <c r="GYN65" s="567"/>
      <c r="GYO65" s="399"/>
      <c r="GYP65" s="399"/>
      <c r="GYQ65" s="399"/>
      <c r="GYR65" s="399"/>
      <c r="GYS65" s="399"/>
      <c r="GYT65" s="399"/>
      <c r="GYU65" s="399"/>
      <c r="GYV65" s="399"/>
      <c r="GYW65" s="399"/>
      <c r="GYX65" s="701"/>
      <c r="GYY65" s="701"/>
      <c r="GYZ65" s="701"/>
      <c r="GZA65" s="566"/>
      <c r="GZB65" s="399"/>
      <c r="GZC65" s="399"/>
      <c r="GZD65" s="399"/>
      <c r="GZE65" s="567"/>
      <c r="GZF65" s="399"/>
      <c r="GZG65" s="399"/>
      <c r="GZH65" s="399"/>
      <c r="GZI65" s="399"/>
      <c r="GZJ65" s="399"/>
      <c r="GZK65" s="399"/>
      <c r="GZL65" s="399"/>
      <c r="GZM65" s="399"/>
      <c r="GZN65" s="399"/>
      <c r="GZO65" s="701"/>
      <c r="GZP65" s="701"/>
      <c r="GZQ65" s="701"/>
      <c r="GZR65" s="566"/>
      <c r="GZS65" s="399"/>
      <c r="GZT65" s="399"/>
      <c r="GZU65" s="399"/>
      <c r="GZV65" s="567"/>
      <c r="GZW65" s="399"/>
      <c r="GZX65" s="399"/>
      <c r="GZY65" s="399"/>
      <c r="GZZ65" s="399"/>
      <c r="HAA65" s="399"/>
      <c r="HAB65" s="399"/>
      <c r="HAC65" s="399"/>
      <c r="HAD65" s="399"/>
      <c r="HAE65" s="399"/>
      <c r="HAF65" s="701"/>
      <c r="HAG65" s="701"/>
      <c r="HAH65" s="701"/>
      <c r="HAI65" s="566"/>
      <c r="HAJ65" s="399"/>
      <c r="HAK65" s="399"/>
      <c r="HAL65" s="399"/>
      <c r="HAM65" s="567"/>
      <c r="HAN65" s="399"/>
      <c r="HAO65" s="399"/>
      <c r="HAP65" s="399"/>
      <c r="HAQ65" s="399"/>
      <c r="HAR65" s="399"/>
      <c r="HAS65" s="399"/>
      <c r="HAT65" s="399"/>
      <c r="HAU65" s="399"/>
      <c r="HAV65" s="399"/>
      <c r="HAW65" s="701"/>
      <c r="HAX65" s="701"/>
      <c r="HAY65" s="701"/>
      <c r="HAZ65" s="566"/>
      <c r="HBA65" s="399"/>
      <c r="HBB65" s="399"/>
      <c r="HBC65" s="399"/>
      <c r="HBD65" s="567"/>
      <c r="HBE65" s="399"/>
      <c r="HBF65" s="399"/>
      <c r="HBG65" s="399"/>
      <c r="HBH65" s="399"/>
      <c r="HBI65" s="399"/>
      <c r="HBJ65" s="399"/>
      <c r="HBK65" s="399"/>
      <c r="HBL65" s="399"/>
      <c r="HBM65" s="399"/>
      <c r="HBN65" s="701"/>
      <c r="HBO65" s="701"/>
      <c r="HBP65" s="701"/>
      <c r="HBQ65" s="566"/>
      <c r="HBR65" s="399"/>
      <c r="HBS65" s="399"/>
      <c r="HBT65" s="399"/>
      <c r="HBU65" s="567"/>
      <c r="HBV65" s="399"/>
      <c r="HBW65" s="399"/>
      <c r="HBX65" s="399"/>
      <c r="HBY65" s="399"/>
      <c r="HBZ65" s="399"/>
      <c r="HCA65" s="399"/>
      <c r="HCB65" s="399"/>
      <c r="HCC65" s="399"/>
      <c r="HCD65" s="399"/>
      <c r="HCE65" s="701"/>
      <c r="HCF65" s="701"/>
      <c r="HCG65" s="701"/>
      <c r="HCH65" s="566"/>
      <c r="HCI65" s="399"/>
      <c r="HCJ65" s="399"/>
      <c r="HCK65" s="399"/>
      <c r="HCL65" s="567"/>
      <c r="HCM65" s="399"/>
      <c r="HCN65" s="399"/>
      <c r="HCO65" s="399"/>
      <c r="HCP65" s="399"/>
      <c r="HCQ65" s="399"/>
      <c r="HCR65" s="399"/>
      <c r="HCS65" s="399"/>
      <c r="HCT65" s="399"/>
      <c r="HCU65" s="399"/>
      <c r="HCV65" s="701"/>
      <c r="HCW65" s="701"/>
      <c r="HCX65" s="701"/>
      <c r="HCY65" s="566"/>
      <c r="HCZ65" s="399"/>
      <c r="HDA65" s="399"/>
      <c r="HDB65" s="399"/>
      <c r="HDC65" s="567"/>
      <c r="HDD65" s="399"/>
      <c r="HDE65" s="399"/>
      <c r="HDF65" s="399"/>
      <c r="HDG65" s="399"/>
      <c r="HDH65" s="399"/>
      <c r="HDI65" s="399"/>
      <c r="HDJ65" s="399"/>
      <c r="HDK65" s="399"/>
      <c r="HDL65" s="399"/>
      <c r="HDM65" s="701"/>
      <c r="HDN65" s="701"/>
      <c r="HDO65" s="701"/>
      <c r="HDP65" s="566"/>
      <c r="HDQ65" s="399"/>
      <c r="HDR65" s="399"/>
      <c r="HDS65" s="399"/>
      <c r="HDT65" s="567"/>
      <c r="HDU65" s="399"/>
      <c r="HDV65" s="399"/>
      <c r="HDW65" s="399"/>
      <c r="HDX65" s="399"/>
      <c r="HDY65" s="399"/>
      <c r="HDZ65" s="399"/>
      <c r="HEA65" s="399"/>
      <c r="HEB65" s="399"/>
      <c r="HEC65" s="399"/>
      <c r="HED65" s="701"/>
      <c r="HEE65" s="701"/>
      <c r="HEF65" s="701"/>
      <c r="HEG65" s="566"/>
      <c r="HEH65" s="399"/>
      <c r="HEI65" s="399"/>
      <c r="HEJ65" s="399"/>
      <c r="HEK65" s="567"/>
      <c r="HEL65" s="399"/>
      <c r="HEM65" s="399"/>
      <c r="HEN65" s="399"/>
      <c r="HEO65" s="399"/>
      <c r="HEP65" s="399"/>
      <c r="HEQ65" s="399"/>
      <c r="HER65" s="399"/>
      <c r="HES65" s="399"/>
      <c r="HET65" s="399"/>
      <c r="HEU65" s="701"/>
      <c r="HEV65" s="701"/>
      <c r="HEW65" s="701"/>
      <c r="HEX65" s="566"/>
      <c r="HEY65" s="399"/>
      <c r="HEZ65" s="399"/>
      <c r="HFA65" s="399"/>
      <c r="HFB65" s="567"/>
      <c r="HFC65" s="399"/>
      <c r="HFD65" s="399"/>
      <c r="HFE65" s="399"/>
      <c r="HFF65" s="399"/>
      <c r="HFG65" s="399"/>
      <c r="HFH65" s="399"/>
      <c r="HFI65" s="399"/>
      <c r="HFJ65" s="399"/>
      <c r="HFK65" s="399"/>
      <c r="HFL65" s="701"/>
      <c r="HFM65" s="701"/>
      <c r="HFN65" s="701"/>
      <c r="HFO65" s="566"/>
      <c r="HFP65" s="399"/>
      <c r="HFQ65" s="399"/>
      <c r="HFR65" s="399"/>
      <c r="HFS65" s="567"/>
      <c r="HFT65" s="399"/>
      <c r="HFU65" s="399"/>
      <c r="HFV65" s="399"/>
      <c r="HFW65" s="399"/>
      <c r="HFX65" s="399"/>
      <c r="HFY65" s="399"/>
      <c r="HFZ65" s="399"/>
      <c r="HGA65" s="399"/>
      <c r="HGB65" s="399"/>
      <c r="HGC65" s="701"/>
      <c r="HGD65" s="701"/>
      <c r="HGE65" s="701"/>
      <c r="HGF65" s="566"/>
      <c r="HGG65" s="399"/>
      <c r="HGH65" s="399"/>
      <c r="HGI65" s="399"/>
      <c r="HGJ65" s="567"/>
      <c r="HGK65" s="399"/>
      <c r="HGL65" s="399"/>
      <c r="HGM65" s="399"/>
      <c r="HGN65" s="399"/>
      <c r="HGO65" s="399"/>
      <c r="HGP65" s="399"/>
      <c r="HGQ65" s="399"/>
      <c r="HGR65" s="399"/>
      <c r="HGS65" s="399"/>
      <c r="HGT65" s="701"/>
      <c r="HGU65" s="701"/>
      <c r="HGV65" s="701"/>
      <c r="HGW65" s="566"/>
      <c r="HGX65" s="399"/>
      <c r="HGY65" s="399"/>
      <c r="HGZ65" s="399"/>
      <c r="HHA65" s="567"/>
      <c r="HHB65" s="399"/>
      <c r="HHC65" s="399"/>
      <c r="HHD65" s="399"/>
      <c r="HHE65" s="399"/>
      <c r="HHF65" s="399"/>
      <c r="HHG65" s="399"/>
      <c r="HHH65" s="399"/>
      <c r="HHI65" s="399"/>
      <c r="HHJ65" s="399"/>
      <c r="HHK65" s="701"/>
      <c r="HHL65" s="701"/>
      <c r="HHM65" s="701"/>
      <c r="HHN65" s="566"/>
      <c r="HHO65" s="399"/>
      <c r="HHP65" s="399"/>
      <c r="HHQ65" s="399"/>
      <c r="HHR65" s="567"/>
      <c r="HHS65" s="399"/>
      <c r="HHT65" s="399"/>
      <c r="HHU65" s="399"/>
      <c r="HHV65" s="399"/>
      <c r="HHW65" s="399"/>
      <c r="HHX65" s="399"/>
      <c r="HHY65" s="399"/>
      <c r="HHZ65" s="399"/>
      <c r="HIA65" s="399"/>
      <c r="HIB65" s="701"/>
      <c r="HIC65" s="701"/>
      <c r="HID65" s="701"/>
      <c r="HIE65" s="566"/>
      <c r="HIF65" s="399"/>
      <c r="HIG65" s="399"/>
      <c r="HIH65" s="399"/>
      <c r="HII65" s="567"/>
      <c r="HIJ65" s="399"/>
      <c r="HIK65" s="399"/>
      <c r="HIL65" s="399"/>
      <c r="HIM65" s="399"/>
      <c r="HIN65" s="399"/>
      <c r="HIO65" s="399"/>
      <c r="HIP65" s="399"/>
      <c r="HIQ65" s="399"/>
      <c r="HIR65" s="399"/>
      <c r="HIS65" s="701"/>
      <c r="HIT65" s="701"/>
      <c r="HIU65" s="701"/>
      <c r="HIV65" s="566"/>
      <c r="HIW65" s="399"/>
      <c r="HIX65" s="399"/>
      <c r="HIY65" s="399"/>
      <c r="HIZ65" s="567"/>
      <c r="HJA65" s="399"/>
      <c r="HJB65" s="399"/>
      <c r="HJC65" s="399"/>
      <c r="HJD65" s="399"/>
      <c r="HJE65" s="399"/>
      <c r="HJF65" s="399"/>
      <c r="HJG65" s="399"/>
      <c r="HJH65" s="399"/>
      <c r="HJI65" s="399"/>
      <c r="HJJ65" s="701"/>
      <c r="HJK65" s="701"/>
      <c r="HJL65" s="701"/>
      <c r="HJM65" s="566"/>
      <c r="HJN65" s="399"/>
      <c r="HJO65" s="399"/>
      <c r="HJP65" s="399"/>
      <c r="HJQ65" s="567"/>
      <c r="HJR65" s="399"/>
      <c r="HJS65" s="399"/>
      <c r="HJT65" s="399"/>
      <c r="HJU65" s="399"/>
      <c r="HJV65" s="399"/>
      <c r="HJW65" s="399"/>
      <c r="HJX65" s="399"/>
      <c r="HJY65" s="399"/>
      <c r="HJZ65" s="399"/>
      <c r="HKA65" s="701"/>
      <c r="HKB65" s="701"/>
      <c r="HKC65" s="701"/>
      <c r="HKD65" s="566"/>
      <c r="HKE65" s="399"/>
      <c r="HKF65" s="399"/>
      <c r="HKG65" s="399"/>
      <c r="HKH65" s="567"/>
      <c r="HKI65" s="399"/>
      <c r="HKJ65" s="399"/>
      <c r="HKK65" s="399"/>
      <c r="HKL65" s="399"/>
      <c r="HKM65" s="399"/>
      <c r="HKN65" s="399"/>
      <c r="HKO65" s="399"/>
      <c r="HKP65" s="399"/>
      <c r="HKQ65" s="399"/>
      <c r="HKR65" s="701"/>
      <c r="HKS65" s="701"/>
      <c r="HKT65" s="701"/>
      <c r="HKU65" s="566"/>
      <c r="HKV65" s="399"/>
      <c r="HKW65" s="399"/>
      <c r="HKX65" s="399"/>
      <c r="HKY65" s="567"/>
      <c r="HKZ65" s="399"/>
      <c r="HLA65" s="399"/>
      <c r="HLB65" s="399"/>
      <c r="HLC65" s="399"/>
      <c r="HLD65" s="399"/>
      <c r="HLE65" s="399"/>
      <c r="HLF65" s="399"/>
      <c r="HLG65" s="399"/>
      <c r="HLH65" s="399"/>
      <c r="HLI65" s="701"/>
      <c r="HLJ65" s="701"/>
      <c r="HLK65" s="701"/>
      <c r="HLL65" s="566"/>
      <c r="HLM65" s="399"/>
      <c r="HLN65" s="399"/>
      <c r="HLO65" s="399"/>
      <c r="HLP65" s="567"/>
      <c r="HLQ65" s="399"/>
      <c r="HLR65" s="399"/>
      <c r="HLS65" s="399"/>
      <c r="HLT65" s="399"/>
      <c r="HLU65" s="399"/>
      <c r="HLV65" s="399"/>
      <c r="HLW65" s="399"/>
      <c r="HLX65" s="399"/>
      <c r="HLY65" s="399"/>
      <c r="HLZ65" s="701"/>
      <c r="HMA65" s="701"/>
      <c r="HMB65" s="701"/>
      <c r="HMC65" s="566"/>
      <c r="HMD65" s="399"/>
      <c r="HME65" s="399"/>
      <c r="HMF65" s="399"/>
      <c r="HMG65" s="567"/>
      <c r="HMH65" s="399"/>
      <c r="HMI65" s="399"/>
      <c r="HMJ65" s="399"/>
      <c r="HMK65" s="399"/>
      <c r="HML65" s="399"/>
      <c r="HMM65" s="399"/>
      <c r="HMN65" s="399"/>
      <c r="HMO65" s="399"/>
      <c r="HMP65" s="399"/>
      <c r="HMQ65" s="701"/>
      <c r="HMR65" s="701"/>
      <c r="HMS65" s="701"/>
      <c r="HMT65" s="566"/>
      <c r="HMU65" s="399"/>
      <c r="HMV65" s="399"/>
      <c r="HMW65" s="399"/>
      <c r="HMX65" s="567"/>
      <c r="HMY65" s="399"/>
      <c r="HMZ65" s="399"/>
      <c r="HNA65" s="399"/>
      <c r="HNB65" s="399"/>
      <c r="HNC65" s="399"/>
      <c r="HND65" s="399"/>
      <c r="HNE65" s="399"/>
      <c r="HNF65" s="399"/>
      <c r="HNG65" s="399"/>
      <c r="HNH65" s="701"/>
      <c r="HNI65" s="701"/>
      <c r="HNJ65" s="701"/>
      <c r="HNK65" s="566"/>
      <c r="HNL65" s="399"/>
      <c r="HNM65" s="399"/>
      <c r="HNN65" s="399"/>
      <c r="HNO65" s="567"/>
      <c r="HNP65" s="399"/>
      <c r="HNQ65" s="399"/>
      <c r="HNR65" s="399"/>
      <c r="HNS65" s="399"/>
      <c r="HNT65" s="399"/>
      <c r="HNU65" s="399"/>
      <c r="HNV65" s="399"/>
      <c r="HNW65" s="399"/>
      <c r="HNX65" s="399"/>
      <c r="HNY65" s="701"/>
      <c r="HNZ65" s="701"/>
      <c r="HOA65" s="701"/>
      <c r="HOB65" s="566"/>
      <c r="HOC65" s="399"/>
      <c r="HOD65" s="399"/>
      <c r="HOE65" s="399"/>
      <c r="HOF65" s="567"/>
      <c r="HOG65" s="399"/>
      <c r="HOH65" s="399"/>
      <c r="HOI65" s="399"/>
      <c r="HOJ65" s="399"/>
      <c r="HOK65" s="399"/>
      <c r="HOL65" s="399"/>
      <c r="HOM65" s="399"/>
      <c r="HON65" s="399"/>
      <c r="HOO65" s="399"/>
      <c r="HOP65" s="701"/>
      <c r="HOQ65" s="701"/>
      <c r="HOR65" s="701"/>
      <c r="HOS65" s="566"/>
      <c r="HOT65" s="399"/>
      <c r="HOU65" s="399"/>
      <c r="HOV65" s="399"/>
      <c r="HOW65" s="567"/>
      <c r="HOX65" s="399"/>
      <c r="HOY65" s="399"/>
      <c r="HOZ65" s="399"/>
      <c r="HPA65" s="399"/>
      <c r="HPB65" s="399"/>
      <c r="HPC65" s="399"/>
      <c r="HPD65" s="399"/>
      <c r="HPE65" s="399"/>
      <c r="HPF65" s="399"/>
      <c r="HPG65" s="701"/>
      <c r="HPH65" s="701"/>
      <c r="HPI65" s="701"/>
      <c r="HPJ65" s="566"/>
      <c r="HPK65" s="399"/>
      <c r="HPL65" s="399"/>
      <c r="HPM65" s="399"/>
      <c r="HPN65" s="567"/>
      <c r="HPO65" s="399"/>
      <c r="HPP65" s="399"/>
      <c r="HPQ65" s="399"/>
      <c r="HPR65" s="399"/>
      <c r="HPS65" s="399"/>
      <c r="HPT65" s="399"/>
      <c r="HPU65" s="399"/>
      <c r="HPV65" s="399"/>
      <c r="HPW65" s="399"/>
      <c r="HPX65" s="701"/>
      <c r="HPY65" s="701"/>
      <c r="HPZ65" s="701"/>
      <c r="HQA65" s="566"/>
      <c r="HQB65" s="399"/>
      <c r="HQC65" s="399"/>
      <c r="HQD65" s="399"/>
      <c r="HQE65" s="567"/>
      <c r="HQF65" s="399"/>
      <c r="HQG65" s="399"/>
      <c r="HQH65" s="399"/>
      <c r="HQI65" s="399"/>
      <c r="HQJ65" s="399"/>
      <c r="HQK65" s="399"/>
      <c r="HQL65" s="399"/>
      <c r="HQM65" s="399"/>
      <c r="HQN65" s="399"/>
      <c r="HQO65" s="701"/>
      <c r="HQP65" s="701"/>
      <c r="HQQ65" s="701"/>
      <c r="HQR65" s="566"/>
      <c r="HQS65" s="399"/>
      <c r="HQT65" s="399"/>
      <c r="HQU65" s="399"/>
      <c r="HQV65" s="567"/>
      <c r="HQW65" s="399"/>
      <c r="HQX65" s="399"/>
      <c r="HQY65" s="399"/>
      <c r="HQZ65" s="399"/>
      <c r="HRA65" s="399"/>
      <c r="HRB65" s="399"/>
      <c r="HRC65" s="399"/>
      <c r="HRD65" s="399"/>
      <c r="HRE65" s="399"/>
      <c r="HRF65" s="701"/>
      <c r="HRG65" s="701"/>
      <c r="HRH65" s="701"/>
      <c r="HRI65" s="566"/>
      <c r="HRJ65" s="399"/>
      <c r="HRK65" s="399"/>
      <c r="HRL65" s="399"/>
      <c r="HRM65" s="567"/>
      <c r="HRN65" s="399"/>
      <c r="HRO65" s="399"/>
      <c r="HRP65" s="399"/>
      <c r="HRQ65" s="399"/>
      <c r="HRR65" s="399"/>
      <c r="HRS65" s="399"/>
      <c r="HRT65" s="399"/>
      <c r="HRU65" s="399"/>
      <c r="HRV65" s="399"/>
      <c r="HRW65" s="701"/>
      <c r="HRX65" s="701"/>
      <c r="HRY65" s="701"/>
      <c r="HRZ65" s="566"/>
      <c r="HSA65" s="399"/>
      <c r="HSB65" s="399"/>
      <c r="HSC65" s="399"/>
      <c r="HSD65" s="567"/>
      <c r="HSE65" s="399"/>
      <c r="HSF65" s="399"/>
      <c r="HSG65" s="399"/>
      <c r="HSH65" s="399"/>
      <c r="HSI65" s="399"/>
      <c r="HSJ65" s="399"/>
      <c r="HSK65" s="399"/>
      <c r="HSL65" s="399"/>
      <c r="HSM65" s="399"/>
      <c r="HSN65" s="701"/>
      <c r="HSO65" s="701"/>
      <c r="HSP65" s="701"/>
      <c r="HSQ65" s="566"/>
      <c r="HSR65" s="399"/>
      <c r="HSS65" s="399"/>
      <c r="HST65" s="399"/>
      <c r="HSU65" s="567"/>
      <c r="HSV65" s="399"/>
      <c r="HSW65" s="399"/>
      <c r="HSX65" s="399"/>
      <c r="HSY65" s="399"/>
      <c r="HSZ65" s="399"/>
      <c r="HTA65" s="399"/>
      <c r="HTB65" s="399"/>
      <c r="HTC65" s="399"/>
      <c r="HTD65" s="399"/>
      <c r="HTE65" s="701"/>
      <c r="HTF65" s="701"/>
      <c r="HTG65" s="701"/>
      <c r="HTH65" s="566"/>
      <c r="HTI65" s="399"/>
      <c r="HTJ65" s="399"/>
      <c r="HTK65" s="399"/>
      <c r="HTL65" s="567"/>
      <c r="HTM65" s="399"/>
      <c r="HTN65" s="399"/>
      <c r="HTO65" s="399"/>
      <c r="HTP65" s="399"/>
      <c r="HTQ65" s="399"/>
      <c r="HTR65" s="399"/>
      <c r="HTS65" s="399"/>
      <c r="HTT65" s="399"/>
      <c r="HTU65" s="399"/>
      <c r="HTV65" s="701"/>
      <c r="HTW65" s="701"/>
      <c r="HTX65" s="701"/>
      <c r="HTY65" s="566"/>
      <c r="HTZ65" s="399"/>
      <c r="HUA65" s="399"/>
      <c r="HUB65" s="399"/>
      <c r="HUC65" s="567"/>
      <c r="HUD65" s="399"/>
      <c r="HUE65" s="399"/>
      <c r="HUF65" s="399"/>
      <c r="HUG65" s="399"/>
      <c r="HUH65" s="399"/>
      <c r="HUI65" s="399"/>
      <c r="HUJ65" s="399"/>
      <c r="HUK65" s="399"/>
      <c r="HUL65" s="399"/>
      <c r="HUM65" s="701"/>
      <c r="HUN65" s="701"/>
      <c r="HUO65" s="701"/>
      <c r="HUP65" s="566"/>
      <c r="HUQ65" s="399"/>
      <c r="HUR65" s="399"/>
      <c r="HUS65" s="399"/>
      <c r="HUT65" s="567"/>
      <c r="HUU65" s="399"/>
      <c r="HUV65" s="399"/>
      <c r="HUW65" s="399"/>
      <c r="HUX65" s="399"/>
      <c r="HUY65" s="399"/>
      <c r="HUZ65" s="399"/>
      <c r="HVA65" s="399"/>
      <c r="HVB65" s="399"/>
      <c r="HVC65" s="399"/>
      <c r="HVD65" s="701"/>
      <c r="HVE65" s="701"/>
      <c r="HVF65" s="701"/>
      <c r="HVG65" s="566"/>
      <c r="HVH65" s="399"/>
      <c r="HVI65" s="399"/>
      <c r="HVJ65" s="399"/>
      <c r="HVK65" s="567"/>
      <c r="HVL65" s="399"/>
      <c r="HVM65" s="399"/>
      <c r="HVN65" s="399"/>
      <c r="HVO65" s="399"/>
      <c r="HVP65" s="399"/>
      <c r="HVQ65" s="399"/>
      <c r="HVR65" s="399"/>
      <c r="HVS65" s="399"/>
      <c r="HVT65" s="399"/>
      <c r="HVU65" s="701"/>
      <c r="HVV65" s="701"/>
      <c r="HVW65" s="701"/>
      <c r="HVX65" s="566"/>
      <c r="HVY65" s="399"/>
      <c r="HVZ65" s="399"/>
      <c r="HWA65" s="399"/>
      <c r="HWB65" s="567"/>
      <c r="HWC65" s="399"/>
      <c r="HWD65" s="399"/>
      <c r="HWE65" s="399"/>
      <c r="HWF65" s="399"/>
      <c r="HWG65" s="399"/>
      <c r="HWH65" s="399"/>
      <c r="HWI65" s="399"/>
      <c r="HWJ65" s="399"/>
      <c r="HWK65" s="399"/>
      <c r="HWL65" s="701"/>
      <c r="HWM65" s="701"/>
      <c r="HWN65" s="701"/>
      <c r="HWO65" s="566"/>
      <c r="HWP65" s="399"/>
      <c r="HWQ65" s="399"/>
      <c r="HWR65" s="399"/>
      <c r="HWS65" s="567"/>
      <c r="HWT65" s="399"/>
      <c r="HWU65" s="399"/>
      <c r="HWV65" s="399"/>
      <c r="HWW65" s="399"/>
      <c r="HWX65" s="399"/>
      <c r="HWY65" s="399"/>
      <c r="HWZ65" s="399"/>
      <c r="HXA65" s="399"/>
      <c r="HXB65" s="399"/>
      <c r="HXC65" s="701"/>
      <c r="HXD65" s="701"/>
      <c r="HXE65" s="701"/>
      <c r="HXF65" s="566"/>
      <c r="HXG65" s="399"/>
      <c r="HXH65" s="399"/>
      <c r="HXI65" s="399"/>
      <c r="HXJ65" s="567"/>
      <c r="HXK65" s="399"/>
      <c r="HXL65" s="399"/>
      <c r="HXM65" s="399"/>
      <c r="HXN65" s="399"/>
      <c r="HXO65" s="399"/>
      <c r="HXP65" s="399"/>
      <c r="HXQ65" s="399"/>
      <c r="HXR65" s="399"/>
      <c r="HXS65" s="399"/>
      <c r="HXT65" s="701"/>
      <c r="HXU65" s="701"/>
      <c r="HXV65" s="701"/>
      <c r="HXW65" s="566"/>
      <c r="HXX65" s="399"/>
      <c r="HXY65" s="399"/>
      <c r="HXZ65" s="399"/>
      <c r="HYA65" s="567"/>
      <c r="HYB65" s="399"/>
      <c r="HYC65" s="399"/>
      <c r="HYD65" s="399"/>
      <c r="HYE65" s="399"/>
      <c r="HYF65" s="399"/>
      <c r="HYG65" s="399"/>
      <c r="HYH65" s="399"/>
      <c r="HYI65" s="399"/>
      <c r="HYJ65" s="399"/>
      <c r="HYK65" s="701"/>
      <c r="HYL65" s="701"/>
      <c r="HYM65" s="701"/>
      <c r="HYN65" s="566"/>
      <c r="HYO65" s="399"/>
      <c r="HYP65" s="399"/>
      <c r="HYQ65" s="399"/>
      <c r="HYR65" s="567"/>
      <c r="HYS65" s="399"/>
      <c r="HYT65" s="399"/>
      <c r="HYU65" s="399"/>
      <c r="HYV65" s="399"/>
      <c r="HYW65" s="399"/>
      <c r="HYX65" s="399"/>
      <c r="HYY65" s="399"/>
      <c r="HYZ65" s="399"/>
      <c r="HZA65" s="399"/>
      <c r="HZB65" s="701"/>
      <c r="HZC65" s="701"/>
      <c r="HZD65" s="701"/>
      <c r="HZE65" s="566"/>
      <c r="HZF65" s="399"/>
      <c r="HZG65" s="399"/>
      <c r="HZH65" s="399"/>
      <c r="HZI65" s="567"/>
      <c r="HZJ65" s="399"/>
      <c r="HZK65" s="399"/>
      <c r="HZL65" s="399"/>
      <c r="HZM65" s="399"/>
      <c r="HZN65" s="399"/>
      <c r="HZO65" s="399"/>
      <c r="HZP65" s="399"/>
      <c r="HZQ65" s="399"/>
      <c r="HZR65" s="399"/>
      <c r="HZS65" s="701"/>
      <c r="HZT65" s="701"/>
      <c r="HZU65" s="701"/>
      <c r="HZV65" s="566"/>
      <c r="HZW65" s="399"/>
      <c r="HZX65" s="399"/>
      <c r="HZY65" s="399"/>
      <c r="HZZ65" s="567"/>
      <c r="IAA65" s="399"/>
      <c r="IAB65" s="399"/>
      <c r="IAC65" s="399"/>
      <c r="IAD65" s="399"/>
      <c r="IAE65" s="399"/>
      <c r="IAF65" s="399"/>
      <c r="IAG65" s="399"/>
      <c r="IAH65" s="399"/>
      <c r="IAI65" s="399"/>
      <c r="IAJ65" s="701"/>
      <c r="IAK65" s="701"/>
      <c r="IAL65" s="701"/>
      <c r="IAM65" s="566"/>
      <c r="IAN65" s="399"/>
      <c r="IAO65" s="399"/>
      <c r="IAP65" s="399"/>
      <c r="IAQ65" s="567"/>
      <c r="IAR65" s="399"/>
      <c r="IAS65" s="399"/>
      <c r="IAT65" s="399"/>
      <c r="IAU65" s="399"/>
      <c r="IAV65" s="399"/>
      <c r="IAW65" s="399"/>
      <c r="IAX65" s="399"/>
      <c r="IAY65" s="399"/>
      <c r="IAZ65" s="399"/>
      <c r="IBA65" s="701"/>
      <c r="IBB65" s="701"/>
      <c r="IBC65" s="701"/>
      <c r="IBD65" s="566"/>
      <c r="IBE65" s="399"/>
      <c r="IBF65" s="399"/>
      <c r="IBG65" s="399"/>
      <c r="IBH65" s="567"/>
      <c r="IBI65" s="399"/>
      <c r="IBJ65" s="399"/>
      <c r="IBK65" s="399"/>
      <c r="IBL65" s="399"/>
      <c r="IBM65" s="399"/>
      <c r="IBN65" s="399"/>
      <c r="IBO65" s="399"/>
      <c r="IBP65" s="399"/>
      <c r="IBQ65" s="399"/>
      <c r="IBR65" s="701"/>
      <c r="IBS65" s="701"/>
      <c r="IBT65" s="701"/>
      <c r="IBU65" s="566"/>
      <c r="IBV65" s="399"/>
      <c r="IBW65" s="399"/>
      <c r="IBX65" s="399"/>
      <c r="IBY65" s="567"/>
      <c r="IBZ65" s="399"/>
      <c r="ICA65" s="399"/>
      <c r="ICB65" s="399"/>
      <c r="ICC65" s="399"/>
      <c r="ICD65" s="399"/>
      <c r="ICE65" s="399"/>
      <c r="ICF65" s="399"/>
      <c r="ICG65" s="399"/>
      <c r="ICH65" s="399"/>
      <c r="ICI65" s="701"/>
      <c r="ICJ65" s="701"/>
      <c r="ICK65" s="701"/>
      <c r="ICL65" s="566"/>
      <c r="ICM65" s="399"/>
      <c r="ICN65" s="399"/>
      <c r="ICO65" s="399"/>
      <c r="ICP65" s="567"/>
      <c r="ICQ65" s="399"/>
      <c r="ICR65" s="399"/>
      <c r="ICS65" s="399"/>
      <c r="ICT65" s="399"/>
      <c r="ICU65" s="399"/>
      <c r="ICV65" s="399"/>
      <c r="ICW65" s="399"/>
      <c r="ICX65" s="399"/>
      <c r="ICY65" s="399"/>
      <c r="ICZ65" s="701"/>
      <c r="IDA65" s="701"/>
      <c r="IDB65" s="701"/>
      <c r="IDC65" s="566"/>
      <c r="IDD65" s="399"/>
      <c r="IDE65" s="399"/>
      <c r="IDF65" s="399"/>
      <c r="IDG65" s="567"/>
      <c r="IDH65" s="399"/>
      <c r="IDI65" s="399"/>
      <c r="IDJ65" s="399"/>
      <c r="IDK65" s="399"/>
      <c r="IDL65" s="399"/>
      <c r="IDM65" s="399"/>
      <c r="IDN65" s="399"/>
      <c r="IDO65" s="399"/>
      <c r="IDP65" s="399"/>
      <c r="IDQ65" s="701"/>
      <c r="IDR65" s="701"/>
      <c r="IDS65" s="701"/>
      <c r="IDT65" s="566"/>
      <c r="IDU65" s="399"/>
      <c r="IDV65" s="399"/>
      <c r="IDW65" s="399"/>
      <c r="IDX65" s="567"/>
      <c r="IDY65" s="399"/>
      <c r="IDZ65" s="399"/>
      <c r="IEA65" s="399"/>
      <c r="IEB65" s="399"/>
      <c r="IEC65" s="399"/>
      <c r="IED65" s="399"/>
      <c r="IEE65" s="399"/>
      <c r="IEF65" s="399"/>
      <c r="IEG65" s="399"/>
      <c r="IEH65" s="701"/>
      <c r="IEI65" s="701"/>
      <c r="IEJ65" s="701"/>
      <c r="IEK65" s="566"/>
      <c r="IEL65" s="399"/>
      <c r="IEM65" s="399"/>
      <c r="IEN65" s="399"/>
      <c r="IEO65" s="567"/>
      <c r="IEP65" s="399"/>
      <c r="IEQ65" s="399"/>
      <c r="IER65" s="399"/>
      <c r="IES65" s="399"/>
      <c r="IET65" s="399"/>
      <c r="IEU65" s="399"/>
      <c r="IEV65" s="399"/>
      <c r="IEW65" s="399"/>
      <c r="IEX65" s="399"/>
      <c r="IEY65" s="701"/>
      <c r="IEZ65" s="701"/>
      <c r="IFA65" s="701"/>
      <c r="IFB65" s="566"/>
      <c r="IFC65" s="399"/>
      <c r="IFD65" s="399"/>
      <c r="IFE65" s="399"/>
      <c r="IFF65" s="567"/>
      <c r="IFG65" s="399"/>
      <c r="IFH65" s="399"/>
      <c r="IFI65" s="399"/>
      <c r="IFJ65" s="399"/>
      <c r="IFK65" s="399"/>
      <c r="IFL65" s="399"/>
      <c r="IFM65" s="399"/>
      <c r="IFN65" s="399"/>
      <c r="IFO65" s="399"/>
      <c r="IFP65" s="701"/>
      <c r="IFQ65" s="701"/>
      <c r="IFR65" s="701"/>
      <c r="IFS65" s="566"/>
      <c r="IFT65" s="399"/>
      <c r="IFU65" s="399"/>
      <c r="IFV65" s="399"/>
      <c r="IFW65" s="567"/>
      <c r="IFX65" s="399"/>
      <c r="IFY65" s="399"/>
      <c r="IFZ65" s="399"/>
      <c r="IGA65" s="399"/>
      <c r="IGB65" s="399"/>
      <c r="IGC65" s="399"/>
      <c r="IGD65" s="399"/>
      <c r="IGE65" s="399"/>
      <c r="IGF65" s="399"/>
      <c r="IGG65" s="701"/>
      <c r="IGH65" s="701"/>
      <c r="IGI65" s="701"/>
      <c r="IGJ65" s="566"/>
      <c r="IGK65" s="399"/>
      <c r="IGL65" s="399"/>
      <c r="IGM65" s="399"/>
      <c r="IGN65" s="567"/>
      <c r="IGO65" s="399"/>
      <c r="IGP65" s="399"/>
      <c r="IGQ65" s="399"/>
      <c r="IGR65" s="399"/>
      <c r="IGS65" s="399"/>
      <c r="IGT65" s="399"/>
      <c r="IGU65" s="399"/>
      <c r="IGV65" s="399"/>
      <c r="IGW65" s="399"/>
      <c r="IGX65" s="701"/>
      <c r="IGY65" s="701"/>
      <c r="IGZ65" s="701"/>
      <c r="IHA65" s="566"/>
      <c r="IHB65" s="399"/>
      <c r="IHC65" s="399"/>
      <c r="IHD65" s="399"/>
      <c r="IHE65" s="567"/>
      <c r="IHF65" s="399"/>
      <c r="IHG65" s="399"/>
      <c r="IHH65" s="399"/>
      <c r="IHI65" s="399"/>
      <c r="IHJ65" s="399"/>
      <c r="IHK65" s="399"/>
      <c r="IHL65" s="399"/>
      <c r="IHM65" s="399"/>
      <c r="IHN65" s="399"/>
      <c r="IHO65" s="701"/>
      <c r="IHP65" s="701"/>
      <c r="IHQ65" s="701"/>
      <c r="IHR65" s="566"/>
      <c r="IHS65" s="399"/>
      <c r="IHT65" s="399"/>
      <c r="IHU65" s="399"/>
      <c r="IHV65" s="567"/>
      <c r="IHW65" s="399"/>
      <c r="IHX65" s="399"/>
      <c r="IHY65" s="399"/>
      <c r="IHZ65" s="399"/>
      <c r="IIA65" s="399"/>
      <c r="IIB65" s="399"/>
      <c r="IIC65" s="399"/>
      <c r="IID65" s="399"/>
      <c r="IIE65" s="399"/>
      <c r="IIF65" s="701"/>
      <c r="IIG65" s="701"/>
      <c r="IIH65" s="701"/>
      <c r="III65" s="566"/>
      <c r="IIJ65" s="399"/>
      <c r="IIK65" s="399"/>
      <c r="IIL65" s="399"/>
      <c r="IIM65" s="567"/>
      <c r="IIN65" s="399"/>
      <c r="IIO65" s="399"/>
      <c r="IIP65" s="399"/>
      <c r="IIQ65" s="399"/>
      <c r="IIR65" s="399"/>
      <c r="IIS65" s="399"/>
      <c r="IIT65" s="399"/>
      <c r="IIU65" s="399"/>
      <c r="IIV65" s="399"/>
      <c r="IIW65" s="701"/>
      <c r="IIX65" s="701"/>
      <c r="IIY65" s="701"/>
      <c r="IIZ65" s="566"/>
      <c r="IJA65" s="399"/>
      <c r="IJB65" s="399"/>
      <c r="IJC65" s="399"/>
      <c r="IJD65" s="567"/>
      <c r="IJE65" s="399"/>
      <c r="IJF65" s="399"/>
      <c r="IJG65" s="399"/>
      <c r="IJH65" s="399"/>
      <c r="IJI65" s="399"/>
      <c r="IJJ65" s="399"/>
      <c r="IJK65" s="399"/>
      <c r="IJL65" s="399"/>
      <c r="IJM65" s="399"/>
      <c r="IJN65" s="701"/>
      <c r="IJO65" s="701"/>
      <c r="IJP65" s="701"/>
      <c r="IJQ65" s="566"/>
      <c r="IJR65" s="399"/>
      <c r="IJS65" s="399"/>
      <c r="IJT65" s="399"/>
      <c r="IJU65" s="567"/>
      <c r="IJV65" s="399"/>
      <c r="IJW65" s="399"/>
      <c r="IJX65" s="399"/>
      <c r="IJY65" s="399"/>
      <c r="IJZ65" s="399"/>
      <c r="IKA65" s="399"/>
      <c r="IKB65" s="399"/>
      <c r="IKC65" s="399"/>
      <c r="IKD65" s="399"/>
      <c r="IKE65" s="701"/>
      <c r="IKF65" s="701"/>
      <c r="IKG65" s="701"/>
      <c r="IKH65" s="566"/>
      <c r="IKI65" s="399"/>
      <c r="IKJ65" s="399"/>
      <c r="IKK65" s="399"/>
      <c r="IKL65" s="567"/>
      <c r="IKM65" s="399"/>
      <c r="IKN65" s="399"/>
      <c r="IKO65" s="399"/>
      <c r="IKP65" s="399"/>
      <c r="IKQ65" s="399"/>
      <c r="IKR65" s="399"/>
      <c r="IKS65" s="399"/>
      <c r="IKT65" s="399"/>
      <c r="IKU65" s="399"/>
      <c r="IKV65" s="701"/>
      <c r="IKW65" s="701"/>
      <c r="IKX65" s="701"/>
      <c r="IKY65" s="566"/>
      <c r="IKZ65" s="399"/>
      <c r="ILA65" s="399"/>
      <c r="ILB65" s="399"/>
      <c r="ILC65" s="567"/>
      <c r="ILD65" s="399"/>
      <c r="ILE65" s="399"/>
      <c r="ILF65" s="399"/>
      <c r="ILG65" s="399"/>
      <c r="ILH65" s="399"/>
      <c r="ILI65" s="399"/>
      <c r="ILJ65" s="399"/>
      <c r="ILK65" s="399"/>
      <c r="ILL65" s="399"/>
      <c r="ILM65" s="701"/>
      <c r="ILN65" s="701"/>
      <c r="ILO65" s="701"/>
      <c r="ILP65" s="566"/>
      <c r="ILQ65" s="399"/>
      <c r="ILR65" s="399"/>
      <c r="ILS65" s="399"/>
      <c r="ILT65" s="567"/>
      <c r="ILU65" s="399"/>
      <c r="ILV65" s="399"/>
      <c r="ILW65" s="399"/>
      <c r="ILX65" s="399"/>
      <c r="ILY65" s="399"/>
      <c r="ILZ65" s="399"/>
      <c r="IMA65" s="399"/>
      <c r="IMB65" s="399"/>
      <c r="IMC65" s="399"/>
      <c r="IMD65" s="701"/>
      <c r="IME65" s="701"/>
      <c r="IMF65" s="701"/>
      <c r="IMG65" s="566"/>
      <c r="IMH65" s="399"/>
      <c r="IMI65" s="399"/>
      <c r="IMJ65" s="399"/>
      <c r="IMK65" s="567"/>
      <c r="IML65" s="399"/>
      <c r="IMM65" s="399"/>
      <c r="IMN65" s="399"/>
      <c r="IMO65" s="399"/>
      <c r="IMP65" s="399"/>
      <c r="IMQ65" s="399"/>
      <c r="IMR65" s="399"/>
      <c r="IMS65" s="399"/>
      <c r="IMT65" s="399"/>
      <c r="IMU65" s="701"/>
      <c r="IMV65" s="701"/>
      <c r="IMW65" s="701"/>
      <c r="IMX65" s="566"/>
      <c r="IMY65" s="399"/>
      <c r="IMZ65" s="399"/>
      <c r="INA65" s="399"/>
      <c r="INB65" s="567"/>
      <c r="INC65" s="399"/>
      <c r="IND65" s="399"/>
      <c r="INE65" s="399"/>
      <c r="INF65" s="399"/>
      <c r="ING65" s="399"/>
      <c r="INH65" s="399"/>
      <c r="INI65" s="399"/>
      <c r="INJ65" s="399"/>
      <c r="INK65" s="399"/>
      <c r="INL65" s="701"/>
      <c r="INM65" s="701"/>
      <c r="INN65" s="701"/>
      <c r="INO65" s="566"/>
      <c r="INP65" s="399"/>
      <c r="INQ65" s="399"/>
      <c r="INR65" s="399"/>
      <c r="INS65" s="567"/>
      <c r="INT65" s="399"/>
      <c r="INU65" s="399"/>
      <c r="INV65" s="399"/>
      <c r="INW65" s="399"/>
      <c r="INX65" s="399"/>
      <c r="INY65" s="399"/>
      <c r="INZ65" s="399"/>
      <c r="IOA65" s="399"/>
      <c r="IOB65" s="399"/>
      <c r="IOC65" s="701"/>
      <c r="IOD65" s="701"/>
      <c r="IOE65" s="701"/>
      <c r="IOF65" s="566"/>
      <c r="IOG65" s="399"/>
      <c r="IOH65" s="399"/>
      <c r="IOI65" s="399"/>
      <c r="IOJ65" s="567"/>
      <c r="IOK65" s="399"/>
      <c r="IOL65" s="399"/>
      <c r="IOM65" s="399"/>
      <c r="ION65" s="399"/>
      <c r="IOO65" s="399"/>
      <c r="IOP65" s="399"/>
      <c r="IOQ65" s="399"/>
      <c r="IOR65" s="399"/>
      <c r="IOS65" s="399"/>
      <c r="IOT65" s="701"/>
      <c r="IOU65" s="701"/>
      <c r="IOV65" s="701"/>
      <c r="IOW65" s="566"/>
      <c r="IOX65" s="399"/>
      <c r="IOY65" s="399"/>
      <c r="IOZ65" s="399"/>
      <c r="IPA65" s="567"/>
      <c r="IPB65" s="399"/>
      <c r="IPC65" s="399"/>
      <c r="IPD65" s="399"/>
      <c r="IPE65" s="399"/>
      <c r="IPF65" s="399"/>
      <c r="IPG65" s="399"/>
      <c r="IPH65" s="399"/>
      <c r="IPI65" s="399"/>
      <c r="IPJ65" s="399"/>
      <c r="IPK65" s="701"/>
      <c r="IPL65" s="701"/>
      <c r="IPM65" s="701"/>
      <c r="IPN65" s="566"/>
      <c r="IPO65" s="399"/>
      <c r="IPP65" s="399"/>
      <c r="IPQ65" s="399"/>
      <c r="IPR65" s="567"/>
      <c r="IPS65" s="399"/>
      <c r="IPT65" s="399"/>
      <c r="IPU65" s="399"/>
      <c r="IPV65" s="399"/>
      <c r="IPW65" s="399"/>
      <c r="IPX65" s="399"/>
      <c r="IPY65" s="399"/>
      <c r="IPZ65" s="399"/>
      <c r="IQA65" s="399"/>
      <c r="IQB65" s="701"/>
      <c r="IQC65" s="701"/>
      <c r="IQD65" s="701"/>
      <c r="IQE65" s="566"/>
      <c r="IQF65" s="399"/>
      <c r="IQG65" s="399"/>
      <c r="IQH65" s="399"/>
      <c r="IQI65" s="567"/>
      <c r="IQJ65" s="399"/>
      <c r="IQK65" s="399"/>
      <c r="IQL65" s="399"/>
      <c r="IQM65" s="399"/>
      <c r="IQN65" s="399"/>
      <c r="IQO65" s="399"/>
      <c r="IQP65" s="399"/>
      <c r="IQQ65" s="399"/>
      <c r="IQR65" s="399"/>
      <c r="IQS65" s="701"/>
      <c r="IQT65" s="701"/>
      <c r="IQU65" s="701"/>
      <c r="IQV65" s="566"/>
      <c r="IQW65" s="399"/>
      <c r="IQX65" s="399"/>
      <c r="IQY65" s="399"/>
      <c r="IQZ65" s="567"/>
      <c r="IRA65" s="399"/>
      <c r="IRB65" s="399"/>
      <c r="IRC65" s="399"/>
      <c r="IRD65" s="399"/>
      <c r="IRE65" s="399"/>
      <c r="IRF65" s="399"/>
      <c r="IRG65" s="399"/>
      <c r="IRH65" s="399"/>
      <c r="IRI65" s="399"/>
      <c r="IRJ65" s="701"/>
      <c r="IRK65" s="701"/>
      <c r="IRL65" s="701"/>
      <c r="IRM65" s="566"/>
      <c r="IRN65" s="399"/>
      <c r="IRO65" s="399"/>
      <c r="IRP65" s="399"/>
      <c r="IRQ65" s="567"/>
      <c r="IRR65" s="399"/>
      <c r="IRS65" s="399"/>
      <c r="IRT65" s="399"/>
      <c r="IRU65" s="399"/>
      <c r="IRV65" s="399"/>
      <c r="IRW65" s="399"/>
      <c r="IRX65" s="399"/>
      <c r="IRY65" s="399"/>
      <c r="IRZ65" s="399"/>
      <c r="ISA65" s="701"/>
      <c r="ISB65" s="701"/>
      <c r="ISC65" s="701"/>
      <c r="ISD65" s="566"/>
      <c r="ISE65" s="399"/>
      <c r="ISF65" s="399"/>
      <c r="ISG65" s="399"/>
      <c r="ISH65" s="567"/>
      <c r="ISI65" s="399"/>
      <c r="ISJ65" s="399"/>
      <c r="ISK65" s="399"/>
      <c r="ISL65" s="399"/>
      <c r="ISM65" s="399"/>
      <c r="ISN65" s="399"/>
      <c r="ISO65" s="399"/>
      <c r="ISP65" s="399"/>
      <c r="ISQ65" s="399"/>
      <c r="ISR65" s="701"/>
      <c r="ISS65" s="701"/>
      <c r="IST65" s="701"/>
      <c r="ISU65" s="566"/>
      <c r="ISV65" s="399"/>
      <c r="ISW65" s="399"/>
      <c r="ISX65" s="399"/>
      <c r="ISY65" s="567"/>
      <c r="ISZ65" s="399"/>
      <c r="ITA65" s="399"/>
      <c r="ITB65" s="399"/>
      <c r="ITC65" s="399"/>
      <c r="ITD65" s="399"/>
      <c r="ITE65" s="399"/>
      <c r="ITF65" s="399"/>
      <c r="ITG65" s="399"/>
      <c r="ITH65" s="399"/>
      <c r="ITI65" s="701"/>
      <c r="ITJ65" s="701"/>
      <c r="ITK65" s="701"/>
      <c r="ITL65" s="566"/>
      <c r="ITM65" s="399"/>
      <c r="ITN65" s="399"/>
      <c r="ITO65" s="399"/>
      <c r="ITP65" s="567"/>
      <c r="ITQ65" s="399"/>
      <c r="ITR65" s="399"/>
      <c r="ITS65" s="399"/>
      <c r="ITT65" s="399"/>
      <c r="ITU65" s="399"/>
      <c r="ITV65" s="399"/>
      <c r="ITW65" s="399"/>
      <c r="ITX65" s="399"/>
      <c r="ITY65" s="399"/>
      <c r="ITZ65" s="701"/>
      <c r="IUA65" s="701"/>
      <c r="IUB65" s="701"/>
      <c r="IUC65" s="566"/>
      <c r="IUD65" s="399"/>
      <c r="IUE65" s="399"/>
      <c r="IUF65" s="399"/>
      <c r="IUG65" s="567"/>
      <c r="IUH65" s="399"/>
      <c r="IUI65" s="399"/>
      <c r="IUJ65" s="399"/>
      <c r="IUK65" s="399"/>
      <c r="IUL65" s="399"/>
      <c r="IUM65" s="399"/>
      <c r="IUN65" s="399"/>
      <c r="IUO65" s="399"/>
      <c r="IUP65" s="399"/>
      <c r="IUQ65" s="701"/>
      <c r="IUR65" s="701"/>
      <c r="IUS65" s="701"/>
      <c r="IUT65" s="566"/>
      <c r="IUU65" s="399"/>
      <c r="IUV65" s="399"/>
      <c r="IUW65" s="399"/>
      <c r="IUX65" s="567"/>
      <c r="IUY65" s="399"/>
      <c r="IUZ65" s="399"/>
      <c r="IVA65" s="399"/>
      <c r="IVB65" s="399"/>
      <c r="IVC65" s="399"/>
      <c r="IVD65" s="399"/>
      <c r="IVE65" s="399"/>
      <c r="IVF65" s="399"/>
      <c r="IVG65" s="399"/>
      <c r="IVH65" s="701"/>
      <c r="IVI65" s="701"/>
      <c r="IVJ65" s="701"/>
      <c r="IVK65" s="566"/>
      <c r="IVL65" s="399"/>
      <c r="IVM65" s="399"/>
      <c r="IVN65" s="399"/>
      <c r="IVO65" s="567"/>
      <c r="IVP65" s="399"/>
      <c r="IVQ65" s="399"/>
      <c r="IVR65" s="399"/>
      <c r="IVS65" s="399"/>
      <c r="IVT65" s="399"/>
      <c r="IVU65" s="399"/>
      <c r="IVV65" s="399"/>
      <c r="IVW65" s="399"/>
      <c r="IVX65" s="399"/>
      <c r="IVY65" s="701"/>
      <c r="IVZ65" s="701"/>
      <c r="IWA65" s="701"/>
      <c r="IWB65" s="566"/>
      <c r="IWC65" s="399"/>
      <c r="IWD65" s="399"/>
      <c r="IWE65" s="399"/>
      <c r="IWF65" s="567"/>
      <c r="IWG65" s="399"/>
      <c r="IWH65" s="399"/>
      <c r="IWI65" s="399"/>
      <c r="IWJ65" s="399"/>
      <c r="IWK65" s="399"/>
      <c r="IWL65" s="399"/>
      <c r="IWM65" s="399"/>
      <c r="IWN65" s="399"/>
      <c r="IWO65" s="399"/>
      <c r="IWP65" s="701"/>
      <c r="IWQ65" s="701"/>
      <c r="IWR65" s="701"/>
      <c r="IWS65" s="566"/>
      <c r="IWT65" s="399"/>
      <c r="IWU65" s="399"/>
      <c r="IWV65" s="399"/>
      <c r="IWW65" s="567"/>
      <c r="IWX65" s="399"/>
      <c r="IWY65" s="399"/>
      <c r="IWZ65" s="399"/>
      <c r="IXA65" s="399"/>
      <c r="IXB65" s="399"/>
      <c r="IXC65" s="399"/>
      <c r="IXD65" s="399"/>
      <c r="IXE65" s="399"/>
      <c r="IXF65" s="399"/>
      <c r="IXG65" s="701"/>
      <c r="IXH65" s="701"/>
      <c r="IXI65" s="701"/>
      <c r="IXJ65" s="566"/>
      <c r="IXK65" s="399"/>
      <c r="IXL65" s="399"/>
      <c r="IXM65" s="399"/>
      <c r="IXN65" s="567"/>
      <c r="IXO65" s="399"/>
      <c r="IXP65" s="399"/>
      <c r="IXQ65" s="399"/>
      <c r="IXR65" s="399"/>
      <c r="IXS65" s="399"/>
      <c r="IXT65" s="399"/>
      <c r="IXU65" s="399"/>
      <c r="IXV65" s="399"/>
      <c r="IXW65" s="399"/>
      <c r="IXX65" s="701"/>
      <c r="IXY65" s="701"/>
      <c r="IXZ65" s="701"/>
      <c r="IYA65" s="566"/>
      <c r="IYB65" s="399"/>
      <c r="IYC65" s="399"/>
      <c r="IYD65" s="399"/>
      <c r="IYE65" s="567"/>
      <c r="IYF65" s="399"/>
      <c r="IYG65" s="399"/>
      <c r="IYH65" s="399"/>
      <c r="IYI65" s="399"/>
      <c r="IYJ65" s="399"/>
      <c r="IYK65" s="399"/>
      <c r="IYL65" s="399"/>
      <c r="IYM65" s="399"/>
      <c r="IYN65" s="399"/>
      <c r="IYO65" s="701"/>
      <c r="IYP65" s="701"/>
      <c r="IYQ65" s="701"/>
      <c r="IYR65" s="566"/>
      <c r="IYS65" s="399"/>
      <c r="IYT65" s="399"/>
      <c r="IYU65" s="399"/>
      <c r="IYV65" s="567"/>
      <c r="IYW65" s="399"/>
      <c r="IYX65" s="399"/>
      <c r="IYY65" s="399"/>
      <c r="IYZ65" s="399"/>
      <c r="IZA65" s="399"/>
      <c r="IZB65" s="399"/>
      <c r="IZC65" s="399"/>
      <c r="IZD65" s="399"/>
      <c r="IZE65" s="399"/>
      <c r="IZF65" s="701"/>
      <c r="IZG65" s="701"/>
      <c r="IZH65" s="701"/>
      <c r="IZI65" s="566"/>
      <c r="IZJ65" s="399"/>
      <c r="IZK65" s="399"/>
      <c r="IZL65" s="399"/>
      <c r="IZM65" s="567"/>
      <c r="IZN65" s="399"/>
      <c r="IZO65" s="399"/>
      <c r="IZP65" s="399"/>
      <c r="IZQ65" s="399"/>
      <c r="IZR65" s="399"/>
      <c r="IZS65" s="399"/>
      <c r="IZT65" s="399"/>
      <c r="IZU65" s="399"/>
      <c r="IZV65" s="399"/>
      <c r="IZW65" s="701"/>
      <c r="IZX65" s="701"/>
      <c r="IZY65" s="701"/>
      <c r="IZZ65" s="566"/>
      <c r="JAA65" s="399"/>
      <c r="JAB65" s="399"/>
      <c r="JAC65" s="399"/>
      <c r="JAD65" s="567"/>
      <c r="JAE65" s="399"/>
      <c r="JAF65" s="399"/>
      <c r="JAG65" s="399"/>
      <c r="JAH65" s="399"/>
      <c r="JAI65" s="399"/>
      <c r="JAJ65" s="399"/>
      <c r="JAK65" s="399"/>
      <c r="JAL65" s="399"/>
      <c r="JAM65" s="399"/>
      <c r="JAN65" s="701"/>
      <c r="JAO65" s="701"/>
      <c r="JAP65" s="701"/>
      <c r="JAQ65" s="566"/>
      <c r="JAR65" s="399"/>
      <c r="JAS65" s="399"/>
      <c r="JAT65" s="399"/>
      <c r="JAU65" s="567"/>
      <c r="JAV65" s="399"/>
      <c r="JAW65" s="399"/>
      <c r="JAX65" s="399"/>
      <c r="JAY65" s="399"/>
      <c r="JAZ65" s="399"/>
      <c r="JBA65" s="399"/>
      <c r="JBB65" s="399"/>
      <c r="JBC65" s="399"/>
      <c r="JBD65" s="399"/>
      <c r="JBE65" s="701"/>
      <c r="JBF65" s="701"/>
      <c r="JBG65" s="701"/>
      <c r="JBH65" s="566"/>
      <c r="JBI65" s="399"/>
      <c r="JBJ65" s="399"/>
      <c r="JBK65" s="399"/>
      <c r="JBL65" s="567"/>
      <c r="JBM65" s="399"/>
      <c r="JBN65" s="399"/>
      <c r="JBO65" s="399"/>
      <c r="JBP65" s="399"/>
      <c r="JBQ65" s="399"/>
      <c r="JBR65" s="399"/>
      <c r="JBS65" s="399"/>
      <c r="JBT65" s="399"/>
      <c r="JBU65" s="399"/>
      <c r="JBV65" s="701"/>
      <c r="JBW65" s="701"/>
      <c r="JBX65" s="701"/>
      <c r="JBY65" s="566"/>
      <c r="JBZ65" s="399"/>
      <c r="JCA65" s="399"/>
      <c r="JCB65" s="399"/>
      <c r="JCC65" s="567"/>
      <c r="JCD65" s="399"/>
      <c r="JCE65" s="399"/>
      <c r="JCF65" s="399"/>
      <c r="JCG65" s="399"/>
      <c r="JCH65" s="399"/>
      <c r="JCI65" s="399"/>
      <c r="JCJ65" s="399"/>
      <c r="JCK65" s="399"/>
      <c r="JCL65" s="399"/>
      <c r="JCM65" s="701"/>
      <c r="JCN65" s="701"/>
      <c r="JCO65" s="701"/>
      <c r="JCP65" s="566"/>
      <c r="JCQ65" s="399"/>
      <c r="JCR65" s="399"/>
      <c r="JCS65" s="399"/>
      <c r="JCT65" s="567"/>
      <c r="JCU65" s="399"/>
      <c r="JCV65" s="399"/>
      <c r="JCW65" s="399"/>
      <c r="JCX65" s="399"/>
      <c r="JCY65" s="399"/>
      <c r="JCZ65" s="399"/>
      <c r="JDA65" s="399"/>
      <c r="JDB65" s="399"/>
      <c r="JDC65" s="399"/>
      <c r="JDD65" s="701"/>
      <c r="JDE65" s="701"/>
      <c r="JDF65" s="701"/>
      <c r="JDG65" s="566"/>
      <c r="JDH65" s="399"/>
      <c r="JDI65" s="399"/>
      <c r="JDJ65" s="399"/>
      <c r="JDK65" s="567"/>
      <c r="JDL65" s="399"/>
      <c r="JDM65" s="399"/>
      <c r="JDN65" s="399"/>
      <c r="JDO65" s="399"/>
      <c r="JDP65" s="399"/>
      <c r="JDQ65" s="399"/>
      <c r="JDR65" s="399"/>
      <c r="JDS65" s="399"/>
      <c r="JDT65" s="399"/>
      <c r="JDU65" s="701"/>
      <c r="JDV65" s="701"/>
      <c r="JDW65" s="701"/>
      <c r="JDX65" s="566"/>
      <c r="JDY65" s="399"/>
      <c r="JDZ65" s="399"/>
      <c r="JEA65" s="399"/>
      <c r="JEB65" s="567"/>
      <c r="JEC65" s="399"/>
      <c r="JED65" s="399"/>
      <c r="JEE65" s="399"/>
      <c r="JEF65" s="399"/>
      <c r="JEG65" s="399"/>
      <c r="JEH65" s="399"/>
      <c r="JEI65" s="399"/>
      <c r="JEJ65" s="399"/>
      <c r="JEK65" s="399"/>
      <c r="JEL65" s="701"/>
      <c r="JEM65" s="701"/>
      <c r="JEN65" s="701"/>
      <c r="JEO65" s="566"/>
      <c r="JEP65" s="399"/>
      <c r="JEQ65" s="399"/>
      <c r="JER65" s="399"/>
      <c r="JES65" s="567"/>
      <c r="JET65" s="399"/>
      <c r="JEU65" s="399"/>
      <c r="JEV65" s="399"/>
      <c r="JEW65" s="399"/>
      <c r="JEX65" s="399"/>
      <c r="JEY65" s="399"/>
      <c r="JEZ65" s="399"/>
      <c r="JFA65" s="399"/>
      <c r="JFB65" s="399"/>
      <c r="JFC65" s="701"/>
      <c r="JFD65" s="701"/>
      <c r="JFE65" s="701"/>
      <c r="JFF65" s="566"/>
      <c r="JFG65" s="399"/>
      <c r="JFH65" s="399"/>
      <c r="JFI65" s="399"/>
      <c r="JFJ65" s="567"/>
      <c r="JFK65" s="399"/>
      <c r="JFL65" s="399"/>
      <c r="JFM65" s="399"/>
      <c r="JFN65" s="399"/>
      <c r="JFO65" s="399"/>
      <c r="JFP65" s="399"/>
      <c r="JFQ65" s="399"/>
      <c r="JFR65" s="399"/>
      <c r="JFS65" s="399"/>
      <c r="JFT65" s="701"/>
      <c r="JFU65" s="701"/>
      <c r="JFV65" s="701"/>
      <c r="JFW65" s="566"/>
      <c r="JFX65" s="399"/>
      <c r="JFY65" s="399"/>
      <c r="JFZ65" s="399"/>
      <c r="JGA65" s="567"/>
      <c r="JGB65" s="399"/>
      <c r="JGC65" s="399"/>
      <c r="JGD65" s="399"/>
      <c r="JGE65" s="399"/>
      <c r="JGF65" s="399"/>
      <c r="JGG65" s="399"/>
      <c r="JGH65" s="399"/>
      <c r="JGI65" s="399"/>
      <c r="JGJ65" s="399"/>
      <c r="JGK65" s="701"/>
      <c r="JGL65" s="701"/>
      <c r="JGM65" s="701"/>
      <c r="JGN65" s="566"/>
      <c r="JGO65" s="399"/>
      <c r="JGP65" s="399"/>
      <c r="JGQ65" s="399"/>
      <c r="JGR65" s="567"/>
      <c r="JGS65" s="399"/>
      <c r="JGT65" s="399"/>
      <c r="JGU65" s="399"/>
      <c r="JGV65" s="399"/>
      <c r="JGW65" s="399"/>
      <c r="JGX65" s="399"/>
      <c r="JGY65" s="399"/>
      <c r="JGZ65" s="399"/>
      <c r="JHA65" s="399"/>
      <c r="JHB65" s="701"/>
      <c r="JHC65" s="701"/>
      <c r="JHD65" s="701"/>
      <c r="JHE65" s="566"/>
      <c r="JHF65" s="399"/>
      <c r="JHG65" s="399"/>
      <c r="JHH65" s="399"/>
      <c r="JHI65" s="567"/>
      <c r="JHJ65" s="399"/>
      <c r="JHK65" s="399"/>
      <c r="JHL65" s="399"/>
      <c r="JHM65" s="399"/>
      <c r="JHN65" s="399"/>
      <c r="JHO65" s="399"/>
      <c r="JHP65" s="399"/>
      <c r="JHQ65" s="399"/>
      <c r="JHR65" s="399"/>
      <c r="JHS65" s="701"/>
      <c r="JHT65" s="701"/>
      <c r="JHU65" s="701"/>
      <c r="JHV65" s="566"/>
      <c r="JHW65" s="399"/>
      <c r="JHX65" s="399"/>
      <c r="JHY65" s="399"/>
      <c r="JHZ65" s="567"/>
      <c r="JIA65" s="399"/>
      <c r="JIB65" s="399"/>
      <c r="JIC65" s="399"/>
      <c r="JID65" s="399"/>
      <c r="JIE65" s="399"/>
      <c r="JIF65" s="399"/>
      <c r="JIG65" s="399"/>
      <c r="JIH65" s="399"/>
      <c r="JII65" s="399"/>
      <c r="JIJ65" s="701"/>
      <c r="JIK65" s="701"/>
      <c r="JIL65" s="701"/>
      <c r="JIM65" s="566"/>
      <c r="JIN65" s="399"/>
      <c r="JIO65" s="399"/>
      <c r="JIP65" s="399"/>
      <c r="JIQ65" s="567"/>
      <c r="JIR65" s="399"/>
      <c r="JIS65" s="399"/>
      <c r="JIT65" s="399"/>
      <c r="JIU65" s="399"/>
      <c r="JIV65" s="399"/>
      <c r="JIW65" s="399"/>
      <c r="JIX65" s="399"/>
      <c r="JIY65" s="399"/>
      <c r="JIZ65" s="399"/>
      <c r="JJA65" s="701"/>
      <c r="JJB65" s="701"/>
      <c r="JJC65" s="701"/>
      <c r="JJD65" s="566"/>
      <c r="JJE65" s="399"/>
      <c r="JJF65" s="399"/>
      <c r="JJG65" s="399"/>
      <c r="JJH65" s="567"/>
      <c r="JJI65" s="399"/>
      <c r="JJJ65" s="399"/>
      <c r="JJK65" s="399"/>
      <c r="JJL65" s="399"/>
      <c r="JJM65" s="399"/>
      <c r="JJN65" s="399"/>
      <c r="JJO65" s="399"/>
      <c r="JJP65" s="399"/>
      <c r="JJQ65" s="399"/>
      <c r="JJR65" s="701"/>
      <c r="JJS65" s="701"/>
      <c r="JJT65" s="701"/>
      <c r="JJU65" s="566"/>
      <c r="JJV65" s="399"/>
      <c r="JJW65" s="399"/>
      <c r="JJX65" s="399"/>
      <c r="JJY65" s="567"/>
      <c r="JJZ65" s="399"/>
      <c r="JKA65" s="399"/>
      <c r="JKB65" s="399"/>
      <c r="JKC65" s="399"/>
      <c r="JKD65" s="399"/>
      <c r="JKE65" s="399"/>
      <c r="JKF65" s="399"/>
      <c r="JKG65" s="399"/>
      <c r="JKH65" s="399"/>
      <c r="JKI65" s="701"/>
      <c r="JKJ65" s="701"/>
      <c r="JKK65" s="701"/>
      <c r="JKL65" s="566"/>
      <c r="JKM65" s="399"/>
      <c r="JKN65" s="399"/>
      <c r="JKO65" s="399"/>
      <c r="JKP65" s="567"/>
      <c r="JKQ65" s="399"/>
      <c r="JKR65" s="399"/>
      <c r="JKS65" s="399"/>
      <c r="JKT65" s="399"/>
      <c r="JKU65" s="399"/>
      <c r="JKV65" s="399"/>
      <c r="JKW65" s="399"/>
      <c r="JKX65" s="399"/>
      <c r="JKY65" s="399"/>
      <c r="JKZ65" s="701"/>
      <c r="JLA65" s="701"/>
      <c r="JLB65" s="701"/>
      <c r="JLC65" s="566"/>
      <c r="JLD65" s="399"/>
      <c r="JLE65" s="399"/>
      <c r="JLF65" s="399"/>
      <c r="JLG65" s="567"/>
      <c r="JLH65" s="399"/>
      <c r="JLI65" s="399"/>
      <c r="JLJ65" s="399"/>
      <c r="JLK65" s="399"/>
      <c r="JLL65" s="399"/>
      <c r="JLM65" s="399"/>
      <c r="JLN65" s="399"/>
      <c r="JLO65" s="399"/>
      <c r="JLP65" s="399"/>
      <c r="JLQ65" s="701"/>
      <c r="JLR65" s="701"/>
      <c r="JLS65" s="701"/>
      <c r="JLT65" s="566"/>
      <c r="JLU65" s="399"/>
      <c r="JLV65" s="399"/>
      <c r="JLW65" s="399"/>
      <c r="JLX65" s="567"/>
      <c r="JLY65" s="399"/>
      <c r="JLZ65" s="399"/>
      <c r="JMA65" s="399"/>
      <c r="JMB65" s="399"/>
      <c r="JMC65" s="399"/>
      <c r="JMD65" s="399"/>
      <c r="JME65" s="399"/>
      <c r="JMF65" s="399"/>
      <c r="JMG65" s="399"/>
      <c r="JMH65" s="701"/>
      <c r="JMI65" s="701"/>
      <c r="JMJ65" s="701"/>
      <c r="JMK65" s="566"/>
      <c r="JML65" s="399"/>
      <c r="JMM65" s="399"/>
      <c r="JMN65" s="399"/>
      <c r="JMO65" s="567"/>
      <c r="JMP65" s="399"/>
      <c r="JMQ65" s="399"/>
      <c r="JMR65" s="399"/>
      <c r="JMS65" s="399"/>
      <c r="JMT65" s="399"/>
      <c r="JMU65" s="399"/>
      <c r="JMV65" s="399"/>
      <c r="JMW65" s="399"/>
      <c r="JMX65" s="399"/>
      <c r="JMY65" s="701"/>
      <c r="JMZ65" s="701"/>
      <c r="JNA65" s="701"/>
      <c r="JNB65" s="566"/>
      <c r="JNC65" s="399"/>
      <c r="JND65" s="399"/>
      <c r="JNE65" s="399"/>
      <c r="JNF65" s="567"/>
      <c r="JNG65" s="399"/>
      <c r="JNH65" s="399"/>
      <c r="JNI65" s="399"/>
      <c r="JNJ65" s="399"/>
      <c r="JNK65" s="399"/>
      <c r="JNL65" s="399"/>
      <c r="JNM65" s="399"/>
      <c r="JNN65" s="399"/>
      <c r="JNO65" s="399"/>
      <c r="JNP65" s="701"/>
      <c r="JNQ65" s="701"/>
      <c r="JNR65" s="701"/>
      <c r="JNS65" s="566"/>
      <c r="JNT65" s="399"/>
      <c r="JNU65" s="399"/>
      <c r="JNV65" s="399"/>
      <c r="JNW65" s="567"/>
      <c r="JNX65" s="399"/>
      <c r="JNY65" s="399"/>
      <c r="JNZ65" s="399"/>
      <c r="JOA65" s="399"/>
      <c r="JOB65" s="399"/>
      <c r="JOC65" s="399"/>
      <c r="JOD65" s="399"/>
      <c r="JOE65" s="399"/>
      <c r="JOF65" s="399"/>
      <c r="JOG65" s="701"/>
      <c r="JOH65" s="701"/>
      <c r="JOI65" s="701"/>
      <c r="JOJ65" s="566"/>
      <c r="JOK65" s="399"/>
      <c r="JOL65" s="399"/>
      <c r="JOM65" s="399"/>
      <c r="JON65" s="567"/>
      <c r="JOO65" s="399"/>
      <c r="JOP65" s="399"/>
      <c r="JOQ65" s="399"/>
      <c r="JOR65" s="399"/>
      <c r="JOS65" s="399"/>
      <c r="JOT65" s="399"/>
      <c r="JOU65" s="399"/>
      <c r="JOV65" s="399"/>
      <c r="JOW65" s="399"/>
      <c r="JOX65" s="701"/>
      <c r="JOY65" s="701"/>
      <c r="JOZ65" s="701"/>
      <c r="JPA65" s="566"/>
      <c r="JPB65" s="399"/>
      <c r="JPC65" s="399"/>
      <c r="JPD65" s="399"/>
      <c r="JPE65" s="567"/>
      <c r="JPF65" s="399"/>
      <c r="JPG65" s="399"/>
      <c r="JPH65" s="399"/>
      <c r="JPI65" s="399"/>
      <c r="JPJ65" s="399"/>
      <c r="JPK65" s="399"/>
      <c r="JPL65" s="399"/>
      <c r="JPM65" s="399"/>
      <c r="JPN65" s="399"/>
      <c r="JPO65" s="701"/>
      <c r="JPP65" s="701"/>
      <c r="JPQ65" s="701"/>
      <c r="JPR65" s="566"/>
      <c r="JPS65" s="399"/>
      <c r="JPT65" s="399"/>
      <c r="JPU65" s="399"/>
      <c r="JPV65" s="567"/>
      <c r="JPW65" s="399"/>
      <c r="JPX65" s="399"/>
      <c r="JPY65" s="399"/>
      <c r="JPZ65" s="399"/>
      <c r="JQA65" s="399"/>
      <c r="JQB65" s="399"/>
      <c r="JQC65" s="399"/>
      <c r="JQD65" s="399"/>
      <c r="JQE65" s="399"/>
      <c r="JQF65" s="701"/>
      <c r="JQG65" s="701"/>
      <c r="JQH65" s="701"/>
      <c r="JQI65" s="566"/>
      <c r="JQJ65" s="399"/>
      <c r="JQK65" s="399"/>
      <c r="JQL65" s="399"/>
      <c r="JQM65" s="567"/>
      <c r="JQN65" s="399"/>
      <c r="JQO65" s="399"/>
      <c r="JQP65" s="399"/>
      <c r="JQQ65" s="399"/>
      <c r="JQR65" s="399"/>
      <c r="JQS65" s="399"/>
      <c r="JQT65" s="399"/>
      <c r="JQU65" s="399"/>
      <c r="JQV65" s="399"/>
      <c r="JQW65" s="701"/>
      <c r="JQX65" s="701"/>
      <c r="JQY65" s="701"/>
      <c r="JQZ65" s="566"/>
      <c r="JRA65" s="399"/>
      <c r="JRB65" s="399"/>
      <c r="JRC65" s="399"/>
      <c r="JRD65" s="567"/>
      <c r="JRE65" s="399"/>
      <c r="JRF65" s="399"/>
      <c r="JRG65" s="399"/>
      <c r="JRH65" s="399"/>
      <c r="JRI65" s="399"/>
      <c r="JRJ65" s="399"/>
      <c r="JRK65" s="399"/>
      <c r="JRL65" s="399"/>
      <c r="JRM65" s="399"/>
      <c r="JRN65" s="701"/>
      <c r="JRO65" s="701"/>
      <c r="JRP65" s="701"/>
      <c r="JRQ65" s="566"/>
      <c r="JRR65" s="399"/>
      <c r="JRS65" s="399"/>
      <c r="JRT65" s="399"/>
      <c r="JRU65" s="567"/>
      <c r="JRV65" s="399"/>
      <c r="JRW65" s="399"/>
      <c r="JRX65" s="399"/>
      <c r="JRY65" s="399"/>
      <c r="JRZ65" s="399"/>
      <c r="JSA65" s="399"/>
      <c r="JSB65" s="399"/>
      <c r="JSC65" s="399"/>
      <c r="JSD65" s="399"/>
      <c r="JSE65" s="701"/>
      <c r="JSF65" s="701"/>
      <c r="JSG65" s="701"/>
      <c r="JSH65" s="566"/>
      <c r="JSI65" s="399"/>
      <c r="JSJ65" s="399"/>
      <c r="JSK65" s="399"/>
      <c r="JSL65" s="567"/>
      <c r="JSM65" s="399"/>
      <c r="JSN65" s="399"/>
      <c r="JSO65" s="399"/>
      <c r="JSP65" s="399"/>
      <c r="JSQ65" s="399"/>
      <c r="JSR65" s="399"/>
      <c r="JSS65" s="399"/>
      <c r="JST65" s="399"/>
      <c r="JSU65" s="399"/>
      <c r="JSV65" s="701"/>
      <c r="JSW65" s="701"/>
      <c r="JSX65" s="701"/>
      <c r="JSY65" s="566"/>
      <c r="JSZ65" s="399"/>
      <c r="JTA65" s="399"/>
      <c r="JTB65" s="399"/>
      <c r="JTC65" s="567"/>
      <c r="JTD65" s="399"/>
      <c r="JTE65" s="399"/>
      <c r="JTF65" s="399"/>
      <c r="JTG65" s="399"/>
      <c r="JTH65" s="399"/>
      <c r="JTI65" s="399"/>
      <c r="JTJ65" s="399"/>
      <c r="JTK65" s="399"/>
      <c r="JTL65" s="399"/>
      <c r="JTM65" s="701"/>
      <c r="JTN65" s="701"/>
      <c r="JTO65" s="701"/>
      <c r="JTP65" s="566"/>
      <c r="JTQ65" s="399"/>
      <c r="JTR65" s="399"/>
      <c r="JTS65" s="399"/>
      <c r="JTT65" s="567"/>
      <c r="JTU65" s="399"/>
      <c r="JTV65" s="399"/>
      <c r="JTW65" s="399"/>
      <c r="JTX65" s="399"/>
      <c r="JTY65" s="399"/>
      <c r="JTZ65" s="399"/>
      <c r="JUA65" s="399"/>
      <c r="JUB65" s="399"/>
      <c r="JUC65" s="399"/>
      <c r="JUD65" s="701"/>
      <c r="JUE65" s="701"/>
      <c r="JUF65" s="701"/>
      <c r="JUG65" s="566"/>
      <c r="JUH65" s="399"/>
      <c r="JUI65" s="399"/>
      <c r="JUJ65" s="399"/>
      <c r="JUK65" s="567"/>
      <c r="JUL65" s="399"/>
      <c r="JUM65" s="399"/>
      <c r="JUN65" s="399"/>
      <c r="JUO65" s="399"/>
      <c r="JUP65" s="399"/>
      <c r="JUQ65" s="399"/>
      <c r="JUR65" s="399"/>
      <c r="JUS65" s="399"/>
      <c r="JUT65" s="399"/>
      <c r="JUU65" s="701"/>
      <c r="JUV65" s="701"/>
      <c r="JUW65" s="701"/>
      <c r="JUX65" s="566"/>
      <c r="JUY65" s="399"/>
      <c r="JUZ65" s="399"/>
      <c r="JVA65" s="399"/>
      <c r="JVB65" s="567"/>
      <c r="JVC65" s="399"/>
      <c r="JVD65" s="399"/>
      <c r="JVE65" s="399"/>
      <c r="JVF65" s="399"/>
      <c r="JVG65" s="399"/>
      <c r="JVH65" s="399"/>
      <c r="JVI65" s="399"/>
      <c r="JVJ65" s="399"/>
      <c r="JVK65" s="399"/>
      <c r="JVL65" s="701"/>
      <c r="JVM65" s="701"/>
      <c r="JVN65" s="701"/>
      <c r="JVO65" s="566"/>
      <c r="JVP65" s="399"/>
      <c r="JVQ65" s="399"/>
      <c r="JVR65" s="399"/>
      <c r="JVS65" s="567"/>
      <c r="JVT65" s="399"/>
      <c r="JVU65" s="399"/>
      <c r="JVV65" s="399"/>
      <c r="JVW65" s="399"/>
      <c r="JVX65" s="399"/>
      <c r="JVY65" s="399"/>
      <c r="JVZ65" s="399"/>
      <c r="JWA65" s="399"/>
      <c r="JWB65" s="399"/>
      <c r="JWC65" s="701"/>
      <c r="JWD65" s="701"/>
      <c r="JWE65" s="701"/>
      <c r="JWF65" s="566"/>
      <c r="JWG65" s="399"/>
      <c r="JWH65" s="399"/>
      <c r="JWI65" s="399"/>
      <c r="JWJ65" s="567"/>
      <c r="JWK65" s="399"/>
      <c r="JWL65" s="399"/>
      <c r="JWM65" s="399"/>
      <c r="JWN65" s="399"/>
      <c r="JWO65" s="399"/>
      <c r="JWP65" s="399"/>
      <c r="JWQ65" s="399"/>
      <c r="JWR65" s="399"/>
      <c r="JWS65" s="399"/>
      <c r="JWT65" s="701"/>
      <c r="JWU65" s="701"/>
      <c r="JWV65" s="701"/>
      <c r="JWW65" s="566"/>
      <c r="JWX65" s="399"/>
      <c r="JWY65" s="399"/>
      <c r="JWZ65" s="399"/>
      <c r="JXA65" s="567"/>
      <c r="JXB65" s="399"/>
      <c r="JXC65" s="399"/>
      <c r="JXD65" s="399"/>
      <c r="JXE65" s="399"/>
      <c r="JXF65" s="399"/>
      <c r="JXG65" s="399"/>
      <c r="JXH65" s="399"/>
      <c r="JXI65" s="399"/>
      <c r="JXJ65" s="399"/>
      <c r="JXK65" s="701"/>
      <c r="JXL65" s="701"/>
      <c r="JXM65" s="701"/>
      <c r="JXN65" s="566"/>
      <c r="JXO65" s="399"/>
      <c r="JXP65" s="399"/>
      <c r="JXQ65" s="399"/>
      <c r="JXR65" s="567"/>
      <c r="JXS65" s="399"/>
      <c r="JXT65" s="399"/>
      <c r="JXU65" s="399"/>
      <c r="JXV65" s="399"/>
      <c r="JXW65" s="399"/>
      <c r="JXX65" s="399"/>
      <c r="JXY65" s="399"/>
      <c r="JXZ65" s="399"/>
      <c r="JYA65" s="399"/>
      <c r="JYB65" s="701"/>
      <c r="JYC65" s="701"/>
      <c r="JYD65" s="701"/>
      <c r="JYE65" s="566"/>
      <c r="JYF65" s="399"/>
      <c r="JYG65" s="399"/>
      <c r="JYH65" s="399"/>
      <c r="JYI65" s="567"/>
      <c r="JYJ65" s="399"/>
      <c r="JYK65" s="399"/>
      <c r="JYL65" s="399"/>
      <c r="JYM65" s="399"/>
      <c r="JYN65" s="399"/>
      <c r="JYO65" s="399"/>
      <c r="JYP65" s="399"/>
      <c r="JYQ65" s="399"/>
      <c r="JYR65" s="399"/>
      <c r="JYS65" s="701"/>
      <c r="JYT65" s="701"/>
      <c r="JYU65" s="701"/>
      <c r="JYV65" s="566"/>
      <c r="JYW65" s="399"/>
      <c r="JYX65" s="399"/>
      <c r="JYY65" s="399"/>
      <c r="JYZ65" s="567"/>
      <c r="JZA65" s="399"/>
      <c r="JZB65" s="399"/>
      <c r="JZC65" s="399"/>
      <c r="JZD65" s="399"/>
      <c r="JZE65" s="399"/>
      <c r="JZF65" s="399"/>
      <c r="JZG65" s="399"/>
      <c r="JZH65" s="399"/>
      <c r="JZI65" s="399"/>
      <c r="JZJ65" s="701"/>
      <c r="JZK65" s="701"/>
      <c r="JZL65" s="701"/>
      <c r="JZM65" s="566"/>
      <c r="JZN65" s="399"/>
      <c r="JZO65" s="399"/>
      <c r="JZP65" s="399"/>
      <c r="JZQ65" s="567"/>
      <c r="JZR65" s="399"/>
      <c r="JZS65" s="399"/>
      <c r="JZT65" s="399"/>
      <c r="JZU65" s="399"/>
      <c r="JZV65" s="399"/>
      <c r="JZW65" s="399"/>
      <c r="JZX65" s="399"/>
      <c r="JZY65" s="399"/>
      <c r="JZZ65" s="399"/>
      <c r="KAA65" s="701"/>
      <c r="KAB65" s="701"/>
      <c r="KAC65" s="701"/>
      <c r="KAD65" s="566"/>
      <c r="KAE65" s="399"/>
      <c r="KAF65" s="399"/>
      <c r="KAG65" s="399"/>
      <c r="KAH65" s="567"/>
      <c r="KAI65" s="399"/>
      <c r="KAJ65" s="399"/>
      <c r="KAK65" s="399"/>
      <c r="KAL65" s="399"/>
      <c r="KAM65" s="399"/>
      <c r="KAN65" s="399"/>
      <c r="KAO65" s="399"/>
      <c r="KAP65" s="399"/>
      <c r="KAQ65" s="399"/>
      <c r="KAR65" s="701"/>
      <c r="KAS65" s="701"/>
      <c r="KAT65" s="701"/>
      <c r="KAU65" s="566"/>
      <c r="KAV65" s="399"/>
      <c r="KAW65" s="399"/>
      <c r="KAX65" s="399"/>
      <c r="KAY65" s="567"/>
      <c r="KAZ65" s="399"/>
      <c r="KBA65" s="399"/>
      <c r="KBB65" s="399"/>
      <c r="KBC65" s="399"/>
      <c r="KBD65" s="399"/>
      <c r="KBE65" s="399"/>
      <c r="KBF65" s="399"/>
      <c r="KBG65" s="399"/>
      <c r="KBH65" s="399"/>
      <c r="KBI65" s="701"/>
      <c r="KBJ65" s="701"/>
      <c r="KBK65" s="701"/>
      <c r="KBL65" s="566"/>
      <c r="KBM65" s="399"/>
      <c r="KBN65" s="399"/>
      <c r="KBO65" s="399"/>
      <c r="KBP65" s="567"/>
      <c r="KBQ65" s="399"/>
      <c r="KBR65" s="399"/>
      <c r="KBS65" s="399"/>
      <c r="KBT65" s="399"/>
      <c r="KBU65" s="399"/>
      <c r="KBV65" s="399"/>
      <c r="KBW65" s="399"/>
      <c r="KBX65" s="399"/>
      <c r="KBY65" s="399"/>
      <c r="KBZ65" s="701"/>
      <c r="KCA65" s="701"/>
      <c r="KCB65" s="701"/>
      <c r="KCC65" s="566"/>
      <c r="KCD65" s="399"/>
      <c r="KCE65" s="399"/>
      <c r="KCF65" s="399"/>
      <c r="KCG65" s="567"/>
      <c r="KCH65" s="399"/>
      <c r="KCI65" s="399"/>
      <c r="KCJ65" s="399"/>
      <c r="KCK65" s="399"/>
      <c r="KCL65" s="399"/>
      <c r="KCM65" s="399"/>
      <c r="KCN65" s="399"/>
      <c r="KCO65" s="399"/>
      <c r="KCP65" s="399"/>
      <c r="KCQ65" s="701"/>
      <c r="KCR65" s="701"/>
      <c r="KCS65" s="701"/>
      <c r="KCT65" s="566"/>
      <c r="KCU65" s="399"/>
      <c r="KCV65" s="399"/>
      <c r="KCW65" s="399"/>
      <c r="KCX65" s="567"/>
      <c r="KCY65" s="399"/>
      <c r="KCZ65" s="399"/>
      <c r="KDA65" s="399"/>
      <c r="KDB65" s="399"/>
      <c r="KDC65" s="399"/>
      <c r="KDD65" s="399"/>
      <c r="KDE65" s="399"/>
      <c r="KDF65" s="399"/>
      <c r="KDG65" s="399"/>
      <c r="KDH65" s="701"/>
      <c r="KDI65" s="701"/>
      <c r="KDJ65" s="701"/>
      <c r="KDK65" s="566"/>
      <c r="KDL65" s="399"/>
      <c r="KDM65" s="399"/>
      <c r="KDN65" s="399"/>
      <c r="KDO65" s="567"/>
      <c r="KDP65" s="399"/>
      <c r="KDQ65" s="399"/>
      <c r="KDR65" s="399"/>
      <c r="KDS65" s="399"/>
      <c r="KDT65" s="399"/>
      <c r="KDU65" s="399"/>
      <c r="KDV65" s="399"/>
      <c r="KDW65" s="399"/>
      <c r="KDX65" s="399"/>
      <c r="KDY65" s="701"/>
      <c r="KDZ65" s="701"/>
      <c r="KEA65" s="701"/>
      <c r="KEB65" s="566"/>
      <c r="KEC65" s="399"/>
      <c r="KED65" s="399"/>
      <c r="KEE65" s="399"/>
      <c r="KEF65" s="567"/>
      <c r="KEG65" s="399"/>
      <c r="KEH65" s="399"/>
      <c r="KEI65" s="399"/>
      <c r="KEJ65" s="399"/>
      <c r="KEK65" s="399"/>
      <c r="KEL65" s="399"/>
      <c r="KEM65" s="399"/>
      <c r="KEN65" s="399"/>
      <c r="KEO65" s="399"/>
      <c r="KEP65" s="701"/>
      <c r="KEQ65" s="701"/>
      <c r="KER65" s="701"/>
      <c r="KES65" s="566"/>
      <c r="KET65" s="399"/>
      <c r="KEU65" s="399"/>
      <c r="KEV65" s="399"/>
      <c r="KEW65" s="567"/>
      <c r="KEX65" s="399"/>
      <c r="KEY65" s="399"/>
      <c r="KEZ65" s="399"/>
      <c r="KFA65" s="399"/>
      <c r="KFB65" s="399"/>
      <c r="KFC65" s="399"/>
      <c r="KFD65" s="399"/>
      <c r="KFE65" s="399"/>
      <c r="KFF65" s="399"/>
      <c r="KFG65" s="701"/>
      <c r="KFH65" s="701"/>
      <c r="KFI65" s="701"/>
      <c r="KFJ65" s="566"/>
      <c r="KFK65" s="399"/>
      <c r="KFL65" s="399"/>
      <c r="KFM65" s="399"/>
      <c r="KFN65" s="567"/>
      <c r="KFO65" s="399"/>
      <c r="KFP65" s="399"/>
      <c r="KFQ65" s="399"/>
      <c r="KFR65" s="399"/>
      <c r="KFS65" s="399"/>
      <c r="KFT65" s="399"/>
      <c r="KFU65" s="399"/>
      <c r="KFV65" s="399"/>
      <c r="KFW65" s="399"/>
      <c r="KFX65" s="701"/>
      <c r="KFY65" s="701"/>
      <c r="KFZ65" s="701"/>
      <c r="KGA65" s="566"/>
      <c r="KGB65" s="399"/>
      <c r="KGC65" s="399"/>
      <c r="KGD65" s="399"/>
      <c r="KGE65" s="567"/>
      <c r="KGF65" s="399"/>
      <c r="KGG65" s="399"/>
      <c r="KGH65" s="399"/>
      <c r="KGI65" s="399"/>
      <c r="KGJ65" s="399"/>
      <c r="KGK65" s="399"/>
      <c r="KGL65" s="399"/>
      <c r="KGM65" s="399"/>
      <c r="KGN65" s="399"/>
      <c r="KGO65" s="701"/>
      <c r="KGP65" s="701"/>
      <c r="KGQ65" s="701"/>
      <c r="KGR65" s="566"/>
      <c r="KGS65" s="399"/>
      <c r="KGT65" s="399"/>
      <c r="KGU65" s="399"/>
      <c r="KGV65" s="567"/>
      <c r="KGW65" s="399"/>
      <c r="KGX65" s="399"/>
      <c r="KGY65" s="399"/>
      <c r="KGZ65" s="399"/>
      <c r="KHA65" s="399"/>
      <c r="KHB65" s="399"/>
      <c r="KHC65" s="399"/>
      <c r="KHD65" s="399"/>
      <c r="KHE65" s="399"/>
      <c r="KHF65" s="701"/>
      <c r="KHG65" s="701"/>
      <c r="KHH65" s="701"/>
      <c r="KHI65" s="566"/>
      <c r="KHJ65" s="399"/>
      <c r="KHK65" s="399"/>
      <c r="KHL65" s="399"/>
      <c r="KHM65" s="567"/>
      <c r="KHN65" s="399"/>
      <c r="KHO65" s="399"/>
      <c r="KHP65" s="399"/>
      <c r="KHQ65" s="399"/>
      <c r="KHR65" s="399"/>
      <c r="KHS65" s="399"/>
      <c r="KHT65" s="399"/>
      <c r="KHU65" s="399"/>
      <c r="KHV65" s="399"/>
      <c r="KHW65" s="701"/>
      <c r="KHX65" s="701"/>
      <c r="KHY65" s="701"/>
      <c r="KHZ65" s="566"/>
      <c r="KIA65" s="399"/>
      <c r="KIB65" s="399"/>
      <c r="KIC65" s="399"/>
      <c r="KID65" s="567"/>
      <c r="KIE65" s="399"/>
      <c r="KIF65" s="399"/>
      <c r="KIG65" s="399"/>
      <c r="KIH65" s="399"/>
      <c r="KII65" s="399"/>
      <c r="KIJ65" s="399"/>
      <c r="KIK65" s="399"/>
      <c r="KIL65" s="399"/>
      <c r="KIM65" s="399"/>
      <c r="KIN65" s="701"/>
      <c r="KIO65" s="701"/>
      <c r="KIP65" s="701"/>
      <c r="KIQ65" s="566"/>
      <c r="KIR65" s="399"/>
      <c r="KIS65" s="399"/>
      <c r="KIT65" s="399"/>
      <c r="KIU65" s="567"/>
      <c r="KIV65" s="399"/>
      <c r="KIW65" s="399"/>
      <c r="KIX65" s="399"/>
      <c r="KIY65" s="399"/>
      <c r="KIZ65" s="399"/>
      <c r="KJA65" s="399"/>
      <c r="KJB65" s="399"/>
      <c r="KJC65" s="399"/>
      <c r="KJD65" s="399"/>
      <c r="KJE65" s="701"/>
      <c r="KJF65" s="701"/>
      <c r="KJG65" s="701"/>
      <c r="KJH65" s="566"/>
      <c r="KJI65" s="399"/>
      <c r="KJJ65" s="399"/>
      <c r="KJK65" s="399"/>
      <c r="KJL65" s="567"/>
      <c r="KJM65" s="399"/>
      <c r="KJN65" s="399"/>
      <c r="KJO65" s="399"/>
      <c r="KJP65" s="399"/>
      <c r="KJQ65" s="399"/>
      <c r="KJR65" s="399"/>
      <c r="KJS65" s="399"/>
      <c r="KJT65" s="399"/>
      <c r="KJU65" s="399"/>
      <c r="KJV65" s="701"/>
      <c r="KJW65" s="701"/>
      <c r="KJX65" s="701"/>
      <c r="KJY65" s="566"/>
      <c r="KJZ65" s="399"/>
      <c r="KKA65" s="399"/>
      <c r="KKB65" s="399"/>
      <c r="KKC65" s="567"/>
      <c r="KKD65" s="399"/>
      <c r="KKE65" s="399"/>
      <c r="KKF65" s="399"/>
      <c r="KKG65" s="399"/>
      <c r="KKH65" s="399"/>
      <c r="KKI65" s="399"/>
      <c r="KKJ65" s="399"/>
      <c r="KKK65" s="399"/>
      <c r="KKL65" s="399"/>
      <c r="KKM65" s="701"/>
      <c r="KKN65" s="701"/>
      <c r="KKO65" s="701"/>
      <c r="KKP65" s="566"/>
      <c r="KKQ65" s="399"/>
      <c r="KKR65" s="399"/>
      <c r="KKS65" s="399"/>
      <c r="KKT65" s="567"/>
      <c r="KKU65" s="399"/>
      <c r="KKV65" s="399"/>
      <c r="KKW65" s="399"/>
      <c r="KKX65" s="399"/>
      <c r="KKY65" s="399"/>
      <c r="KKZ65" s="399"/>
      <c r="KLA65" s="399"/>
      <c r="KLB65" s="399"/>
      <c r="KLC65" s="399"/>
      <c r="KLD65" s="701"/>
      <c r="KLE65" s="701"/>
      <c r="KLF65" s="701"/>
      <c r="KLG65" s="566"/>
      <c r="KLH65" s="399"/>
      <c r="KLI65" s="399"/>
      <c r="KLJ65" s="399"/>
      <c r="KLK65" s="567"/>
      <c r="KLL65" s="399"/>
      <c r="KLM65" s="399"/>
      <c r="KLN65" s="399"/>
      <c r="KLO65" s="399"/>
      <c r="KLP65" s="399"/>
      <c r="KLQ65" s="399"/>
      <c r="KLR65" s="399"/>
      <c r="KLS65" s="399"/>
      <c r="KLT65" s="399"/>
      <c r="KLU65" s="701"/>
      <c r="KLV65" s="701"/>
      <c r="KLW65" s="701"/>
      <c r="KLX65" s="566"/>
      <c r="KLY65" s="399"/>
      <c r="KLZ65" s="399"/>
      <c r="KMA65" s="399"/>
      <c r="KMB65" s="567"/>
      <c r="KMC65" s="399"/>
      <c r="KMD65" s="399"/>
      <c r="KME65" s="399"/>
      <c r="KMF65" s="399"/>
      <c r="KMG65" s="399"/>
      <c r="KMH65" s="399"/>
      <c r="KMI65" s="399"/>
      <c r="KMJ65" s="399"/>
      <c r="KMK65" s="399"/>
      <c r="KML65" s="701"/>
      <c r="KMM65" s="701"/>
      <c r="KMN65" s="701"/>
      <c r="KMO65" s="566"/>
      <c r="KMP65" s="399"/>
      <c r="KMQ65" s="399"/>
      <c r="KMR65" s="399"/>
      <c r="KMS65" s="567"/>
      <c r="KMT65" s="399"/>
      <c r="KMU65" s="399"/>
      <c r="KMV65" s="399"/>
      <c r="KMW65" s="399"/>
      <c r="KMX65" s="399"/>
      <c r="KMY65" s="399"/>
      <c r="KMZ65" s="399"/>
      <c r="KNA65" s="399"/>
      <c r="KNB65" s="399"/>
      <c r="KNC65" s="701"/>
      <c r="KND65" s="701"/>
      <c r="KNE65" s="701"/>
      <c r="KNF65" s="566"/>
      <c r="KNG65" s="399"/>
      <c r="KNH65" s="399"/>
      <c r="KNI65" s="399"/>
      <c r="KNJ65" s="567"/>
      <c r="KNK65" s="399"/>
      <c r="KNL65" s="399"/>
      <c r="KNM65" s="399"/>
      <c r="KNN65" s="399"/>
      <c r="KNO65" s="399"/>
      <c r="KNP65" s="399"/>
      <c r="KNQ65" s="399"/>
      <c r="KNR65" s="399"/>
      <c r="KNS65" s="399"/>
      <c r="KNT65" s="701"/>
      <c r="KNU65" s="701"/>
      <c r="KNV65" s="701"/>
      <c r="KNW65" s="566"/>
      <c r="KNX65" s="399"/>
      <c r="KNY65" s="399"/>
      <c r="KNZ65" s="399"/>
      <c r="KOA65" s="567"/>
      <c r="KOB65" s="399"/>
      <c r="KOC65" s="399"/>
      <c r="KOD65" s="399"/>
      <c r="KOE65" s="399"/>
      <c r="KOF65" s="399"/>
      <c r="KOG65" s="399"/>
      <c r="KOH65" s="399"/>
      <c r="KOI65" s="399"/>
      <c r="KOJ65" s="399"/>
      <c r="KOK65" s="701"/>
      <c r="KOL65" s="701"/>
      <c r="KOM65" s="701"/>
      <c r="KON65" s="566"/>
      <c r="KOO65" s="399"/>
      <c r="KOP65" s="399"/>
      <c r="KOQ65" s="399"/>
      <c r="KOR65" s="567"/>
      <c r="KOS65" s="399"/>
      <c r="KOT65" s="399"/>
      <c r="KOU65" s="399"/>
      <c r="KOV65" s="399"/>
      <c r="KOW65" s="399"/>
      <c r="KOX65" s="399"/>
      <c r="KOY65" s="399"/>
      <c r="KOZ65" s="399"/>
      <c r="KPA65" s="399"/>
      <c r="KPB65" s="701"/>
      <c r="KPC65" s="701"/>
      <c r="KPD65" s="701"/>
      <c r="KPE65" s="566"/>
      <c r="KPF65" s="399"/>
      <c r="KPG65" s="399"/>
      <c r="KPH65" s="399"/>
      <c r="KPI65" s="567"/>
      <c r="KPJ65" s="399"/>
      <c r="KPK65" s="399"/>
      <c r="KPL65" s="399"/>
      <c r="KPM65" s="399"/>
      <c r="KPN65" s="399"/>
      <c r="KPO65" s="399"/>
      <c r="KPP65" s="399"/>
      <c r="KPQ65" s="399"/>
      <c r="KPR65" s="399"/>
      <c r="KPS65" s="701"/>
      <c r="KPT65" s="701"/>
      <c r="KPU65" s="701"/>
      <c r="KPV65" s="566"/>
      <c r="KPW65" s="399"/>
      <c r="KPX65" s="399"/>
      <c r="KPY65" s="399"/>
      <c r="KPZ65" s="567"/>
      <c r="KQA65" s="399"/>
      <c r="KQB65" s="399"/>
      <c r="KQC65" s="399"/>
      <c r="KQD65" s="399"/>
      <c r="KQE65" s="399"/>
      <c r="KQF65" s="399"/>
      <c r="KQG65" s="399"/>
      <c r="KQH65" s="399"/>
      <c r="KQI65" s="399"/>
      <c r="KQJ65" s="701"/>
      <c r="KQK65" s="701"/>
      <c r="KQL65" s="701"/>
      <c r="KQM65" s="566"/>
      <c r="KQN65" s="399"/>
      <c r="KQO65" s="399"/>
      <c r="KQP65" s="399"/>
      <c r="KQQ65" s="567"/>
      <c r="KQR65" s="399"/>
      <c r="KQS65" s="399"/>
      <c r="KQT65" s="399"/>
      <c r="KQU65" s="399"/>
      <c r="KQV65" s="399"/>
      <c r="KQW65" s="399"/>
      <c r="KQX65" s="399"/>
      <c r="KQY65" s="399"/>
      <c r="KQZ65" s="399"/>
      <c r="KRA65" s="701"/>
      <c r="KRB65" s="701"/>
      <c r="KRC65" s="701"/>
      <c r="KRD65" s="566"/>
      <c r="KRE65" s="399"/>
      <c r="KRF65" s="399"/>
      <c r="KRG65" s="399"/>
      <c r="KRH65" s="567"/>
      <c r="KRI65" s="399"/>
      <c r="KRJ65" s="399"/>
      <c r="KRK65" s="399"/>
      <c r="KRL65" s="399"/>
      <c r="KRM65" s="399"/>
      <c r="KRN65" s="399"/>
      <c r="KRO65" s="399"/>
      <c r="KRP65" s="399"/>
      <c r="KRQ65" s="399"/>
      <c r="KRR65" s="701"/>
      <c r="KRS65" s="701"/>
      <c r="KRT65" s="701"/>
      <c r="KRU65" s="566"/>
      <c r="KRV65" s="399"/>
      <c r="KRW65" s="399"/>
      <c r="KRX65" s="399"/>
      <c r="KRY65" s="567"/>
      <c r="KRZ65" s="399"/>
      <c r="KSA65" s="399"/>
      <c r="KSB65" s="399"/>
      <c r="KSC65" s="399"/>
      <c r="KSD65" s="399"/>
      <c r="KSE65" s="399"/>
      <c r="KSF65" s="399"/>
      <c r="KSG65" s="399"/>
      <c r="KSH65" s="399"/>
      <c r="KSI65" s="701"/>
      <c r="KSJ65" s="701"/>
      <c r="KSK65" s="701"/>
      <c r="KSL65" s="566"/>
      <c r="KSM65" s="399"/>
      <c r="KSN65" s="399"/>
      <c r="KSO65" s="399"/>
      <c r="KSP65" s="567"/>
      <c r="KSQ65" s="399"/>
      <c r="KSR65" s="399"/>
      <c r="KSS65" s="399"/>
      <c r="KST65" s="399"/>
      <c r="KSU65" s="399"/>
      <c r="KSV65" s="399"/>
      <c r="KSW65" s="399"/>
      <c r="KSX65" s="399"/>
      <c r="KSY65" s="399"/>
      <c r="KSZ65" s="701"/>
      <c r="KTA65" s="701"/>
      <c r="KTB65" s="701"/>
      <c r="KTC65" s="566"/>
      <c r="KTD65" s="399"/>
      <c r="KTE65" s="399"/>
      <c r="KTF65" s="399"/>
      <c r="KTG65" s="567"/>
      <c r="KTH65" s="399"/>
      <c r="KTI65" s="399"/>
      <c r="KTJ65" s="399"/>
      <c r="KTK65" s="399"/>
      <c r="KTL65" s="399"/>
      <c r="KTM65" s="399"/>
      <c r="KTN65" s="399"/>
      <c r="KTO65" s="399"/>
      <c r="KTP65" s="399"/>
      <c r="KTQ65" s="701"/>
      <c r="KTR65" s="701"/>
      <c r="KTS65" s="701"/>
      <c r="KTT65" s="566"/>
      <c r="KTU65" s="399"/>
      <c r="KTV65" s="399"/>
      <c r="KTW65" s="399"/>
      <c r="KTX65" s="567"/>
      <c r="KTY65" s="399"/>
      <c r="KTZ65" s="399"/>
      <c r="KUA65" s="399"/>
      <c r="KUB65" s="399"/>
      <c r="KUC65" s="399"/>
      <c r="KUD65" s="399"/>
      <c r="KUE65" s="399"/>
      <c r="KUF65" s="399"/>
      <c r="KUG65" s="399"/>
      <c r="KUH65" s="701"/>
      <c r="KUI65" s="701"/>
      <c r="KUJ65" s="701"/>
      <c r="KUK65" s="566"/>
      <c r="KUL65" s="399"/>
      <c r="KUM65" s="399"/>
      <c r="KUN65" s="399"/>
      <c r="KUO65" s="567"/>
      <c r="KUP65" s="399"/>
      <c r="KUQ65" s="399"/>
      <c r="KUR65" s="399"/>
      <c r="KUS65" s="399"/>
      <c r="KUT65" s="399"/>
      <c r="KUU65" s="399"/>
      <c r="KUV65" s="399"/>
      <c r="KUW65" s="399"/>
      <c r="KUX65" s="399"/>
      <c r="KUY65" s="701"/>
      <c r="KUZ65" s="701"/>
      <c r="KVA65" s="701"/>
      <c r="KVB65" s="566"/>
      <c r="KVC65" s="399"/>
      <c r="KVD65" s="399"/>
      <c r="KVE65" s="399"/>
      <c r="KVF65" s="567"/>
      <c r="KVG65" s="399"/>
      <c r="KVH65" s="399"/>
      <c r="KVI65" s="399"/>
      <c r="KVJ65" s="399"/>
      <c r="KVK65" s="399"/>
      <c r="KVL65" s="399"/>
      <c r="KVM65" s="399"/>
      <c r="KVN65" s="399"/>
      <c r="KVO65" s="399"/>
      <c r="KVP65" s="701"/>
      <c r="KVQ65" s="701"/>
      <c r="KVR65" s="701"/>
      <c r="KVS65" s="566"/>
      <c r="KVT65" s="399"/>
      <c r="KVU65" s="399"/>
      <c r="KVV65" s="399"/>
      <c r="KVW65" s="567"/>
      <c r="KVX65" s="399"/>
      <c r="KVY65" s="399"/>
      <c r="KVZ65" s="399"/>
      <c r="KWA65" s="399"/>
      <c r="KWB65" s="399"/>
      <c r="KWC65" s="399"/>
      <c r="KWD65" s="399"/>
      <c r="KWE65" s="399"/>
      <c r="KWF65" s="399"/>
      <c r="KWG65" s="701"/>
      <c r="KWH65" s="701"/>
      <c r="KWI65" s="701"/>
      <c r="KWJ65" s="566"/>
      <c r="KWK65" s="399"/>
      <c r="KWL65" s="399"/>
      <c r="KWM65" s="399"/>
      <c r="KWN65" s="567"/>
      <c r="KWO65" s="399"/>
      <c r="KWP65" s="399"/>
      <c r="KWQ65" s="399"/>
      <c r="KWR65" s="399"/>
      <c r="KWS65" s="399"/>
      <c r="KWT65" s="399"/>
      <c r="KWU65" s="399"/>
      <c r="KWV65" s="399"/>
      <c r="KWW65" s="399"/>
      <c r="KWX65" s="701"/>
      <c r="KWY65" s="701"/>
      <c r="KWZ65" s="701"/>
      <c r="KXA65" s="566"/>
      <c r="KXB65" s="399"/>
      <c r="KXC65" s="399"/>
      <c r="KXD65" s="399"/>
      <c r="KXE65" s="567"/>
      <c r="KXF65" s="399"/>
      <c r="KXG65" s="399"/>
      <c r="KXH65" s="399"/>
      <c r="KXI65" s="399"/>
      <c r="KXJ65" s="399"/>
      <c r="KXK65" s="399"/>
      <c r="KXL65" s="399"/>
      <c r="KXM65" s="399"/>
      <c r="KXN65" s="399"/>
      <c r="KXO65" s="701"/>
      <c r="KXP65" s="701"/>
      <c r="KXQ65" s="701"/>
      <c r="KXR65" s="566"/>
      <c r="KXS65" s="399"/>
      <c r="KXT65" s="399"/>
      <c r="KXU65" s="399"/>
      <c r="KXV65" s="567"/>
      <c r="KXW65" s="399"/>
      <c r="KXX65" s="399"/>
      <c r="KXY65" s="399"/>
      <c r="KXZ65" s="399"/>
      <c r="KYA65" s="399"/>
      <c r="KYB65" s="399"/>
      <c r="KYC65" s="399"/>
      <c r="KYD65" s="399"/>
      <c r="KYE65" s="399"/>
      <c r="KYF65" s="701"/>
      <c r="KYG65" s="701"/>
      <c r="KYH65" s="701"/>
      <c r="KYI65" s="566"/>
      <c r="KYJ65" s="399"/>
      <c r="KYK65" s="399"/>
      <c r="KYL65" s="399"/>
      <c r="KYM65" s="567"/>
      <c r="KYN65" s="399"/>
      <c r="KYO65" s="399"/>
      <c r="KYP65" s="399"/>
      <c r="KYQ65" s="399"/>
      <c r="KYR65" s="399"/>
      <c r="KYS65" s="399"/>
      <c r="KYT65" s="399"/>
      <c r="KYU65" s="399"/>
      <c r="KYV65" s="399"/>
      <c r="KYW65" s="701"/>
      <c r="KYX65" s="701"/>
      <c r="KYY65" s="701"/>
      <c r="KYZ65" s="566"/>
      <c r="KZA65" s="399"/>
      <c r="KZB65" s="399"/>
      <c r="KZC65" s="399"/>
      <c r="KZD65" s="567"/>
      <c r="KZE65" s="399"/>
      <c r="KZF65" s="399"/>
      <c r="KZG65" s="399"/>
      <c r="KZH65" s="399"/>
      <c r="KZI65" s="399"/>
      <c r="KZJ65" s="399"/>
      <c r="KZK65" s="399"/>
      <c r="KZL65" s="399"/>
      <c r="KZM65" s="399"/>
      <c r="KZN65" s="701"/>
      <c r="KZO65" s="701"/>
      <c r="KZP65" s="701"/>
      <c r="KZQ65" s="566"/>
      <c r="KZR65" s="399"/>
      <c r="KZS65" s="399"/>
      <c r="KZT65" s="399"/>
      <c r="KZU65" s="567"/>
      <c r="KZV65" s="399"/>
      <c r="KZW65" s="399"/>
      <c r="KZX65" s="399"/>
      <c r="KZY65" s="399"/>
      <c r="KZZ65" s="399"/>
      <c r="LAA65" s="399"/>
      <c r="LAB65" s="399"/>
      <c r="LAC65" s="399"/>
      <c r="LAD65" s="399"/>
      <c r="LAE65" s="701"/>
      <c r="LAF65" s="701"/>
      <c r="LAG65" s="701"/>
      <c r="LAH65" s="566"/>
      <c r="LAI65" s="399"/>
      <c r="LAJ65" s="399"/>
      <c r="LAK65" s="399"/>
      <c r="LAL65" s="567"/>
      <c r="LAM65" s="399"/>
      <c r="LAN65" s="399"/>
      <c r="LAO65" s="399"/>
      <c r="LAP65" s="399"/>
      <c r="LAQ65" s="399"/>
      <c r="LAR65" s="399"/>
      <c r="LAS65" s="399"/>
      <c r="LAT65" s="399"/>
      <c r="LAU65" s="399"/>
      <c r="LAV65" s="701"/>
      <c r="LAW65" s="701"/>
      <c r="LAX65" s="701"/>
      <c r="LAY65" s="566"/>
      <c r="LAZ65" s="399"/>
      <c r="LBA65" s="399"/>
      <c r="LBB65" s="399"/>
      <c r="LBC65" s="567"/>
      <c r="LBD65" s="399"/>
      <c r="LBE65" s="399"/>
      <c r="LBF65" s="399"/>
      <c r="LBG65" s="399"/>
      <c r="LBH65" s="399"/>
      <c r="LBI65" s="399"/>
      <c r="LBJ65" s="399"/>
      <c r="LBK65" s="399"/>
      <c r="LBL65" s="399"/>
      <c r="LBM65" s="701"/>
      <c r="LBN65" s="701"/>
      <c r="LBO65" s="701"/>
      <c r="LBP65" s="566"/>
      <c r="LBQ65" s="399"/>
      <c r="LBR65" s="399"/>
      <c r="LBS65" s="399"/>
      <c r="LBT65" s="567"/>
      <c r="LBU65" s="399"/>
      <c r="LBV65" s="399"/>
      <c r="LBW65" s="399"/>
      <c r="LBX65" s="399"/>
      <c r="LBY65" s="399"/>
      <c r="LBZ65" s="399"/>
      <c r="LCA65" s="399"/>
      <c r="LCB65" s="399"/>
      <c r="LCC65" s="399"/>
      <c r="LCD65" s="701"/>
      <c r="LCE65" s="701"/>
      <c r="LCF65" s="701"/>
      <c r="LCG65" s="566"/>
      <c r="LCH65" s="399"/>
      <c r="LCI65" s="399"/>
      <c r="LCJ65" s="399"/>
      <c r="LCK65" s="567"/>
      <c r="LCL65" s="399"/>
      <c r="LCM65" s="399"/>
      <c r="LCN65" s="399"/>
      <c r="LCO65" s="399"/>
      <c r="LCP65" s="399"/>
      <c r="LCQ65" s="399"/>
      <c r="LCR65" s="399"/>
      <c r="LCS65" s="399"/>
      <c r="LCT65" s="399"/>
      <c r="LCU65" s="701"/>
      <c r="LCV65" s="701"/>
      <c r="LCW65" s="701"/>
      <c r="LCX65" s="566"/>
      <c r="LCY65" s="399"/>
      <c r="LCZ65" s="399"/>
      <c r="LDA65" s="399"/>
      <c r="LDB65" s="567"/>
      <c r="LDC65" s="399"/>
      <c r="LDD65" s="399"/>
      <c r="LDE65" s="399"/>
      <c r="LDF65" s="399"/>
      <c r="LDG65" s="399"/>
      <c r="LDH65" s="399"/>
      <c r="LDI65" s="399"/>
      <c r="LDJ65" s="399"/>
      <c r="LDK65" s="399"/>
      <c r="LDL65" s="701"/>
      <c r="LDM65" s="701"/>
      <c r="LDN65" s="701"/>
      <c r="LDO65" s="566"/>
      <c r="LDP65" s="399"/>
      <c r="LDQ65" s="399"/>
      <c r="LDR65" s="399"/>
      <c r="LDS65" s="567"/>
      <c r="LDT65" s="399"/>
      <c r="LDU65" s="399"/>
      <c r="LDV65" s="399"/>
      <c r="LDW65" s="399"/>
      <c r="LDX65" s="399"/>
      <c r="LDY65" s="399"/>
      <c r="LDZ65" s="399"/>
      <c r="LEA65" s="399"/>
      <c r="LEB65" s="399"/>
      <c r="LEC65" s="701"/>
      <c r="LED65" s="701"/>
      <c r="LEE65" s="701"/>
      <c r="LEF65" s="566"/>
      <c r="LEG65" s="399"/>
      <c r="LEH65" s="399"/>
      <c r="LEI65" s="399"/>
      <c r="LEJ65" s="567"/>
      <c r="LEK65" s="399"/>
      <c r="LEL65" s="399"/>
      <c r="LEM65" s="399"/>
      <c r="LEN65" s="399"/>
      <c r="LEO65" s="399"/>
      <c r="LEP65" s="399"/>
      <c r="LEQ65" s="399"/>
      <c r="LER65" s="399"/>
      <c r="LES65" s="399"/>
      <c r="LET65" s="701"/>
      <c r="LEU65" s="701"/>
      <c r="LEV65" s="701"/>
      <c r="LEW65" s="566"/>
      <c r="LEX65" s="399"/>
      <c r="LEY65" s="399"/>
      <c r="LEZ65" s="399"/>
      <c r="LFA65" s="567"/>
      <c r="LFB65" s="399"/>
      <c r="LFC65" s="399"/>
      <c r="LFD65" s="399"/>
      <c r="LFE65" s="399"/>
      <c r="LFF65" s="399"/>
      <c r="LFG65" s="399"/>
      <c r="LFH65" s="399"/>
      <c r="LFI65" s="399"/>
      <c r="LFJ65" s="399"/>
      <c r="LFK65" s="701"/>
      <c r="LFL65" s="701"/>
      <c r="LFM65" s="701"/>
      <c r="LFN65" s="566"/>
      <c r="LFO65" s="399"/>
      <c r="LFP65" s="399"/>
      <c r="LFQ65" s="399"/>
      <c r="LFR65" s="567"/>
      <c r="LFS65" s="399"/>
      <c r="LFT65" s="399"/>
      <c r="LFU65" s="399"/>
      <c r="LFV65" s="399"/>
      <c r="LFW65" s="399"/>
      <c r="LFX65" s="399"/>
      <c r="LFY65" s="399"/>
      <c r="LFZ65" s="399"/>
      <c r="LGA65" s="399"/>
      <c r="LGB65" s="701"/>
      <c r="LGC65" s="701"/>
      <c r="LGD65" s="701"/>
      <c r="LGE65" s="566"/>
      <c r="LGF65" s="399"/>
      <c r="LGG65" s="399"/>
      <c r="LGH65" s="399"/>
      <c r="LGI65" s="567"/>
      <c r="LGJ65" s="399"/>
      <c r="LGK65" s="399"/>
      <c r="LGL65" s="399"/>
      <c r="LGM65" s="399"/>
      <c r="LGN65" s="399"/>
      <c r="LGO65" s="399"/>
      <c r="LGP65" s="399"/>
      <c r="LGQ65" s="399"/>
      <c r="LGR65" s="399"/>
      <c r="LGS65" s="701"/>
      <c r="LGT65" s="701"/>
      <c r="LGU65" s="701"/>
      <c r="LGV65" s="566"/>
      <c r="LGW65" s="399"/>
      <c r="LGX65" s="399"/>
      <c r="LGY65" s="399"/>
      <c r="LGZ65" s="567"/>
      <c r="LHA65" s="399"/>
      <c r="LHB65" s="399"/>
      <c r="LHC65" s="399"/>
      <c r="LHD65" s="399"/>
      <c r="LHE65" s="399"/>
      <c r="LHF65" s="399"/>
      <c r="LHG65" s="399"/>
      <c r="LHH65" s="399"/>
      <c r="LHI65" s="399"/>
      <c r="LHJ65" s="701"/>
      <c r="LHK65" s="701"/>
      <c r="LHL65" s="701"/>
      <c r="LHM65" s="566"/>
      <c r="LHN65" s="399"/>
      <c r="LHO65" s="399"/>
      <c r="LHP65" s="399"/>
      <c r="LHQ65" s="567"/>
      <c r="LHR65" s="399"/>
      <c r="LHS65" s="399"/>
      <c r="LHT65" s="399"/>
      <c r="LHU65" s="399"/>
      <c r="LHV65" s="399"/>
      <c r="LHW65" s="399"/>
      <c r="LHX65" s="399"/>
      <c r="LHY65" s="399"/>
      <c r="LHZ65" s="399"/>
      <c r="LIA65" s="701"/>
      <c r="LIB65" s="701"/>
      <c r="LIC65" s="701"/>
      <c r="LID65" s="566"/>
      <c r="LIE65" s="399"/>
      <c r="LIF65" s="399"/>
      <c r="LIG65" s="399"/>
      <c r="LIH65" s="567"/>
      <c r="LII65" s="399"/>
      <c r="LIJ65" s="399"/>
      <c r="LIK65" s="399"/>
      <c r="LIL65" s="399"/>
      <c r="LIM65" s="399"/>
      <c r="LIN65" s="399"/>
      <c r="LIO65" s="399"/>
      <c r="LIP65" s="399"/>
      <c r="LIQ65" s="399"/>
      <c r="LIR65" s="701"/>
      <c r="LIS65" s="701"/>
      <c r="LIT65" s="701"/>
      <c r="LIU65" s="566"/>
      <c r="LIV65" s="399"/>
      <c r="LIW65" s="399"/>
      <c r="LIX65" s="399"/>
      <c r="LIY65" s="567"/>
      <c r="LIZ65" s="399"/>
      <c r="LJA65" s="399"/>
      <c r="LJB65" s="399"/>
      <c r="LJC65" s="399"/>
      <c r="LJD65" s="399"/>
      <c r="LJE65" s="399"/>
      <c r="LJF65" s="399"/>
      <c r="LJG65" s="399"/>
      <c r="LJH65" s="399"/>
      <c r="LJI65" s="701"/>
      <c r="LJJ65" s="701"/>
      <c r="LJK65" s="701"/>
      <c r="LJL65" s="566"/>
      <c r="LJM65" s="399"/>
      <c r="LJN65" s="399"/>
      <c r="LJO65" s="399"/>
      <c r="LJP65" s="567"/>
      <c r="LJQ65" s="399"/>
      <c r="LJR65" s="399"/>
      <c r="LJS65" s="399"/>
      <c r="LJT65" s="399"/>
      <c r="LJU65" s="399"/>
      <c r="LJV65" s="399"/>
      <c r="LJW65" s="399"/>
      <c r="LJX65" s="399"/>
      <c r="LJY65" s="399"/>
      <c r="LJZ65" s="701"/>
      <c r="LKA65" s="701"/>
      <c r="LKB65" s="701"/>
      <c r="LKC65" s="566"/>
      <c r="LKD65" s="399"/>
      <c r="LKE65" s="399"/>
      <c r="LKF65" s="399"/>
      <c r="LKG65" s="567"/>
      <c r="LKH65" s="399"/>
      <c r="LKI65" s="399"/>
      <c r="LKJ65" s="399"/>
      <c r="LKK65" s="399"/>
      <c r="LKL65" s="399"/>
      <c r="LKM65" s="399"/>
      <c r="LKN65" s="399"/>
      <c r="LKO65" s="399"/>
      <c r="LKP65" s="399"/>
      <c r="LKQ65" s="701"/>
      <c r="LKR65" s="701"/>
      <c r="LKS65" s="701"/>
      <c r="LKT65" s="566"/>
      <c r="LKU65" s="399"/>
      <c r="LKV65" s="399"/>
      <c r="LKW65" s="399"/>
      <c r="LKX65" s="567"/>
      <c r="LKY65" s="399"/>
      <c r="LKZ65" s="399"/>
      <c r="LLA65" s="399"/>
      <c r="LLB65" s="399"/>
      <c r="LLC65" s="399"/>
      <c r="LLD65" s="399"/>
      <c r="LLE65" s="399"/>
      <c r="LLF65" s="399"/>
      <c r="LLG65" s="399"/>
      <c r="LLH65" s="701"/>
      <c r="LLI65" s="701"/>
      <c r="LLJ65" s="701"/>
      <c r="LLK65" s="566"/>
      <c r="LLL65" s="399"/>
      <c r="LLM65" s="399"/>
      <c r="LLN65" s="399"/>
      <c r="LLO65" s="567"/>
      <c r="LLP65" s="399"/>
      <c r="LLQ65" s="399"/>
      <c r="LLR65" s="399"/>
      <c r="LLS65" s="399"/>
      <c r="LLT65" s="399"/>
      <c r="LLU65" s="399"/>
      <c r="LLV65" s="399"/>
      <c r="LLW65" s="399"/>
      <c r="LLX65" s="399"/>
      <c r="LLY65" s="701"/>
      <c r="LLZ65" s="701"/>
      <c r="LMA65" s="701"/>
      <c r="LMB65" s="566"/>
      <c r="LMC65" s="399"/>
      <c r="LMD65" s="399"/>
      <c r="LME65" s="399"/>
      <c r="LMF65" s="567"/>
      <c r="LMG65" s="399"/>
      <c r="LMH65" s="399"/>
      <c r="LMI65" s="399"/>
      <c r="LMJ65" s="399"/>
      <c r="LMK65" s="399"/>
      <c r="LML65" s="399"/>
      <c r="LMM65" s="399"/>
      <c r="LMN65" s="399"/>
      <c r="LMO65" s="399"/>
      <c r="LMP65" s="701"/>
      <c r="LMQ65" s="701"/>
      <c r="LMR65" s="701"/>
      <c r="LMS65" s="566"/>
      <c r="LMT65" s="399"/>
      <c r="LMU65" s="399"/>
      <c r="LMV65" s="399"/>
      <c r="LMW65" s="567"/>
      <c r="LMX65" s="399"/>
      <c r="LMY65" s="399"/>
      <c r="LMZ65" s="399"/>
      <c r="LNA65" s="399"/>
      <c r="LNB65" s="399"/>
      <c r="LNC65" s="399"/>
      <c r="LND65" s="399"/>
      <c r="LNE65" s="399"/>
      <c r="LNF65" s="399"/>
      <c r="LNG65" s="701"/>
      <c r="LNH65" s="701"/>
      <c r="LNI65" s="701"/>
      <c r="LNJ65" s="566"/>
      <c r="LNK65" s="399"/>
      <c r="LNL65" s="399"/>
      <c r="LNM65" s="399"/>
      <c r="LNN65" s="567"/>
      <c r="LNO65" s="399"/>
      <c r="LNP65" s="399"/>
      <c r="LNQ65" s="399"/>
      <c r="LNR65" s="399"/>
      <c r="LNS65" s="399"/>
      <c r="LNT65" s="399"/>
      <c r="LNU65" s="399"/>
      <c r="LNV65" s="399"/>
      <c r="LNW65" s="399"/>
      <c r="LNX65" s="701"/>
      <c r="LNY65" s="701"/>
      <c r="LNZ65" s="701"/>
      <c r="LOA65" s="566"/>
      <c r="LOB65" s="399"/>
      <c r="LOC65" s="399"/>
      <c r="LOD65" s="399"/>
      <c r="LOE65" s="567"/>
      <c r="LOF65" s="399"/>
      <c r="LOG65" s="399"/>
      <c r="LOH65" s="399"/>
      <c r="LOI65" s="399"/>
      <c r="LOJ65" s="399"/>
      <c r="LOK65" s="399"/>
      <c r="LOL65" s="399"/>
      <c r="LOM65" s="399"/>
      <c r="LON65" s="399"/>
      <c r="LOO65" s="701"/>
      <c r="LOP65" s="701"/>
      <c r="LOQ65" s="701"/>
      <c r="LOR65" s="566"/>
      <c r="LOS65" s="399"/>
      <c r="LOT65" s="399"/>
      <c r="LOU65" s="399"/>
      <c r="LOV65" s="567"/>
      <c r="LOW65" s="399"/>
      <c r="LOX65" s="399"/>
      <c r="LOY65" s="399"/>
      <c r="LOZ65" s="399"/>
      <c r="LPA65" s="399"/>
      <c r="LPB65" s="399"/>
      <c r="LPC65" s="399"/>
      <c r="LPD65" s="399"/>
      <c r="LPE65" s="399"/>
      <c r="LPF65" s="701"/>
      <c r="LPG65" s="701"/>
      <c r="LPH65" s="701"/>
      <c r="LPI65" s="566"/>
      <c r="LPJ65" s="399"/>
      <c r="LPK65" s="399"/>
      <c r="LPL65" s="399"/>
      <c r="LPM65" s="567"/>
      <c r="LPN65" s="399"/>
      <c r="LPO65" s="399"/>
      <c r="LPP65" s="399"/>
      <c r="LPQ65" s="399"/>
      <c r="LPR65" s="399"/>
      <c r="LPS65" s="399"/>
      <c r="LPT65" s="399"/>
      <c r="LPU65" s="399"/>
      <c r="LPV65" s="399"/>
      <c r="LPW65" s="701"/>
      <c r="LPX65" s="701"/>
      <c r="LPY65" s="701"/>
      <c r="LPZ65" s="566"/>
      <c r="LQA65" s="399"/>
      <c r="LQB65" s="399"/>
      <c r="LQC65" s="399"/>
      <c r="LQD65" s="567"/>
      <c r="LQE65" s="399"/>
      <c r="LQF65" s="399"/>
      <c r="LQG65" s="399"/>
      <c r="LQH65" s="399"/>
      <c r="LQI65" s="399"/>
      <c r="LQJ65" s="399"/>
      <c r="LQK65" s="399"/>
      <c r="LQL65" s="399"/>
      <c r="LQM65" s="399"/>
      <c r="LQN65" s="701"/>
      <c r="LQO65" s="701"/>
      <c r="LQP65" s="701"/>
      <c r="LQQ65" s="566"/>
      <c r="LQR65" s="399"/>
      <c r="LQS65" s="399"/>
      <c r="LQT65" s="399"/>
      <c r="LQU65" s="567"/>
      <c r="LQV65" s="399"/>
      <c r="LQW65" s="399"/>
      <c r="LQX65" s="399"/>
      <c r="LQY65" s="399"/>
      <c r="LQZ65" s="399"/>
      <c r="LRA65" s="399"/>
      <c r="LRB65" s="399"/>
      <c r="LRC65" s="399"/>
      <c r="LRD65" s="399"/>
      <c r="LRE65" s="701"/>
      <c r="LRF65" s="701"/>
      <c r="LRG65" s="701"/>
      <c r="LRH65" s="566"/>
      <c r="LRI65" s="399"/>
      <c r="LRJ65" s="399"/>
      <c r="LRK65" s="399"/>
      <c r="LRL65" s="567"/>
      <c r="LRM65" s="399"/>
      <c r="LRN65" s="399"/>
      <c r="LRO65" s="399"/>
      <c r="LRP65" s="399"/>
      <c r="LRQ65" s="399"/>
      <c r="LRR65" s="399"/>
      <c r="LRS65" s="399"/>
      <c r="LRT65" s="399"/>
      <c r="LRU65" s="399"/>
      <c r="LRV65" s="701"/>
      <c r="LRW65" s="701"/>
      <c r="LRX65" s="701"/>
      <c r="LRY65" s="566"/>
      <c r="LRZ65" s="399"/>
      <c r="LSA65" s="399"/>
      <c r="LSB65" s="399"/>
      <c r="LSC65" s="567"/>
      <c r="LSD65" s="399"/>
      <c r="LSE65" s="399"/>
      <c r="LSF65" s="399"/>
      <c r="LSG65" s="399"/>
      <c r="LSH65" s="399"/>
      <c r="LSI65" s="399"/>
      <c r="LSJ65" s="399"/>
      <c r="LSK65" s="399"/>
      <c r="LSL65" s="399"/>
      <c r="LSM65" s="701"/>
      <c r="LSN65" s="701"/>
      <c r="LSO65" s="701"/>
      <c r="LSP65" s="566"/>
      <c r="LSQ65" s="399"/>
      <c r="LSR65" s="399"/>
      <c r="LSS65" s="399"/>
      <c r="LST65" s="567"/>
      <c r="LSU65" s="399"/>
      <c r="LSV65" s="399"/>
      <c r="LSW65" s="399"/>
      <c r="LSX65" s="399"/>
      <c r="LSY65" s="399"/>
      <c r="LSZ65" s="399"/>
      <c r="LTA65" s="399"/>
      <c r="LTB65" s="399"/>
      <c r="LTC65" s="399"/>
      <c r="LTD65" s="701"/>
      <c r="LTE65" s="701"/>
      <c r="LTF65" s="701"/>
      <c r="LTG65" s="566"/>
      <c r="LTH65" s="399"/>
      <c r="LTI65" s="399"/>
      <c r="LTJ65" s="399"/>
      <c r="LTK65" s="567"/>
      <c r="LTL65" s="399"/>
      <c r="LTM65" s="399"/>
      <c r="LTN65" s="399"/>
      <c r="LTO65" s="399"/>
      <c r="LTP65" s="399"/>
      <c r="LTQ65" s="399"/>
      <c r="LTR65" s="399"/>
      <c r="LTS65" s="399"/>
      <c r="LTT65" s="399"/>
      <c r="LTU65" s="701"/>
      <c r="LTV65" s="701"/>
      <c r="LTW65" s="701"/>
      <c r="LTX65" s="566"/>
      <c r="LTY65" s="399"/>
      <c r="LTZ65" s="399"/>
      <c r="LUA65" s="399"/>
      <c r="LUB65" s="567"/>
      <c r="LUC65" s="399"/>
      <c r="LUD65" s="399"/>
      <c r="LUE65" s="399"/>
      <c r="LUF65" s="399"/>
      <c r="LUG65" s="399"/>
      <c r="LUH65" s="399"/>
      <c r="LUI65" s="399"/>
      <c r="LUJ65" s="399"/>
      <c r="LUK65" s="399"/>
      <c r="LUL65" s="701"/>
      <c r="LUM65" s="701"/>
      <c r="LUN65" s="701"/>
      <c r="LUO65" s="566"/>
      <c r="LUP65" s="399"/>
      <c r="LUQ65" s="399"/>
      <c r="LUR65" s="399"/>
      <c r="LUS65" s="567"/>
      <c r="LUT65" s="399"/>
      <c r="LUU65" s="399"/>
      <c r="LUV65" s="399"/>
      <c r="LUW65" s="399"/>
      <c r="LUX65" s="399"/>
      <c r="LUY65" s="399"/>
      <c r="LUZ65" s="399"/>
      <c r="LVA65" s="399"/>
      <c r="LVB65" s="399"/>
      <c r="LVC65" s="701"/>
      <c r="LVD65" s="701"/>
      <c r="LVE65" s="701"/>
      <c r="LVF65" s="566"/>
      <c r="LVG65" s="399"/>
      <c r="LVH65" s="399"/>
      <c r="LVI65" s="399"/>
      <c r="LVJ65" s="567"/>
      <c r="LVK65" s="399"/>
      <c r="LVL65" s="399"/>
      <c r="LVM65" s="399"/>
      <c r="LVN65" s="399"/>
      <c r="LVO65" s="399"/>
      <c r="LVP65" s="399"/>
      <c r="LVQ65" s="399"/>
      <c r="LVR65" s="399"/>
      <c r="LVS65" s="399"/>
      <c r="LVT65" s="701"/>
      <c r="LVU65" s="701"/>
      <c r="LVV65" s="701"/>
      <c r="LVW65" s="566"/>
      <c r="LVX65" s="399"/>
      <c r="LVY65" s="399"/>
      <c r="LVZ65" s="399"/>
      <c r="LWA65" s="567"/>
      <c r="LWB65" s="399"/>
      <c r="LWC65" s="399"/>
      <c r="LWD65" s="399"/>
      <c r="LWE65" s="399"/>
      <c r="LWF65" s="399"/>
      <c r="LWG65" s="399"/>
      <c r="LWH65" s="399"/>
      <c r="LWI65" s="399"/>
      <c r="LWJ65" s="399"/>
      <c r="LWK65" s="701"/>
      <c r="LWL65" s="701"/>
      <c r="LWM65" s="701"/>
      <c r="LWN65" s="566"/>
      <c r="LWO65" s="399"/>
      <c r="LWP65" s="399"/>
      <c r="LWQ65" s="399"/>
      <c r="LWR65" s="567"/>
      <c r="LWS65" s="399"/>
      <c r="LWT65" s="399"/>
      <c r="LWU65" s="399"/>
      <c r="LWV65" s="399"/>
      <c r="LWW65" s="399"/>
      <c r="LWX65" s="399"/>
      <c r="LWY65" s="399"/>
      <c r="LWZ65" s="399"/>
      <c r="LXA65" s="399"/>
      <c r="LXB65" s="701"/>
      <c r="LXC65" s="701"/>
      <c r="LXD65" s="701"/>
      <c r="LXE65" s="566"/>
      <c r="LXF65" s="399"/>
      <c r="LXG65" s="399"/>
      <c r="LXH65" s="399"/>
      <c r="LXI65" s="567"/>
      <c r="LXJ65" s="399"/>
      <c r="LXK65" s="399"/>
      <c r="LXL65" s="399"/>
      <c r="LXM65" s="399"/>
      <c r="LXN65" s="399"/>
      <c r="LXO65" s="399"/>
      <c r="LXP65" s="399"/>
      <c r="LXQ65" s="399"/>
      <c r="LXR65" s="399"/>
      <c r="LXS65" s="701"/>
      <c r="LXT65" s="701"/>
      <c r="LXU65" s="701"/>
      <c r="LXV65" s="566"/>
      <c r="LXW65" s="399"/>
      <c r="LXX65" s="399"/>
      <c r="LXY65" s="399"/>
      <c r="LXZ65" s="567"/>
      <c r="LYA65" s="399"/>
      <c r="LYB65" s="399"/>
      <c r="LYC65" s="399"/>
      <c r="LYD65" s="399"/>
      <c r="LYE65" s="399"/>
      <c r="LYF65" s="399"/>
      <c r="LYG65" s="399"/>
      <c r="LYH65" s="399"/>
      <c r="LYI65" s="399"/>
      <c r="LYJ65" s="701"/>
      <c r="LYK65" s="701"/>
      <c r="LYL65" s="701"/>
      <c r="LYM65" s="566"/>
      <c r="LYN65" s="399"/>
      <c r="LYO65" s="399"/>
      <c r="LYP65" s="399"/>
      <c r="LYQ65" s="567"/>
      <c r="LYR65" s="399"/>
      <c r="LYS65" s="399"/>
      <c r="LYT65" s="399"/>
      <c r="LYU65" s="399"/>
      <c r="LYV65" s="399"/>
      <c r="LYW65" s="399"/>
      <c r="LYX65" s="399"/>
      <c r="LYY65" s="399"/>
      <c r="LYZ65" s="399"/>
      <c r="LZA65" s="701"/>
      <c r="LZB65" s="701"/>
      <c r="LZC65" s="701"/>
      <c r="LZD65" s="566"/>
      <c r="LZE65" s="399"/>
      <c r="LZF65" s="399"/>
      <c r="LZG65" s="399"/>
      <c r="LZH65" s="567"/>
      <c r="LZI65" s="399"/>
      <c r="LZJ65" s="399"/>
      <c r="LZK65" s="399"/>
      <c r="LZL65" s="399"/>
      <c r="LZM65" s="399"/>
      <c r="LZN65" s="399"/>
      <c r="LZO65" s="399"/>
      <c r="LZP65" s="399"/>
      <c r="LZQ65" s="399"/>
      <c r="LZR65" s="701"/>
      <c r="LZS65" s="701"/>
      <c r="LZT65" s="701"/>
      <c r="LZU65" s="566"/>
      <c r="LZV65" s="399"/>
      <c r="LZW65" s="399"/>
      <c r="LZX65" s="399"/>
      <c r="LZY65" s="567"/>
      <c r="LZZ65" s="399"/>
      <c r="MAA65" s="399"/>
      <c r="MAB65" s="399"/>
      <c r="MAC65" s="399"/>
      <c r="MAD65" s="399"/>
      <c r="MAE65" s="399"/>
      <c r="MAF65" s="399"/>
      <c r="MAG65" s="399"/>
      <c r="MAH65" s="399"/>
      <c r="MAI65" s="701"/>
      <c r="MAJ65" s="701"/>
      <c r="MAK65" s="701"/>
      <c r="MAL65" s="566"/>
      <c r="MAM65" s="399"/>
      <c r="MAN65" s="399"/>
      <c r="MAO65" s="399"/>
      <c r="MAP65" s="567"/>
      <c r="MAQ65" s="399"/>
      <c r="MAR65" s="399"/>
      <c r="MAS65" s="399"/>
      <c r="MAT65" s="399"/>
      <c r="MAU65" s="399"/>
      <c r="MAV65" s="399"/>
      <c r="MAW65" s="399"/>
      <c r="MAX65" s="399"/>
      <c r="MAY65" s="399"/>
      <c r="MAZ65" s="701"/>
      <c r="MBA65" s="701"/>
      <c r="MBB65" s="701"/>
      <c r="MBC65" s="566"/>
      <c r="MBD65" s="399"/>
      <c r="MBE65" s="399"/>
      <c r="MBF65" s="399"/>
      <c r="MBG65" s="567"/>
      <c r="MBH65" s="399"/>
      <c r="MBI65" s="399"/>
      <c r="MBJ65" s="399"/>
      <c r="MBK65" s="399"/>
      <c r="MBL65" s="399"/>
      <c r="MBM65" s="399"/>
      <c r="MBN65" s="399"/>
      <c r="MBO65" s="399"/>
      <c r="MBP65" s="399"/>
      <c r="MBQ65" s="701"/>
      <c r="MBR65" s="701"/>
      <c r="MBS65" s="701"/>
      <c r="MBT65" s="566"/>
      <c r="MBU65" s="399"/>
      <c r="MBV65" s="399"/>
      <c r="MBW65" s="399"/>
      <c r="MBX65" s="567"/>
      <c r="MBY65" s="399"/>
      <c r="MBZ65" s="399"/>
      <c r="MCA65" s="399"/>
      <c r="MCB65" s="399"/>
      <c r="MCC65" s="399"/>
      <c r="MCD65" s="399"/>
      <c r="MCE65" s="399"/>
      <c r="MCF65" s="399"/>
      <c r="MCG65" s="399"/>
      <c r="MCH65" s="701"/>
      <c r="MCI65" s="701"/>
      <c r="MCJ65" s="701"/>
      <c r="MCK65" s="566"/>
      <c r="MCL65" s="399"/>
      <c r="MCM65" s="399"/>
      <c r="MCN65" s="399"/>
      <c r="MCO65" s="567"/>
      <c r="MCP65" s="399"/>
      <c r="MCQ65" s="399"/>
      <c r="MCR65" s="399"/>
      <c r="MCS65" s="399"/>
      <c r="MCT65" s="399"/>
      <c r="MCU65" s="399"/>
      <c r="MCV65" s="399"/>
      <c r="MCW65" s="399"/>
      <c r="MCX65" s="399"/>
      <c r="MCY65" s="701"/>
      <c r="MCZ65" s="701"/>
      <c r="MDA65" s="701"/>
      <c r="MDB65" s="566"/>
      <c r="MDC65" s="399"/>
      <c r="MDD65" s="399"/>
      <c r="MDE65" s="399"/>
      <c r="MDF65" s="567"/>
      <c r="MDG65" s="399"/>
      <c r="MDH65" s="399"/>
      <c r="MDI65" s="399"/>
      <c r="MDJ65" s="399"/>
      <c r="MDK65" s="399"/>
      <c r="MDL65" s="399"/>
      <c r="MDM65" s="399"/>
      <c r="MDN65" s="399"/>
      <c r="MDO65" s="399"/>
      <c r="MDP65" s="701"/>
      <c r="MDQ65" s="701"/>
      <c r="MDR65" s="701"/>
      <c r="MDS65" s="566"/>
      <c r="MDT65" s="399"/>
      <c r="MDU65" s="399"/>
      <c r="MDV65" s="399"/>
      <c r="MDW65" s="567"/>
      <c r="MDX65" s="399"/>
      <c r="MDY65" s="399"/>
      <c r="MDZ65" s="399"/>
      <c r="MEA65" s="399"/>
      <c r="MEB65" s="399"/>
      <c r="MEC65" s="399"/>
      <c r="MED65" s="399"/>
      <c r="MEE65" s="399"/>
      <c r="MEF65" s="399"/>
      <c r="MEG65" s="701"/>
      <c r="MEH65" s="701"/>
      <c r="MEI65" s="701"/>
      <c r="MEJ65" s="566"/>
      <c r="MEK65" s="399"/>
      <c r="MEL65" s="399"/>
      <c r="MEM65" s="399"/>
      <c r="MEN65" s="567"/>
      <c r="MEO65" s="399"/>
      <c r="MEP65" s="399"/>
      <c r="MEQ65" s="399"/>
      <c r="MER65" s="399"/>
      <c r="MES65" s="399"/>
      <c r="MET65" s="399"/>
      <c r="MEU65" s="399"/>
      <c r="MEV65" s="399"/>
      <c r="MEW65" s="399"/>
      <c r="MEX65" s="701"/>
      <c r="MEY65" s="701"/>
      <c r="MEZ65" s="701"/>
      <c r="MFA65" s="566"/>
      <c r="MFB65" s="399"/>
      <c r="MFC65" s="399"/>
      <c r="MFD65" s="399"/>
      <c r="MFE65" s="567"/>
      <c r="MFF65" s="399"/>
      <c r="MFG65" s="399"/>
      <c r="MFH65" s="399"/>
      <c r="MFI65" s="399"/>
      <c r="MFJ65" s="399"/>
      <c r="MFK65" s="399"/>
      <c r="MFL65" s="399"/>
      <c r="MFM65" s="399"/>
      <c r="MFN65" s="399"/>
      <c r="MFO65" s="701"/>
      <c r="MFP65" s="701"/>
      <c r="MFQ65" s="701"/>
      <c r="MFR65" s="566"/>
      <c r="MFS65" s="399"/>
      <c r="MFT65" s="399"/>
      <c r="MFU65" s="399"/>
      <c r="MFV65" s="567"/>
      <c r="MFW65" s="399"/>
      <c r="MFX65" s="399"/>
      <c r="MFY65" s="399"/>
      <c r="MFZ65" s="399"/>
      <c r="MGA65" s="399"/>
      <c r="MGB65" s="399"/>
      <c r="MGC65" s="399"/>
      <c r="MGD65" s="399"/>
      <c r="MGE65" s="399"/>
      <c r="MGF65" s="701"/>
      <c r="MGG65" s="701"/>
      <c r="MGH65" s="701"/>
      <c r="MGI65" s="566"/>
      <c r="MGJ65" s="399"/>
      <c r="MGK65" s="399"/>
      <c r="MGL65" s="399"/>
      <c r="MGM65" s="567"/>
      <c r="MGN65" s="399"/>
      <c r="MGO65" s="399"/>
      <c r="MGP65" s="399"/>
      <c r="MGQ65" s="399"/>
      <c r="MGR65" s="399"/>
      <c r="MGS65" s="399"/>
      <c r="MGT65" s="399"/>
      <c r="MGU65" s="399"/>
      <c r="MGV65" s="399"/>
      <c r="MGW65" s="701"/>
      <c r="MGX65" s="701"/>
      <c r="MGY65" s="701"/>
      <c r="MGZ65" s="566"/>
      <c r="MHA65" s="399"/>
      <c r="MHB65" s="399"/>
      <c r="MHC65" s="399"/>
      <c r="MHD65" s="567"/>
      <c r="MHE65" s="399"/>
      <c r="MHF65" s="399"/>
      <c r="MHG65" s="399"/>
      <c r="MHH65" s="399"/>
      <c r="MHI65" s="399"/>
      <c r="MHJ65" s="399"/>
      <c r="MHK65" s="399"/>
      <c r="MHL65" s="399"/>
      <c r="MHM65" s="399"/>
      <c r="MHN65" s="701"/>
      <c r="MHO65" s="701"/>
      <c r="MHP65" s="701"/>
      <c r="MHQ65" s="566"/>
      <c r="MHR65" s="399"/>
      <c r="MHS65" s="399"/>
      <c r="MHT65" s="399"/>
      <c r="MHU65" s="567"/>
      <c r="MHV65" s="399"/>
      <c r="MHW65" s="399"/>
      <c r="MHX65" s="399"/>
      <c r="MHY65" s="399"/>
      <c r="MHZ65" s="399"/>
      <c r="MIA65" s="399"/>
      <c r="MIB65" s="399"/>
      <c r="MIC65" s="399"/>
      <c r="MID65" s="399"/>
      <c r="MIE65" s="701"/>
      <c r="MIF65" s="701"/>
      <c r="MIG65" s="701"/>
      <c r="MIH65" s="566"/>
      <c r="MII65" s="399"/>
      <c r="MIJ65" s="399"/>
      <c r="MIK65" s="399"/>
      <c r="MIL65" s="567"/>
      <c r="MIM65" s="399"/>
      <c r="MIN65" s="399"/>
      <c r="MIO65" s="399"/>
      <c r="MIP65" s="399"/>
      <c r="MIQ65" s="399"/>
      <c r="MIR65" s="399"/>
      <c r="MIS65" s="399"/>
      <c r="MIT65" s="399"/>
      <c r="MIU65" s="399"/>
      <c r="MIV65" s="701"/>
      <c r="MIW65" s="701"/>
      <c r="MIX65" s="701"/>
      <c r="MIY65" s="566"/>
      <c r="MIZ65" s="399"/>
      <c r="MJA65" s="399"/>
      <c r="MJB65" s="399"/>
      <c r="MJC65" s="567"/>
      <c r="MJD65" s="399"/>
      <c r="MJE65" s="399"/>
      <c r="MJF65" s="399"/>
      <c r="MJG65" s="399"/>
      <c r="MJH65" s="399"/>
      <c r="MJI65" s="399"/>
      <c r="MJJ65" s="399"/>
      <c r="MJK65" s="399"/>
      <c r="MJL65" s="399"/>
      <c r="MJM65" s="701"/>
      <c r="MJN65" s="701"/>
      <c r="MJO65" s="701"/>
      <c r="MJP65" s="566"/>
      <c r="MJQ65" s="399"/>
      <c r="MJR65" s="399"/>
      <c r="MJS65" s="399"/>
      <c r="MJT65" s="567"/>
      <c r="MJU65" s="399"/>
      <c r="MJV65" s="399"/>
      <c r="MJW65" s="399"/>
      <c r="MJX65" s="399"/>
      <c r="MJY65" s="399"/>
      <c r="MJZ65" s="399"/>
      <c r="MKA65" s="399"/>
      <c r="MKB65" s="399"/>
      <c r="MKC65" s="399"/>
      <c r="MKD65" s="701"/>
      <c r="MKE65" s="701"/>
      <c r="MKF65" s="701"/>
      <c r="MKG65" s="566"/>
      <c r="MKH65" s="399"/>
      <c r="MKI65" s="399"/>
      <c r="MKJ65" s="399"/>
      <c r="MKK65" s="567"/>
      <c r="MKL65" s="399"/>
      <c r="MKM65" s="399"/>
      <c r="MKN65" s="399"/>
      <c r="MKO65" s="399"/>
      <c r="MKP65" s="399"/>
      <c r="MKQ65" s="399"/>
      <c r="MKR65" s="399"/>
      <c r="MKS65" s="399"/>
      <c r="MKT65" s="399"/>
      <c r="MKU65" s="701"/>
      <c r="MKV65" s="701"/>
      <c r="MKW65" s="701"/>
      <c r="MKX65" s="566"/>
      <c r="MKY65" s="399"/>
      <c r="MKZ65" s="399"/>
      <c r="MLA65" s="399"/>
      <c r="MLB65" s="567"/>
      <c r="MLC65" s="399"/>
      <c r="MLD65" s="399"/>
      <c r="MLE65" s="399"/>
      <c r="MLF65" s="399"/>
      <c r="MLG65" s="399"/>
      <c r="MLH65" s="399"/>
      <c r="MLI65" s="399"/>
      <c r="MLJ65" s="399"/>
      <c r="MLK65" s="399"/>
      <c r="MLL65" s="701"/>
      <c r="MLM65" s="701"/>
      <c r="MLN65" s="701"/>
      <c r="MLO65" s="566"/>
      <c r="MLP65" s="399"/>
      <c r="MLQ65" s="399"/>
      <c r="MLR65" s="399"/>
      <c r="MLS65" s="567"/>
      <c r="MLT65" s="399"/>
      <c r="MLU65" s="399"/>
      <c r="MLV65" s="399"/>
      <c r="MLW65" s="399"/>
      <c r="MLX65" s="399"/>
      <c r="MLY65" s="399"/>
      <c r="MLZ65" s="399"/>
      <c r="MMA65" s="399"/>
      <c r="MMB65" s="399"/>
      <c r="MMC65" s="701"/>
      <c r="MMD65" s="701"/>
      <c r="MME65" s="701"/>
      <c r="MMF65" s="566"/>
      <c r="MMG65" s="399"/>
      <c r="MMH65" s="399"/>
      <c r="MMI65" s="399"/>
      <c r="MMJ65" s="567"/>
      <c r="MMK65" s="399"/>
      <c r="MML65" s="399"/>
      <c r="MMM65" s="399"/>
      <c r="MMN65" s="399"/>
      <c r="MMO65" s="399"/>
      <c r="MMP65" s="399"/>
      <c r="MMQ65" s="399"/>
      <c r="MMR65" s="399"/>
      <c r="MMS65" s="399"/>
      <c r="MMT65" s="701"/>
      <c r="MMU65" s="701"/>
      <c r="MMV65" s="701"/>
      <c r="MMW65" s="566"/>
      <c r="MMX65" s="399"/>
      <c r="MMY65" s="399"/>
      <c r="MMZ65" s="399"/>
      <c r="MNA65" s="567"/>
      <c r="MNB65" s="399"/>
      <c r="MNC65" s="399"/>
      <c r="MND65" s="399"/>
      <c r="MNE65" s="399"/>
      <c r="MNF65" s="399"/>
      <c r="MNG65" s="399"/>
      <c r="MNH65" s="399"/>
      <c r="MNI65" s="399"/>
      <c r="MNJ65" s="399"/>
      <c r="MNK65" s="701"/>
      <c r="MNL65" s="701"/>
      <c r="MNM65" s="701"/>
      <c r="MNN65" s="566"/>
      <c r="MNO65" s="399"/>
      <c r="MNP65" s="399"/>
      <c r="MNQ65" s="399"/>
      <c r="MNR65" s="567"/>
      <c r="MNS65" s="399"/>
      <c r="MNT65" s="399"/>
      <c r="MNU65" s="399"/>
      <c r="MNV65" s="399"/>
      <c r="MNW65" s="399"/>
      <c r="MNX65" s="399"/>
      <c r="MNY65" s="399"/>
      <c r="MNZ65" s="399"/>
      <c r="MOA65" s="399"/>
      <c r="MOB65" s="701"/>
      <c r="MOC65" s="701"/>
      <c r="MOD65" s="701"/>
      <c r="MOE65" s="566"/>
      <c r="MOF65" s="399"/>
      <c r="MOG65" s="399"/>
      <c r="MOH65" s="399"/>
      <c r="MOI65" s="567"/>
      <c r="MOJ65" s="399"/>
      <c r="MOK65" s="399"/>
      <c r="MOL65" s="399"/>
      <c r="MOM65" s="399"/>
      <c r="MON65" s="399"/>
      <c r="MOO65" s="399"/>
      <c r="MOP65" s="399"/>
      <c r="MOQ65" s="399"/>
      <c r="MOR65" s="399"/>
      <c r="MOS65" s="701"/>
      <c r="MOT65" s="701"/>
      <c r="MOU65" s="701"/>
      <c r="MOV65" s="566"/>
      <c r="MOW65" s="399"/>
      <c r="MOX65" s="399"/>
      <c r="MOY65" s="399"/>
      <c r="MOZ65" s="567"/>
      <c r="MPA65" s="399"/>
      <c r="MPB65" s="399"/>
      <c r="MPC65" s="399"/>
      <c r="MPD65" s="399"/>
      <c r="MPE65" s="399"/>
      <c r="MPF65" s="399"/>
      <c r="MPG65" s="399"/>
      <c r="MPH65" s="399"/>
      <c r="MPI65" s="399"/>
      <c r="MPJ65" s="701"/>
      <c r="MPK65" s="701"/>
      <c r="MPL65" s="701"/>
      <c r="MPM65" s="566"/>
      <c r="MPN65" s="399"/>
      <c r="MPO65" s="399"/>
      <c r="MPP65" s="399"/>
      <c r="MPQ65" s="567"/>
      <c r="MPR65" s="399"/>
      <c r="MPS65" s="399"/>
      <c r="MPT65" s="399"/>
      <c r="MPU65" s="399"/>
      <c r="MPV65" s="399"/>
      <c r="MPW65" s="399"/>
      <c r="MPX65" s="399"/>
      <c r="MPY65" s="399"/>
      <c r="MPZ65" s="399"/>
      <c r="MQA65" s="701"/>
      <c r="MQB65" s="701"/>
      <c r="MQC65" s="701"/>
      <c r="MQD65" s="566"/>
      <c r="MQE65" s="399"/>
      <c r="MQF65" s="399"/>
      <c r="MQG65" s="399"/>
      <c r="MQH65" s="567"/>
      <c r="MQI65" s="399"/>
      <c r="MQJ65" s="399"/>
      <c r="MQK65" s="399"/>
      <c r="MQL65" s="399"/>
      <c r="MQM65" s="399"/>
      <c r="MQN65" s="399"/>
      <c r="MQO65" s="399"/>
      <c r="MQP65" s="399"/>
      <c r="MQQ65" s="399"/>
      <c r="MQR65" s="701"/>
      <c r="MQS65" s="701"/>
      <c r="MQT65" s="701"/>
      <c r="MQU65" s="566"/>
      <c r="MQV65" s="399"/>
      <c r="MQW65" s="399"/>
      <c r="MQX65" s="399"/>
      <c r="MQY65" s="567"/>
      <c r="MQZ65" s="399"/>
      <c r="MRA65" s="399"/>
      <c r="MRB65" s="399"/>
      <c r="MRC65" s="399"/>
      <c r="MRD65" s="399"/>
      <c r="MRE65" s="399"/>
      <c r="MRF65" s="399"/>
      <c r="MRG65" s="399"/>
      <c r="MRH65" s="399"/>
      <c r="MRI65" s="701"/>
      <c r="MRJ65" s="701"/>
      <c r="MRK65" s="701"/>
      <c r="MRL65" s="566"/>
      <c r="MRM65" s="399"/>
      <c r="MRN65" s="399"/>
      <c r="MRO65" s="399"/>
      <c r="MRP65" s="567"/>
      <c r="MRQ65" s="399"/>
      <c r="MRR65" s="399"/>
      <c r="MRS65" s="399"/>
      <c r="MRT65" s="399"/>
      <c r="MRU65" s="399"/>
      <c r="MRV65" s="399"/>
      <c r="MRW65" s="399"/>
      <c r="MRX65" s="399"/>
      <c r="MRY65" s="399"/>
      <c r="MRZ65" s="701"/>
      <c r="MSA65" s="701"/>
      <c r="MSB65" s="701"/>
      <c r="MSC65" s="566"/>
      <c r="MSD65" s="399"/>
      <c r="MSE65" s="399"/>
      <c r="MSF65" s="399"/>
      <c r="MSG65" s="567"/>
      <c r="MSH65" s="399"/>
      <c r="MSI65" s="399"/>
      <c r="MSJ65" s="399"/>
      <c r="MSK65" s="399"/>
      <c r="MSL65" s="399"/>
      <c r="MSM65" s="399"/>
      <c r="MSN65" s="399"/>
      <c r="MSO65" s="399"/>
      <c r="MSP65" s="399"/>
      <c r="MSQ65" s="701"/>
      <c r="MSR65" s="701"/>
      <c r="MSS65" s="701"/>
      <c r="MST65" s="566"/>
      <c r="MSU65" s="399"/>
      <c r="MSV65" s="399"/>
      <c r="MSW65" s="399"/>
      <c r="MSX65" s="567"/>
      <c r="MSY65" s="399"/>
      <c r="MSZ65" s="399"/>
      <c r="MTA65" s="399"/>
      <c r="MTB65" s="399"/>
      <c r="MTC65" s="399"/>
      <c r="MTD65" s="399"/>
      <c r="MTE65" s="399"/>
      <c r="MTF65" s="399"/>
      <c r="MTG65" s="399"/>
      <c r="MTH65" s="701"/>
      <c r="MTI65" s="701"/>
      <c r="MTJ65" s="701"/>
      <c r="MTK65" s="566"/>
      <c r="MTL65" s="399"/>
      <c r="MTM65" s="399"/>
      <c r="MTN65" s="399"/>
      <c r="MTO65" s="567"/>
      <c r="MTP65" s="399"/>
      <c r="MTQ65" s="399"/>
      <c r="MTR65" s="399"/>
      <c r="MTS65" s="399"/>
      <c r="MTT65" s="399"/>
      <c r="MTU65" s="399"/>
      <c r="MTV65" s="399"/>
      <c r="MTW65" s="399"/>
      <c r="MTX65" s="399"/>
      <c r="MTY65" s="701"/>
      <c r="MTZ65" s="701"/>
      <c r="MUA65" s="701"/>
      <c r="MUB65" s="566"/>
      <c r="MUC65" s="399"/>
      <c r="MUD65" s="399"/>
      <c r="MUE65" s="399"/>
      <c r="MUF65" s="567"/>
      <c r="MUG65" s="399"/>
      <c r="MUH65" s="399"/>
      <c r="MUI65" s="399"/>
      <c r="MUJ65" s="399"/>
      <c r="MUK65" s="399"/>
      <c r="MUL65" s="399"/>
      <c r="MUM65" s="399"/>
      <c r="MUN65" s="399"/>
      <c r="MUO65" s="399"/>
      <c r="MUP65" s="701"/>
      <c r="MUQ65" s="701"/>
      <c r="MUR65" s="701"/>
      <c r="MUS65" s="566"/>
      <c r="MUT65" s="399"/>
      <c r="MUU65" s="399"/>
      <c r="MUV65" s="399"/>
      <c r="MUW65" s="567"/>
      <c r="MUX65" s="399"/>
      <c r="MUY65" s="399"/>
      <c r="MUZ65" s="399"/>
      <c r="MVA65" s="399"/>
      <c r="MVB65" s="399"/>
      <c r="MVC65" s="399"/>
      <c r="MVD65" s="399"/>
      <c r="MVE65" s="399"/>
      <c r="MVF65" s="399"/>
      <c r="MVG65" s="701"/>
      <c r="MVH65" s="701"/>
      <c r="MVI65" s="701"/>
      <c r="MVJ65" s="566"/>
      <c r="MVK65" s="399"/>
      <c r="MVL65" s="399"/>
      <c r="MVM65" s="399"/>
      <c r="MVN65" s="567"/>
      <c r="MVO65" s="399"/>
      <c r="MVP65" s="399"/>
      <c r="MVQ65" s="399"/>
      <c r="MVR65" s="399"/>
      <c r="MVS65" s="399"/>
      <c r="MVT65" s="399"/>
      <c r="MVU65" s="399"/>
      <c r="MVV65" s="399"/>
      <c r="MVW65" s="399"/>
      <c r="MVX65" s="701"/>
      <c r="MVY65" s="701"/>
      <c r="MVZ65" s="701"/>
      <c r="MWA65" s="566"/>
      <c r="MWB65" s="399"/>
      <c r="MWC65" s="399"/>
      <c r="MWD65" s="399"/>
      <c r="MWE65" s="567"/>
      <c r="MWF65" s="399"/>
      <c r="MWG65" s="399"/>
      <c r="MWH65" s="399"/>
      <c r="MWI65" s="399"/>
      <c r="MWJ65" s="399"/>
      <c r="MWK65" s="399"/>
      <c r="MWL65" s="399"/>
      <c r="MWM65" s="399"/>
      <c r="MWN65" s="399"/>
      <c r="MWO65" s="701"/>
      <c r="MWP65" s="701"/>
      <c r="MWQ65" s="701"/>
      <c r="MWR65" s="566"/>
      <c r="MWS65" s="399"/>
      <c r="MWT65" s="399"/>
      <c r="MWU65" s="399"/>
      <c r="MWV65" s="567"/>
      <c r="MWW65" s="399"/>
      <c r="MWX65" s="399"/>
      <c r="MWY65" s="399"/>
      <c r="MWZ65" s="399"/>
      <c r="MXA65" s="399"/>
      <c r="MXB65" s="399"/>
      <c r="MXC65" s="399"/>
      <c r="MXD65" s="399"/>
      <c r="MXE65" s="399"/>
      <c r="MXF65" s="701"/>
      <c r="MXG65" s="701"/>
      <c r="MXH65" s="701"/>
      <c r="MXI65" s="566"/>
      <c r="MXJ65" s="399"/>
      <c r="MXK65" s="399"/>
      <c r="MXL65" s="399"/>
      <c r="MXM65" s="567"/>
      <c r="MXN65" s="399"/>
      <c r="MXO65" s="399"/>
      <c r="MXP65" s="399"/>
      <c r="MXQ65" s="399"/>
      <c r="MXR65" s="399"/>
      <c r="MXS65" s="399"/>
      <c r="MXT65" s="399"/>
      <c r="MXU65" s="399"/>
      <c r="MXV65" s="399"/>
      <c r="MXW65" s="701"/>
      <c r="MXX65" s="701"/>
      <c r="MXY65" s="701"/>
      <c r="MXZ65" s="566"/>
      <c r="MYA65" s="399"/>
      <c r="MYB65" s="399"/>
      <c r="MYC65" s="399"/>
      <c r="MYD65" s="567"/>
      <c r="MYE65" s="399"/>
      <c r="MYF65" s="399"/>
      <c r="MYG65" s="399"/>
      <c r="MYH65" s="399"/>
      <c r="MYI65" s="399"/>
      <c r="MYJ65" s="399"/>
      <c r="MYK65" s="399"/>
      <c r="MYL65" s="399"/>
      <c r="MYM65" s="399"/>
      <c r="MYN65" s="701"/>
      <c r="MYO65" s="701"/>
      <c r="MYP65" s="701"/>
      <c r="MYQ65" s="566"/>
      <c r="MYR65" s="399"/>
      <c r="MYS65" s="399"/>
      <c r="MYT65" s="399"/>
      <c r="MYU65" s="567"/>
      <c r="MYV65" s="399"/>
      <c r="MYW65" s="399"/>
      <c r="MYX65" s="399"/>
      <c r="MYY65" s="399"/>
      <c r="MYZ65" s="399"/>
      <c r="MZA65" s="399"/>
      <c r="MZB65" s="399"/>
      <c r="MZC65" s="399"/>
      <c r="MZD65" s="399"/>
      <c r="MZE65" s="701"/>
      <c r="MZF65" s="701"/>
      <c r="MZG65" s="701"/>
      <c r="MZH65" s="566"/>
      <c r="MZI65" s="399"/>
      <c r="MZJ65" s="399"/>
      <c r="MZK65" s="399"/>
      <c r="MZL65" s="567"/>
      <c r="MZM65" s="399"/>
      <c r="MZN65" s="399"/>
      <c r="MZO65" s="399"/>
      <c r="MZP65" s="399"/>
      <c r="MZQ65" s="399"/>
      <c r="MZR65" s="399"/>
      <c r="MZS65" s="399"/>
      <c r="MZT65" s="399"/>
      <c r="MZU65" s="399"/>
      <c r="MZV65" s="701"/>
      <c r="MZW65" s="701"/>
      <c r="MZX65" s="701"/>
      <c r="MZY65" s="566"/>
      <c r="MZZ65" s="399"/>
      <c r="NAA65" s="399"/>
      <c r="NAB65" s="399"/>
      <c r="NAC65" s="567"/>
      <c r="NAD65" s="399"/>
      <c r="NAE65" s="399"/>
      <c r="NAF65" s="399"/>
      <c r="NAG65" s="399"/>
      <c r="NAH65" s="399"/>
      <c r="NAI65" s="399"/>
      <c r="NAJ65" s="399"/>
      <c r="NAK65" s="399"/>
      <c r="NAL65" s="399"/>
      <c r="NAM65" s="701"/>
      <c r="NAN65" s="701"/>
      <c r="NAO65" s="701"/>
      <c r="NAP65" s="566"/>
      <c r="NAQ65" s="399"/>
      <c r="NAR65" s="399"/>
      <c r="NAS65" s="399"/>
      <c r="NAT65" s="567"/>
      <c r="NAU65" s="399"/>
      <c r="NAV65" s="399"/>
      <c r="NAW65" s="399"/>
      <c r="NAX65" s="399"/>
      <c r="NAY65" s="399"/>
      <c r="NAZ65" s="399"/>
      <c r="NBA65" s="399"/>
      <c r="NBB65" s="399"/>
      <c r="NBC65" s="399"/>
      <c r="NBD65" s="701"/>
      <c r="NBE65" s="701"/>
      <c r="NBF65" s="701"/>
      <c r="NBG65" s="566"/>
      <c r="NBH65" s="399"/>
      <c r="NBI65" s="399"/>
      <c r="NBJ65" s="399"/>
      <c r="NBK65" s="567"/>
      <c r="NBL65" s="399"/>
      <c r="NBM65" s="399"/>
      <c r="NBN65" s="399"/>
      <c r="NBO65" s="399"/>
      <c r="NBP65" s="399"/>
      <c r="NBQ65" s="399"/>
      <c r="NBR65" s="399"/>
      <c r="NBS65" s="399"/>
      <c r="NBT65" s="399"/>
      <c r="NBU65" s="701"/>
      <c r="NBV65" s="701"/>
      <c r="NBW65" s="701"/>
      <c r="NBX65" s="566"/>
      <c r="NBY65" s="399"/>
      <c r="NBZ65" s="399"/>
      <c r="NCA65" s="399"/>
      <c r="NCB65" s="567"/>
      <c r="NCC65" s="399"/>
      <c r="NCD65" s="399"/>
      <c r="NCE65" s="399"/>
      <c r="NCF65" s="399"/>
      <c r="NCG65" s="399"/>
      <c r="NCH65" s="399"/>
      <c r="NCI65" s="399"/>
      <c r="NCJ65" s="399"/>
      <c r="NCK65" s="399"/>
      <c r="NCL65" s="701"/>
      <c r="NCM65" s="701"/>
      <c r="NCN65" s="701"/>
      <c r="NCO65" s="566"/>
      <c r="NCP65" s="399"/>
      <c r="NCQ65" s="399"/>
      <c r="NCR65" s="399"/>
      <c r="NCS65" s="567"/>
      <c r="NCT65" s="399"/>
      <c r="NCU65" s="399"/>
      <c r="NCV65" s="399"/>
      <c r="NCW65" s="399"/>
      <c r="NCX65" s="399"/>
      <c r="NCY65" s="399"/>
      <c r="NCZ65" s="399"/>
      <c r="NDA65" s="399"/>
      <c r="NDB65" s="399"/>
      <c r="NDC65" s="701"/>
      <c r="NDD65" s="701"/>
      <c r="NDE65" s="701"/>
      <c r="NDF65" s="566"/>
      <c r="NDG65" s="399"/>
      <c r="NDH65" s="399"/>
      <c r="NDI65" s="399"/>
      <c r="NDJ65" s="567"/>
      <c r="NDK65" s="399"/>
      <c r="NDL65" s="399"/>
      <c r="NDM65" s="399"/>
      <c r="NDN65" s="399"/>
      <c r="NDO65" s="399"/>
      <c r="NDP65" s="399"/>
      <c r="NDQ65" s="399"/>
      <c r="NDR65" s="399"/>
      <c r="NDS65" s="399"/>
      <c r="NDT65" s="701"/>
      <c r="NDU65" s="701"/>
      <c r="NDV65" s="701"/>
      <c r="NDW65" s="566"/>
      <c r="NDX65" s="399"/>
      <c r="NDY65" s="399"/>
      <c r="NDZ65" s="399"/>
      <c r="NEA65" s="567"/>
      <c r="NEB65" s="399"/>
      <c r="NEC65" s="399"/>
      <c r="NED65" s="399"/>
      <c r="NEE65" s="399"/>
      <c r="NEF65" s="399"/>
      <c r="NEG65" s="399"/>
      <c r="NEH65" s="399"/>
      <c r="NEI65" s="399"/>
      <c r="NEJ65" s="399"/>
      <c r="NEK65" s="701"/>
      <c r="NEL65" s="701"/>
      <c r="NEM65" s="701"/>
      <c r="NEN65" s="566"/>
      <c r="NEO65" s="399"/>
      <c r="NEP65" s="399"/>
      <c r="NEQ65" s="399"/>
      <c r="NER65" s="567"/>
      <c r="NES65" s="399"/>
      <c r="NET65" s="399"/>
      <c r="NEU65" s="399"/>
      <c r="NEV65" s="399"/>
      <c r="NEW65" s="399"/>
      <c r="NEX65" s="399"/>
      <c r="NEY65" s="399"/>
      <c r="NEZ65" s="399"/>
      <c r="NFA65" s="399"/>
      <c r="NFB65" s="701"/>
      <c r="NFC65" s="701"/>
      <c r="NFD65" s="701"/>
      <c r="NFE65" s="566"/>
      <c r="NFF65" s="399"/>
      <c r="NFG65" s="399"/>
      <c r="NFH65" s="399"/>
      <c r="NFI65" s="567"/>
      <c r="NFJ65" s="399"/>
      <c r="NFK65" s="399"/>
      <c r="NFL65" s="399"/>
      <c r="NFM65" s="399"/>
      <c r="NFN65" s="399"/>
      <c r="NFO65" s="399"/>
      <c r="NFP65" s="399"/>
      <c r="NFQ65" s="399"/>
      <c r="NFR65" s="399"/>
      <c r="NFS65" s="701"/>
      <c r="NFT65" s="701"/>
      <c r="NFU65" s="701"/>
      <c r="NFV65" s="566"/>
      <c r="NFW65" s="399"/>
      <c r="NFX65" s="399"/>
      <c r="NFY65" s="399"/>
      <c r="NFZ65" s="567"/>
      <c r="NGA65" s="399"/>
      <c r="NGB65" s="399"/>
      <c r="NGC65" s="399"/>
      <c r="NGD65" s="399"/>
      <c r="NGE65" s="399"/>
      <c r="NGF65" s="399"/>
      <c r="NGG65" s="399"/>
      <c r="NGH65" s="399"/>
      <c r="NGI65" s="399"/>
      <c r="NGJ65" s="701"/>
      <c r="NGK65" s="701"/>
      <c r="NGL65" s="701"/>
      <c r="NGM65" s="566"/>
      <c r="NGN65" s="399"/>
      <c r="NGO65" s="399"/>
      <c r="NGP65" s="399"/>
      <c r="NGQ65" s="567"/>
      <c r="NGR65" s="399"/>
      <c r="NGS65" s="399"/>
      <c r="NGT65" s="399"/>
      <c r="NGU65" s="399"/>
      <c r="NGV65" s="399"/>
      <c r="NGW65" s="399"/>
      <c r="NGX65" s="399"/>
      <c r="NGY65" s="399"/>
      <c r="NGZ65" s="399"/>
      <c r="NHA65" s="701"/>
      <c r="NHB65" s="701"/>
      <c r="NHC65" s="701"/>
      <c r="NHD65" s="566"/>
      <c r="NHE65" s="399"/>
      <c r="NHF65" s="399"/>
      <c r="NHG65" s="399"/>
      <c r="NHH65" s="567"/>
      <c r="NHI65" s="399"/>
      <c r="NHJ65" s="399"/>
      <c r="NHK65" s="399"/>
      <c r="NHL65" s="399"/>
      <c r="NHM65" s="399"/>
      <c r="NHN65" s="399"/>
      <c r="NHO65" s="399"/>
      <c r="NHP65" s="399"/>
      <c r="NHQ65" s="399"/>
      <c r="NHR65" s="701"/>
      <c r="NHS65" s="701"/>
      <c r="NHT65" s="701"/>
      <c r="NHU65" s="566"/>
      <c r="NHV65" s="399"/>
      <c r="NHW65" s="399"/>
      <c r="NHX65" s="399"/>
      <c r="NHY65" s="567"/>
      <c r="NHZ65" s="399"/>
      <c r="NIA65" s="399"/>
      <c r="NIB65" s="399"/>
      <c r="NIC65" s="399"/>
      <c r="NID65" s="399"/>
      <c r="NIE65" s="399"/>
      <c r="NIF65" s="399"/>
      <c r="NIG65" s="399"/>
      <c r="NIH65" s="399"/>
      <c r="NII65" s="701"/>
      <c r="NIJ65" s="701"/>
      <c r="NIK65" s="701"/>
      <c r="NIL65" s="566"/>
      <c r="NIM65" s="399"/>
      <c r="NIN65" s="399"/>
      <c r="NIO65" s="399"/>
      <c r="NIP65" s="567"/>
      <c r="NIQ65" s="399"/>
      <c r="NIR65" s="399"/>
      <c r="NIS65" s="399"/>
      <c r="NIT65" s="399"/>
      <c r="NIU65" s="399"/>
      <c r="NIV65" s="399"/>
      <c r="NIW65" s="399"/>
      <c r="NIX65" s="399"/>
      <c r="NIY65" s="399"/>
      <c r="NIZ65" s="701"/>
      <c r="NJA65" s="701"/>
      <c r="NJB65" s="701"/>
      <c r="NJC65" s="566"/>
      <c r="NJD65" s="399"/>
      <c r="NJE65" s="399"/>
      <c r="NJF65" s="399"/>
      <c r="NJG65" s="567"/>
      <c r="NJH65" s="399"/>
      <c r="NJI65" s="399"/>
      <c r="NJJ65" s="399"/>
      <c r="NJK65" s="399"/>
      <c r="NJL65" s="399"/>
      <c r="NJM65" s="399"/>
      <c r="NJN65" s="399"/>
      <c r="NJO65" s="399"/>
      <c r="NJP65" s="399"/>
      <c r="NJQ65" s="701"/>
      <c r="NJR65" s="701"/>
      <c r="NJS65" s="701"/>
      <c r="NJT65" s="566"/>
      <c r="NJU65" s="399"/>
      <c r="NJV65" s="399"/>
      <c r="NJW65" s="399"/>
      <c r="NJX65" s="567"/>
      <c r="NJY65" s="399"/>
      <c r="NJZ65" s="399"/>
      <c r="NKA65" s="399"/>
      <c r="NKB65" s="399"/>
      <c r="NKC65" s="399"/>
      <c r="NKD65" s="399"/>
      <c r="NKE65" s="399"/>
      <c r="NKF65" s="399"/>
      <c r="NKG65" s="399"/>
      <c r="NKH65" s="701"/>
      <c r="NKI65" s="701"/>
      <c r="NKJ65" s="701"/>
      <c r="NKK65" s="566"/>
      <c r="NKL65" s="399"/>
      <c r="NKM65" s="399"/>
      <c r="NKN65" s="399"/>
      <c r="NKO65" s="567"/>
      <c r="NKP65" s="399"/>
      <c r="NKQ65" s="399"/>
      <c r="NKR65" s="399"/>
      <c r="NKS65" s="399"/>
      <c r="NKT65" s="399"/>
      <c r="NKU65" s="399"/>
      <c r="NKV65" s="399"/>
      <c r="NKW65" s="399"/>
      <c r="NKX65" s="399"/>
      <c r="NKY65" s="701"/>
      <c r="NKZ65" s="701"/>
      <c r="NLA65" s="701"/>
      <c r="NLB65" s="566"/>
      <c r="NLC65" s="399"/>
      <c r="NLD65" s="399"/>
      <c r="NLE65" s="399"/>
      <c r="NLF65" s="567"/>
      <c r="NLG65" s="399"/>
      <c r="NLH65" s="399"/>
      <c r="NLI65" s="399"/>
      <c r="NLJ65" s="399"/>
      <c r="NLK65" s="399"/>
      <c r="NLL65" s="399"/>
      <c r="NLM65" s="399"/>
      <c r="NLN65" s="399"/>
      <c r="NLO65" s="399"/>
      <c r="NLP65" s="701"/>
      <c r="NLQ65" s="701"/>
      <c r="NLR65" s="701"/>
      <c r="NLS65" s="566"/>
      <c r="NLT65" s="399"/>
      <c r="NLU65" s="399"/>
      <c r="NLV65" s="399"/>
      <c r="NLW65" s="567"/>
      <c r="NLX65" s="399"/>
      <c r="NLY65" s="399"/>
      <c r="NLZ65" s="399"/>
      <c r="NMA65" s="399"/>
      <c r="NMB65" s="399"/>
      <c r="NMC65" s="399"/>
      <c r="NMD65" s="399"/>
      <c r="NME65" s="399"/>
      <c r="NMF65" s="399"/>
      <c r="NMG65" s="701"/>
      <c r="NMH65" s="701"/>
      <c r="NMI65" s="701"/>
      <c r="NMJ65" s="566"/>
      <c r="NMK65" s="399"/>
      <c r="NML65" s="399"/>
      <c r="NMM65" s="399"/>
      <c r="NMN65" s="567"/>
      <c r="NMO65" s="399"/>
      <c r="NMP65" s="399"/>
      <c r="NMQ65" s="399"/>
      <c r="NMR65" s="399"/>
      <c r="NMS65" s="399"/>
      <c r="NMT65" s="399"/>
      <c r="NMU65" s="399"/>
      <c r="NMV65" s="399"/>
      <c r="NMW65" s="399"/>
      <c r="NMX65" s="701"/>
      <c r="NMY65" s="701"/>
      <c r="NMZ65" s="701"/>
      <c r="NNA65" s="566"/>
      <c r="NNB65" s="399"/>
      <c r="NNC65" s="399"/>
      <c r="NND65" s="399"/>
      <c r="NNE65" s="567"/>
      <c r="NNF65" s="399"/>
      <c r="NNG65" s="399"/>
      <c r="NNH65" s="399"/>
      <c r="NNI65" s="399"/>
      <c r="NNJ65" s="399"/>
      <c r="NNK65" s="399"/>
      <c r="NNL65" s="399"/>
      <c r="NNM65" s="399"/>
      <c r="NNN65" s="399"/>
      <c r="NNO65" s="701"/>
      <c r="NNP65" s="701"/>
      <c r="NNQ65" s="701"/>
      <c r="NNR65" s="566"/>
      <c r="NNS65" s="399"/>
      <c r="NNT65" s="399"/>
      <c r="NNU65" s="399"/>
      <c r="NNV65" s="567"/>
      <c r="NNW65" s="399"/>
      <c r="NNX65" s="399"/>
      <c r="NNY65" s="399"/>
      <c r="NNZ65" s="399"/>
      <c r="NOA65" s="399"/>
      <c r="NOB65" s="399"/>
      <c r="NOC65" s="399"/>
      <c r="NOD65" s="399"/>
      <c r="NOE65" s="399"/>
      <c r="NOF65" s="701"/>
      <c r="NOG65" s="701"/>
      <c r="NOH65" s="701"/>
      <c r="NOI65" s="566"/>
      <c r="NOJ65" s="399"/>
      <c r="NOK65" s="399"/>
      <c r="NOL65" s="399"/>
      <c r="NOM65" s="567"/>
      <c r="NON65" s="399"/>
      <c r="NOO65" s="399"/>
      <c r="NOP65" s="399"/>
      <c r="NOQ65" s="399"/>
      <c r="NOR65" s="399"/>
      <c r="NOS65" s="399"/>
      <c r="NOT65" s="399"/>
      <c r="NOU65" s="399"/>
      <c r="NOV65" s="399"/>
      <c r="NOW65" s="701"/>
      <c r="NOX65" s="701"/>
      <c r="NOY65" s="701"/>
      <c r="NOZ65" s="566"/>
      <c r="NPA65" s="399"/>
      <c r="NPB65" s="399"/>
      <c r="NPC65" s="399"/>
      <c r="NPD65" s="567"/>
      <c r="NPE65" s="399"/>
      <c r="NPF65" s="399"/>
      <c r="NPG65" s="399"/>
      <c r="NPH65" s="399"/>
      <c r="NPI65" s="399"/>
      <c r="NPJ65" s="399"/>
      <c r="NPK65" s="399"/>
      <c r="NPL65" s="399"/>
      <c r="NPM65" s="399"/>
      <c r="NPN65" s="701"/>
      <c r="NPO65" s="701"/>
      <c r="NPP65" s="701"/>
      <c r="NPQ65" s="566"/>
      <c r="NPR65" s="399"/>
      <c r="NPS65" s="399"/>
      <c r="NPT65" s="399"/>
      <c r="NPU65" s="567"/>
      <c r="NPV65" s="399"/>
      <c r="NPW65" s="399"/>
      <c r="NPX65" s="399"/>
      <c r="NPY65" s="399"/>
      <c r="NPZ65" s="399"/>
      <c r="NQA65" s="399"/>
      <c r="NQB65" s="399"/>
      <c r="NQC65" s="399"/>
      <c r="NQD65" s="399"/>
      <c r="NQE65" s="701"/>
      <c r="NQF65" s="701"/>
      <c r="NQG65" s="701"/>
      <c r="NQH65" s="566"/>
      <c r="NQI65" s="399"/>
      <c r="NQJ65" s="399"/>
      <c r="NQK65" s="399"/>
      <c r="NQL65" s="567"/>
      <c r="NQM65" s="399"/>
      <c r="NQN65" s="399"/>
      <c r="NQO65" s="399"/>
      <c r="NQP65" s="399"/>
      <c r="NQQ65" s="399"/>
      <c r="NQR65" s="399"/>
      <c r="NQS65" s="399"/>
      <c r="NQT65" s="399"/>
      <c r="NQU65" s="399"/>
      <c r="NQV65" s="701"/>
      <c r="NQW65" s="701"/>
      <c r="NQX65" s="701"/>
      <c r="NQY65" s="566"/>
      <c r="NQZ65" s="399"/>
      <c r="NRA65" s="399"/>
      <c r="NRB65" s="399"/>
      <c r="NRC65" s="567"/>
      <c r="NRD65" s="399"/>
      <c r="NRE65" s="399"/>
      <c r="NRF65" s="399"/>
      <c r="NRG65" s="399"/>
      <c r="NRH65" s="399"/>
      <c r="NRI65" s="399"/>
      <c r="NRJ65" s="399"/>
      <c r="NRK65" s="399"/>
      <c r="NRL65" s="399"/>
      <c r="NRM65" s="701"/>
      <c r="NRN65" s="701"/>
      <c r="NRO65" s="701"/>
      <c r="NRP65" s="566"/>
      <c r="NRQ65" s="399"/>
      <c r="NRR65" s="399"/>
      <c r="NRS65" s="399"/>
      <c r="NRT65" s="567"/>
      <c r="NRU65" s="399"/>
      <c r="NRV65" s="399"/>
      <c r="NRW65" s="399"/>
      <c r="NRX65" s="399"/>
      <c r="NRY65" s="399"/>
      <c r="NRZ65" s="399"/>
      <c r="NSA65" s="399"/>
      <c r="NSB65" s="399"/>
      <c r="NSC65" s="399"/>
      <c r="NSD65" s="701"/>
      <c r="NSE65" s="701"/>
      <c r="NSF65" s="701"/>
      <c r="NSG65" s="566"/>
      <c r="NSH65" s="399"/>
      <c r="NSI65" s="399"/>
      <c r="NSJ65" s="399"/>
      <c r="NSK65" s="567"/>
      <c r="NSL65" s="399"/>
      <c r="NSM65" s="399"/>
      <c r="NSN65" s="399"/>
      <c r="NSO65" s="399"/>
      <c r="NSP65" s="399"/>
      <c r="NSQ65" s="399"/>
      <c r="NSR65" s="399"/>
      <c r="NSS65" s="399"/>
      <c r="NST65" s="399"/>
      <c r="NSU65" s="701"/>
      <c r="NSV65" s="701"/>
      <c r="NSW65" s="701"/>
      <c r="NSX65" s="566"/>
      <c r="NSY65" s="399"/>
      <c r="NSZ65" s="399"/>
      <c r="NTA65" s="399"/>
      <c r="NTB65" s="567"/>
      <c r="NTC65" s="399"/>
      <c r="NTD65" s="399"/>
      <c r="NTE65" s="399"/>
      <c r="NTF65" s="399"/>
      <c r="NTG65" s="399"/>
      <c r="NTH65" s="399"/>
      <c r="NTI65" s="399"/>
      <c r="NTJ65" s="399"/>
      <c r="NTK65" s="399"/>
      <c r="NTL65" s="701"/>
      <c r="NTM65" s="701"/>
      <c r="NTN65" s="701"/>
      <c r="NTO65" s="566"/>
      <c r="NTP65" s="399"/>
      <c r="NTQ65" s="399"/>
      <c r="NTR65" s="399"/>
      <c r="NTS65" s="567"/>
      <c r="NTT65" s="399"/>
      <c r="NTU65" s="399"/>
      <c r="NTV65" s="399"/>
      <c r="NTW65" s="399"/>
      <c r="NTX65" s="399"/>
      <c r="NTY65" s="399"/>
      <c r="NTZ65" s="399"/>
      <c r="NUA65" s="399"/>
      <c r="NUB65" s="399"/>
      <c r="NUC65" s="701"/>
      <c r="NUD65" s="701"/>
      <c r="NUE65" s="701"/>
      <c r="NUF65" s="566"/>
      <c r="NUG65" s="399"/>
      <c r="NUH65" s="399"/>
      <c r="NUI65" s="399"/>
      <c r="NUJ65" s="567"/>
      <c r="NUK65" s="399"/>
      <c r="NUL65" s="399"/>
      <c r="NUM65" s="399"/>
      <c r="NUN65" s="399"/>
      <c r="NUO65" s="399"/>
      <c r="NUP65" s="399"/>
      <c r="NUQ65" s="399"/>
      <c r="NUR65" s="399"/>
      <c r="NUS65" s="399"/>
      <c r="NUT65" s="701"/>
      <c r="NUU65" s="701"/>
      <c r="NUV65" s="701"/>
      <c r="NUW65" s="566"/>
      <c r="NUX65" s="399"/>
      <c r="NUY65" s="399"/>
      <c r="NUZ65" s="399"/>
      <c r="NVA65" s="567"/>
      <c r="NVB65" s="399"/>
      <c r="NVC65" s="399"/>
      <c r="NVD65" s="399"/>
      <c r="NVE65" s="399"/>
      <c r="NVF65" s="399"/>
      <c r="NVG65" s="399"/>
      <c r="NVH65" s="399"/>
      <c r="NVI65" s="399"/>
      <c r="NVJ65" s="399"/>
      <c r="NVK65" s="701"/>
      <c r="NVL65" s="701"/>
      <c r="NVM65" s="701"/>
      <c r="NVN65" s="566"/>
      <c r="NVO65" s="399"/>
      <c r="NVP65" s="399"/>
      <c r="NVQ65" s="399"/>
      <c r="NVR65" s="567"/>
      <c r="NVS65" s="399"/>
      <c r="NVT65" s="399"/>
      <c r="NVU65" s="399"/>
      <c r="NVV65" s="399"/>
      <c r="NVW65" s="399"/>
      <c r="NVX65" s="399"/>
      <c r="NVY65" s="399"/>
      <c r="NVZ65" s="399"/>
      <c r="NWA65" s="399"/>
      <c r="NWB65" s="701"/>
      <c r="NWC65" s="701"/>
      <c r="NWD65" s="701"/>
      <c r="NWE65" s="566"/>
      <c r="NWF65" s="399"/>
      <c r="NWG65" s="399"/>
      <c r="NWH65" s="399"/>
      <c r="NWI65" s="567"/>
      <c r="NWJ65" s="399"/>
      <c r="NWK65" s="399"/>
      <c r="NWL65" s="399"/>
      <c r="NWM65" s="399"/>
      <c r="NWN65" s="399"/>
      <c r="NWO65" s="399"/>
      <c r="NWP65" s="399"/>
      <c r="NWQ65" s="399"/>
      <c r="NWR65" s="399"/>
      <c r="NWS65" s="701"/>
      <c r="NWT65" s="701"/>
      <c r="NWU65" s="701"/>
      <c r="NWV65" s="566"/>
      <c r="NWW65" s="399"/>
      <c r="NWX65" s="399"/>
      <c r="NWY65" s="399"/>
      <c r="NWZ65" s="567"/>
      <c r="NXA65" s="399"/>
      <c r="NXB65" s="399"/>
      <c r="NXC65" s="399"/>
      <c r="NXD65" s="399"/>
      <c r="NXE65" s="399"/>
      <c r="NXF65" s="399"/>
      <c r="NXG65" s="399"/>
      <c r="NXH65" s="399"/>
      <c r="NXI65" s="399"/>
      <c r="NXJ65" s="701"/>
      <c r="NXK65" s="701"/>
      <c r="NXL65" s="701"/>
      <c r="NXM65" s="566"/>
      <c r="NXN65" s="399"/>
      <c r="NXO65" s="399"/>
      <c r="NXP65" s="399"/>
      <c r="NXQ65" s="567"/>
      <c r="NXR65" s="399"/>
      <c r="NXS65" s="399"/>
      <c r="NXT65" s="399"/>
      <c r="NXU65" s="399"/>
      <c r="NXV65" s="399"/>
      <c r="NXW65" s="399"/>
      <c r="NXX65" s="399"/>
      <c r="NXY65" s="399"/>
      <c r="NXZ65" s="399"/>
      <c r="NYA65" s="701"/>
      <c r="NYB65" s="701"/>
      <c r="NYC65" s="701"/>
      <c r="NYD65" s="566"/>
      <c r="NYE65" s="399"/>
      <c r="NYF65" s="399"/>
      <c r="NYG65" s="399"/>
      <c r="NYH65" s="567"/>
      <c r="NYI65" s="399"/>
      <c r="NYJ65" s="399"/>
      <c r="NYK65" s="399"/>
      <c r="NYL65" s="399"/>
      <c r="NYM65" s="399"/>
      <c r="NYN65" s="399"/>
      <c r="NYO65" s="399"/>
      <c r="NYP65" s="399"/>
      <c r="NYQ65" s="399"/>
      <c r="NYR65" s="701"/>
      <c r="NYS65" s="701"/>
      <c r="NYT65" s="701"/>
      <c r="NYU65" s="566"/>
      <c r="NYV65" s="399"/>
      <c r="NYW65" s="399"/>
      <c r="NYX65" s="399"/>
      <c r="NYY65" s="567"/>
      <c r="NYZ65" s="399"/>
      <c r="NZA65" s="399"/>
      <c r="NZB65" s="399"/>
      <c r="NZC65" s="399"/>
      <c r="NZD65" s="399"/>
      <c r="NZE65" s="399"/>
      <c r="NZF65" s="399"/>
      <c r="NZG65" s="399"/>
      <c r="NZH65" s="399"/>
      <c r="NZI65" s="701"/>
      <c r="NZJ65" s="701"/>
      <c r="NZK65" s="701"/>
      <c r="NZL65" s="566"/>
      <c r="NZM65" s="399"/>
      <c r="NZN65" s="399"/>
      <c r="NZO65" s="399"/>
      <c r="NZP65" s="567"/>
      <c r="NZQ65" s="399"/>
      <c r="NZR65" s="399"/>
      <c r="NZS65" s="399"/>
      <c r="NZT65" s="399"/>
      <c r="NZU65" s="399"/>
      <c r="NZV65" s="399"/>
      <c r="NZW65" s="399"/>
      <c r="NZX65" s="399"/>
      <c r="NZY65" s="399"/>
      <c r="NZZ65" s="701"/>
      <c r="OAA65" s="701"/>
      <c r="OAB65" s="701"/>
      <c r="OAC65" s="566"/>
      <c r="OAD65" s="399"/>
      <c r="OAE65" s="399"/>
      <c r="OAF65" s="399"/>
      <c r="OAG65" s="567"/>
      <c r="OAH65" s="399"/>
      <c r="OAI65" s="399"/>
      <c r="OAJ65" s="399"/>
      <c r="OAK65" s="399"/>
      <c r="OAL65" s="399"/>
      <c r="OAM65" s="399"/>
      <c r="OAN65" s="399"/>
      <c r="OAO65" s="399"/>
      <c r="OAP65" s="399"/>
      <c r="OAQ65" s="701"/>
      <c r="OAR65" s="701"/>
      <c r="OAS65" s="701"/>
      <c r="OAT65" s="566"/>
      <c r="OAU65" s="399"/>
      <c r="OAV65" s="399"/>
      <c r="OAW65" s="399"/>
      <c r="OAX65" s="567"/>
      <c r="OAY65" s="399"/>
      <c r="OAZ65" s="399"/>
      <c r="OBA65" s="399"/>
      <c r="OBB65" s="399"/>
      <c r="OBC65" s="399"/>
      <c r="OBD65" s="399"/>
      <c r="OBE65" s="399"/>
      <c r="OBF65" s="399"/>
      <c r="OBG65" s="399"/>
      <c r="OBH65" s="701"/>
      <c r="OBI65" s="701"/>
      <c r="OBJ65" s="701"/>
      <c r="OBK65" s="566"/>
      <c r="OBL65" s="399"/>
      <c r="OBM65" s="399"/>
      <c r="OBN65" s="399"/>
      <c r="OBO65" s="567"/>
      <c r="OBP65" s="399"/>
      <c r="OBQ65" s="399"/>
      <c r="OBR65" s="399"/>
      <c r="OBS65" s="399"/>
      <c r="OBT65" s="399"/>
      <c r="OBU65" s="399"/>
      <c r="OBV65" s="399"/>
      <c r="OBW65" s="399"/>
      <c r="OBX65" s="399"/>
      <c r="OBY65" s="701"/>
      <c r="OBZ65" s="701"/>
      <c r="OCA65" s="701"/>
      <c r="OCB65" s="566"/>
      <c r="OCC65" s="399"/>
      <c r="OCD65" s="399"/>
      <c r="OCE65" s="399"/>
      <c r="OCF65" s="567"/>
      <c r="OCG65" s="399"/>
      <c r="OCH65" s="399"/>
      <c r="OCI65" s="399"/>
      <c r="OCJ65" s="399"/>
      <c r="OCK65" s="399"/>
      <c r="OCL65" s="399"/>
      <c r="OCM65" s="399"/>
      <c r="OCN65" s="399"/>
      <c r="OCO65" s="399"/>
      <c r="OCP65" s="701"/>
      <c r="OCQ65" s="701"/>
      <c r="OCR65" s="701"/>
      <c r="OCS65" s="566"/>
      <c r="OCT65" s="399"/>
      <c r="OCU65" s="399"/>
      <c r="OCV65" s="399"/>
      <c r="OCW65" s="567"/>
      <c r="OCX65" s="399"/>
      <c r="OCY65" s="399"/>
      <c r="OCZ65" s="399"/>
      <c r="ODA65" s="399"/>
      <c r="ODB65" s="399"/>
      <c r="ODC65" s="399"/>
      <c r="ODD65" s="399"/>
      <c r="ODE65" s="399"/>
      <c r="ODF65" s="399"/>
      <c r="ODG65" s="701"/>
      <c r="ODH65" s="701"/>
      <c r="ODI65" s="701"/>
      <c r="ODJ65" s="566"/>
      <c r="ODK65" s="399"/>
      <c r="ODL65" s="399"/>
      <c r="ODM65" s="399"/>
      <c r="ODN65" s="567"/>
      <c r="ODO65" s="399"/>
      <c r="ODP65" s="399"/>
      <c r="ODQ65" s="399"/>
      <c r="ODR65" s="399"/>
      <c r="ODS65" s="399"/>
      <c r="ODT65" s="399"/>
      <c r="ODU65" s="399"/>
      <c r="ODV65" s="399"/>
      <c r="ODW65" s="399"/>
      <c r="ODX65" s="701"/>
      <c r="ODY65" s="701"/>
      <c r="ODZ65" s="701"/>
      <c r="OEA65" s="566"/>
      <c r="OEB65" s="399"/>
      <c r="OEC65" s="399"/>
      <c r="OED65" s="399"/>
      <c r="OEE65" s="567"/>
      <c r="OEF65" s="399"/>
      <c r="OEG65" s="399"/>
      <c r="OEH65" s="399"/>
      <c r="OEI65" s="399"/>
      <c r="OEJ65" s="399"/>
      <c r="OEK65" s="399"/>
      <c r="OEL65" s="399"/>
      <c r="OEM65" s="399"/>
      <c r="OEN65" s="399"/>
      <c r="OEO65" s="701"/>
      <c r="OEP65" s="701"/>
      <c r="OEQ65" s="701"/>
      <c r="OER65" s="566"/>
      <c r="OES65" s="399"/>
      <c r="OET65" s="399"/>
      <c r="OEU65" s="399"/>
      <c r="OEV65" s="567"/>
      <c r="OEW65" s="399"/>
      <c r="OEX65" s="399"/>
      <c r="OEY65" s="399"/>
      <c r="OEZ65" s="399"/>
      <c r="OFA65" s="399"/>
      <c r="OFB65" s="399"/>
      <c r="OFC65" s="399"/>
      <c r="OFD65" s="399"/>
      <c r="OFE65" s="399"/>
      <c r="OFF65" s="701"/>
      <c r="OFG65" s="701"/>
      <c r="OFH65" s="701"/>
      <c r="OFI65" s="566"/>
      <c r="OFJ65" s="399"/>
      <c r="OFK65" s="399"/>
      <c r="OFL65" s="399"/>
      <c r="OFM65" s="567"/>
      <c r="OFN65" s="399"/>
      <c r="OFO65" s="399"/>
      <c r="OFP65" s="399"/>
      <c r="OFQ65" s="399"/>
      <c r="OFR65" s="399"/>
      <c r="OFS65" s="399"/>
      <c r="OFT65" s="399"/>
      <c r="OFU65" s="399"/>
      <c r="OFV65" s="399"/>
      <c r="OFW65" s="701"/>
      <c r="OFX65" s="701"/>
      <c r="OFY65" s="701"/>
      <c r="OFZ65" s="566"/>
      <c r="OGA65" s="399"/>
      <c r="OGB65" s="399"/>
      <c r="OGC65" s="399"/>
      <c r="OGD65" s="567"/>
      <c r="OGE65" s="399"/>
      <c r="OGF65" s="399"/>
      <c r="OGG65" s="399"/>
      <c r="OGH65" s="399"/>
      <c r="OGI65" s="399"/>
      <c r="OGJ65" s="399"/>
      <c r="OGK65" s="399"/>
      <c r="OGL65" s="399"/>
      <c r="OGM65" s="399"/>
      <c r="OGN65" s="701"/>
      <c r="OGO65" s="701"/>
      <c r="OGP65" s="701"/>
      <c r="OGQ65" s="566"/>
      <c r="OGR65" s="399"/>
      <c r="OGS65" s="399"/>
      <c r="OGT65" s="399"/>
      <c r="OGU65" s="567"/>
      <c r="OGV65" s="399"/>
      <c r="OGW65" s="399"/>
      <c r="OGX65" s="399"/>
      <c r="OGY65" s="399"/>
      <c r="OGZ65" s="399"/>
      <c r="OHA65" s="399"/>
      <c r="OHB65" s="399"/>
      <c r="OHC65" s="399"/>
      <c r="OHD65" s="399"/>
      <c r="OHE65" s="701"/>
      <c r="OHF65" s="701"/>
      <c r="OHG65" s="701"/>
      <c r="OHH65" s="566"/>
      <c r="OHI65" s="399"/>
      <c r="OHJ65" s="399"/>
      <c r="OHK65" s="399"/>
      <c r="OHL65" s="567"/>
      <c r="OHM65" s="399"/>
      <c r="OHN65" s="399"/>
      <c r="OHO65" s="399"/>
      <c r="OHP65" s="399"/>
      <c r="OHQ65" s="399"/>
      <c r="OHR65" s="399"/>
      <c r="OHS65" s="399"/>
      <c r="OHT65" s="399"/>
      <c r="OHU65" s="399"/>
      <c r="OHV65" s="701"/>
      <c r="OHW65" s="701"/>
      <c r="OHX65" s="701"/>
      <c r="OHY65" s="566"/>
      <c r="OHZ65" s="399"/>
      <c r="OIA65" s="399"/>
      <c r="OIB65" s="399"/>
      <c r="OIC65" s="567"/>
      <c r="OID65" s="399"/>
      <c r="OIE65" s="399"/>
      <c r="OIF65" s="399"/>
      <c r="OIG65" s="399"/>
      <c r="OIH65" s="399"/>
      <c r="OII65" s="399"/>
      <c r="OIJ65" s="399"/>
      <c r="OIK65" s="399"/>
      <c r="OIL65" s="399"/>
      <c r="OIM65" s="701"/>
      <c r="OIN65" s="701"/>
      <c r="OIO65" s="701"/>
      <c r="OIP65" s="566"/>
      <c r="OIQ65" s="399"/>
      <c r="OIR65" s="399"/>
      <c r="OIS65" s="399"/>
      <c r="OIT65" s="567"/>
      <c r="OIU65" s="399"/>
      <c r="OIV65" s="399"/>
      <c r="OIW65" s="399"/>
      <c r="OIX65" s="399"/>
      <c r="OIY65" s="399"/>
      <c r="OIZ65" s="399"/>
      <c r="OJA65" s="399"/>
      <c r="OJB65" s="399"/>
      <c r="OJC65" s="399"/>
      <c r="OJD65" s="701"/>
      <c r="OJE65" s="701"/>
      <c r="OJF65" s="701"/>
      <c r="OJG65" s="566"/>
      <c r="OJH65" s="399"/>
      <c r="OJI65" s="399"/>
      <c r="OJJ65" s="399"/>
      <c r="OJK65" s="567"/>
      <c r="OJL65" s="399"/>
      <c r="OJM65" s="399"/>
      <c r="OJN65" s="399"/>
      <c r="OJO65" s="399"/>
      <c r="OJP65" s="399"/>
      <c r="OJQ65" s="399"/>
      <c r="OJR65" s="399"/>
      <c r="OJS65" s="399"/>
      <c r="OJT65" s="399"/>
      <c r="OJU65" s="701"/>
      <c r="OJV65" s="701"/>
      <c r="OJW65" s="701"/>
      <c r="OJX65" s="566"/>
      <c r="OJY65" s="399"/>
      <c r="OJZ65" s="399"/>
      <c r="OKA65" s="399"/>
      <c r="OKB65" s="567"/>
      <c r="OKC65" s="399"/>
      <c r="OKD65" s="399"/>
      <c r="OKE65" s="399"/>
      <c r="OKF65" s="399"/>
      <c r="OKG65" s="399"/>
      <c r="OKH65" s="399"/>
      <c r="OKI65" s="399"/>
      <c r="OKJ65" s="399"/>
      <c r="OKK65" s="399"/>
      <c r="OKL65" s="701"/>
      <c r="OKM65" s="701"/>
      <c r="OKN65" s="701"/>
      <c r="OKO65" s="566"/>
      <c r="OKP65" s="399"/>
      <c r="OKQ65" s="399"/>
      <c r="OKR65" s="399"/>
      <c r="OKS65" s="567"/>
      <c r="OKT65" s="399"/>
      <c r="OKU65" s="399"/>
      <c r="OKV65" s="399"/>
      <c r="OKW65" s="399"/>
      <c r="OKX65" s="399"/>
      <c r="OKY65" s="399"/>
      <c r="OKZ65" s="399"/>
      <c r="OLA65" s="399"/>
      <c r="OLB65" s="399"/>
      <c r="OLC65" s="701"/>
      <c r="OLD65" s="701"/>
      <c r="OLE65" s="701"/>
      <c r="OLF65" s="566"/>
      <c r="OLG65" s="399"/>
      <c r="OLH65" s="399"/>
      <c r="OLI65" s="399"/>
      <c r="OLJ65" s="567"/>
      <c r="OLK65" s="399"/>
      <c r="OLL65" s="399"/>
      <c r="OLM65" s="399"/>
      <c r="OLN65" s="399"/>
      <c r="OLO65" s="399"/>
      <c r="OLP65" s="399"/>
      <c r="OLQ65" s="399"/>
      <c r="OLR65" s="399"/>
      <c r="OLS65" s="399"/>
      <c r="OLT65" s="701"/>
      <c r="OLU65" s="701"/>
      <c r="OLV65" s="701"/>
      <c r="OLW65" s="566"/>
      <c r="OLX65" s="399"/>
      <c r="OLY65" s="399"/>
      <c r="OLZ65" s="399"/>
      <c r="OMA65" s="567"/>
      <c r="OMB65" s="399"/>
      <c r="OMC65" s="399"/>
      <c r="OMD65" s="399"/>
      <c r="OME65" s="399"/>
      <c r="OMF65" s="399"/>
      <c r="OMG65" s="399"/>
      <c r="OMH65" s="399"/>
      <c r="OMI65" s="399"/>
      <c r="OMJ65" s="399"/>
      <c r="OMK65" s="701"/>
      <c r="OML65" s="701"/>
      <c r="OMM65" s="701"/>
      <c r="OMN65" s="566"/>
      <c r="OMO65" s="399"/>
      <c r="OMP65" s="399"/>
      <c r="OMQ65" s="399"/>
      <c r="OMR65" s="567"/>
      <c r="OMS65" s="399"/>
      <c r="OMT65" s="399"/>
      <c r="OMU65" s="399"/>
      <c r="OMV65" s="399"/>
      <c r="OMW65" s="399"/>
      <c r="OMX65" s="399"/>
      <c r="OMY65" s="399"/>
      <c r="OMZ65" s="399"/>
      <c r="ONA65" s="399"/>
      <c r="ONB65" s="701"/>
      <c r="ONC65" s="701"/>
      <c r="OND65" s="701"/>
      <c r="ONE65" s="566"/>
      <c r="ONF65" s="399"/>
      <c r="ONG65" s="399"/>
      <c r="ONH65" s="399"/>
      <c r="ONI65" s="567"/>
      <c r="ONJ65" s="399"/>
      <c r="ONK65" s="399"/>
      <c r="ONL65" s="399"/>
      <c r="ONM65" s="399"/>
      <c r="ONN65" s="399"/>
      <c r="ONO65" s="399"/>
      <c r="ONP65" s="399"/>
      <c r="ONQ65" s="399"/>
      <c r="ONR65" s="399"/>
      <c r="ONS65" s="701"/>
      <c r="ONT65" s="701"/>
      <c r="ONU65" s="701"/>
      <c r="ONV65" s="566"/>
      <c r="ONW65" s="399"/>
      <c r="ONX65" s="399"/>
      <c r="ONY65" s="399"/>
      <c r="ONZ65" s="567"/>
      <c r="OOA65" s="399"/>
      <c r="OOB65" s="399"/>
      <c r="OOC65" s="399"/>
      <c r="OOD65" s="399"/>
      <c r="OOE65" s="399"/>
      <c r="OOF65" s="399"/>
      <c r="OOG65" s="399"/>
      <c r="OOH65" s="399"/>
      <c r="OOI65" s="399"/>
      <c r="OOJ65" s="701"/>
      <c r="OOK65" s="701"/>
      <c r="OOL65" s="701"/>
      <c r="OOM65" s="566"/>
      <c r="OON65" s="399"/>
      <c r="OOO65" s="399"/>
      <c r="OOP65" s="399"/>
      <c r="OOQ65" s="567"/>
      <c r="OOR65" s="399"/>
      <c r="OOS65" s="399"/>
      <c r="OOT65" s="399"/>
      <c r="OOU65" s="399"/>
      <c r="OOV65" s="399"/>
      <c r="OOW65" s="399"/>
      <c r="OOX65" s="399"/>
      <c r="OOY65" s="399"/>
      <c r="OOZ65" s="399"/>
      <c r="OPA65" s="701"/>
      <c r="OPB65" s="701"/>
      <c r="OPC65" s="701"/>
      <c r="OPD65" s="566"/>
      <c r="OPE65" s="399"/>
      <c r="OPF65" s="399"/>
      <c r="OPG65" s="399"/>
      <c r="OPH65" s="567"/>
      <c r="OPI65" s="399"/>
      <c r="OPJ65" s="399"/>
      <c r="OPK65" s="399"/>
      <c r="OPL65" s="399"/>
      <c r="OPM65" s="399"/>
      <c r="OPN65" s="399"/>
      <c r="OPO65" s="399"/>
      <c r="OPP65" s="399"/>
      <c r="OPQ65" s="399"/>
      <c r="OPR65" s="701"/>
      <c r="OPS65" s="701"/>
      <c r="OPT65" s="701"/>
      <c r="OPU65" s="566"/>
      <c r="OPV65" s="399"/>
      <c r="OPW65" s="399"/>
      <c r="OPX65" s="399"/>
      <c r="OPY65" s="567"/>
      <c r="OPZ65" s="399"/>
      <c r="OQA65" s="399"/>
      <c r="OQB65" s="399"/>
      <c r="OQC65" s="399"/>
      <c r="OQD65" s="399"/>
      <c r="OQE65" s="399"/>
      <c r="OQF65" s="399"/>
      <c r="OQG65" s="399"/>
      <c r="OQH65" s="399"/>
      <c r="OQI65" s="701"/>
      <c r="OQJ65" s="701"/>
      <c r="OQK65" s="701"/>
      <c r="OQL65" s="566"/>
      <c r="OQM65" s="399"/>
      <c r="OQN65" s="399"/>
      <c r="OQO65" s="399"/>
      <c r="OQP65" s="567"/>
      <c r="OQQ65" s="399"/>
      <c r="OQR65" s="399"/>
      <c r="OQS65" s="399"/>
      <c r="OQT65" s="399"/>
      <c r="OQU65" s="399"/>
      <c r="OQV65" s="399"/>
      <c r="OQW65" s="399"/>
      <c r="OQX65" s="399"/>
      <c r="OQY65" s="399"/>
      <c r="OQZ65" s="701"/>
      <c r="ORA65" s="701"/>
      <c r="ORB65" s="701"/>
      <c r="ORC65" s="566"/>
      <c r="ORD65" s="399"/>
      <c r="ORE65" s="399"/>
      <c r="ORF65" s="399"/>
      <c r="ORG65" s="567"/>
      <c r="ORH65" s="399"/>
      <c r="ORI65" s="399"/>
      <c r="ORJ65" s="399"/>
      <c r="ORK65" s="399"/>
      <c r="ORL65" s="399"/>
      <c r="ORM65" s="399"/>
      <c r="ORN65" s="399"/>
      <c r="ORO65" s="399"/>
      <c r="ORP65" s="399"/>
      <c r="ORQ65" s="701"/>
      <c r="ORR65" s="701"/>
      <c r="ORS65" s="701"/>
      <c r="ORT65" s="566"/>
      <c r="ORU65" s="399"/>
      <c r="ORV65" s="399"/>
      <c r="ORW65" s="399"/>
      <c r="ORX65" s="567"/>
      <c r="ORY65" s="399"/>
      <c r="ORZ65" s="399"/>
      <c r="OSA65" s="399"/>
      <c r="OSB65" s="399"/>
      <c r="OSC65" s="399"/>
      <c r="OSD65" s="399"/>
      <c r="OSE65" s="399"/>
      <c r="OSF65" s="399"/>
      <c r="OSG65" s="399"/>
      <c r="OSH65" s="701"/>
      <c r="OSI65" s="701"/>
      <c r="OSJ65" s="701"/>
      <c r="OSK65" s="566"/>
      <c r="OSL65" s="399"/>
      <c r="OSM65" s="399"/>
      <c r="OSN65" s="399"/>
      <c r="OSO65" s="567"/>
      <c r="OSP65" s="399"/>
      <c r="OSQ65" s="399"/>
      <c r="OSR65" s="399"/>
      <c r="OSS65" s="399"/>
      <c r="OST65" s="399"/>
      <c r="OSU65" s="399"/>
      <c r="OSV65" s="399"/>
      <c r="OSW65" s="399"/>
      <c r="OSX65" s="399"/>
      <c r="OSY65" s="701"/>
      <c r="OSZ65" s="701"/>
      <c r="OTA65" s="701"/>
      <c r="OTB65" s="566"/>
      <c r="OTC65" s="399"/>
      <c r="OTD65" s="399"/>
      <c r="OTE65" s="399"/>
      <c r="OTF65" s="567"/>
      <c r="OTG65" s="399"/>
      <c r="OTH65" s="399"/>
      <c r="OTI65" s="399"/>
      <c r="OTJ65" s="399"/>
      <c r="OTK65" s="399"/>
      <c r="OTL65" s="399"/>
      <c r="OTM65" s="399"/>
      <c r="OTN65" s="399"/>
      <c r="OTO65" s="399"/>
      <c r="OTP65" s="701"/>
      <c r="OTQ65" s="701"/>
      <c r="OTR65" s="701"/>
      <c r="OTS65" s="566"/>
      <c r="OTT65" s="399"/>
      <c r="OTU65" s="399"/>
      <c r="OTV65" s="399"/>
      <c r="OTW65" s="567"/>
      <c r="OTX65" s="399"/>
      <c r="OTY65" s="399"/>
      <c r="OTZ65" s="399"/>
      <c r="OUA65" s="399"/>
      <c r="OUB65" s="399"/>
      <c r="OUC65" s="399"/>
      <c r="OUD65" s="399"/>
      <c r="OUE65" s="399"/>
      <c r="OUF65" s="399"/>
      <c r="OUG65" s="701"/>
      <c r="OUH65" s="701"/>
      <c r="OUI65" s="701"/>
      <c r="OUJ65" s="566"/>
      <c r="OUK65" s="399"/>
      <c r="OUL65" s="399"/>
      <c r="OUM65" s="399"/>
      <c r="OUN65" s="567"/>
      <c r="OUO65" s="399"/>
      <c r="OUP65" s="399"/>
      <c r="OUQ65" s="399"/>
      <c r="OUR65" s="399"/>
      <c r="OUS65" s="399"/>
      <c r="OUT65" s="399"/>
      <c r="OUU65" s="399"/>
      <c r="OUV65" s="399"/>
      <c r="OUW65" s="399"/>
      <c r="OUX65" s="701"/>
      <c r="OUY65" s="701"/>
      <c r="OUZ65" s="701"/>
      <c r="OVA65" s="566"/>
      <c r="OVB65" s="399"/>
      <c r="OVC65" s="399"/>
      <c r="OVD65" s="399"/>
      <c r="OVE65" s="567"/>
      <c r="OVF65" s="399"/>
      <c r="OVG65" s="399"/>
      <c r="OVH65" s="399"/>
      <c r="OVI65" s="399"/>
      <c r="OVJ65" s="399"/>
      <c r="OVK65" s="399"/>
      <c r="OVL65" s="399"/>
      <c r="OVM65" s="399"/>
      <c r="OVN65" s="399"/>
      <c r="OVO65" s="701"/>
      <c r="OVP65" s="701"/>
      <c r="OVQ65" s="701"/>
      <c r="OVR65" s="566"/>
      <c r="OVS65" s="399"/>
      <c r="OVT65" s="399"/>
      <c r="OVU65" s="399"/>
      <c r="OVV65" s="567"/>
      <c r="OVW65" s="399"/>
      <c r="OVX65" s="399"/>
      <c r="OVY65" s="399"/>
      <c r="OVZ65" s="399"/>
      <c r="OWA65" s="399"/>
      <c r="OWB65" s="399"/>
      <c r="OWC65" s="399"/>
      <c r="OWD65" s="399"/>
      <c r="OWE65" s="399"/>
      <c r="OWF65" s="701"/>
      <c r="OWG65" s="701"/>
      <c r="OWH65" s="701"/>
      <c r="OWI65" s="566"/>
      <c r="OWJ65" s="399"/>
      <c r="OWK65" s="399"/>
      <c r="OWL65" s="399"/>
      <c r="OWM65" s="567"/>
      <c r="OWN65" s="399"/>
      <c r="OWO65" s="399"/>
      <c r="OWP65" s="399"/>
      <c r="OWQ65" s="399"/>
      <c r="OWR65" s="399"/>
      <c r="OWS65" s="399"/>
      <c r="OWT65" s="399"/>
      <c r="OWU65" s="399"/>
      <c r="OWV65" s="399"/>
      <c r="OWW65" s="701"/>
      <c r="OWX65" s="701"/>
      <c r="OWY65" s="701"/>
      <c r="OWZ65" s="566"/>
      <c r="OXA65" s="399"/>
      <c r="OXB65" s="399"/>
      <c r="OXC65" s="399"/>
      <c r="OXD65" s="567"/>
      <c r="OXE65" s="399"/>
      <c r="OXF65" s="399"/>
      <c r="OXG65" s="399"/>
      <c r="OXH65" s="399"/>
      <c r="OXI65" s="399"/>
      <c r="OXJ65" s="399"/>
      <c r="OXK65" s="399"/>
      <c r="OXL65" s="399"/>
      <c r="OXM65" s="399"/>
      <c r="OXN65" s="701"/>
      <c r="OXO65" s="701"/>
      <c r="OXP65" s="701"/>
      <c r="OXQ65" s="566"/>
      <c r="OXR65" s="399"/>
      <c r="OXS65" s="399"/>
      <c r="OXT65" s="399"/>
      <c r="OXU65" s="567"/>
      <c r="OXV65" s="399"/>
      <c r="OXW65" s="399"/>
      <c r="OXX65" s="399"/>
      <c r="OXY65" s="399"/>
      <c r="OXZ65" s="399"/>
      <c r="OYA65" s="399"/>
      <c r="OYB65" s="399"/>
      <c r="OYC65" s="399"/>
      <c r="OYD65" s="399"/>
      <c r="OYE65" s="701"/>
      <c r="OYF65" s="701"/>
      <c r="OYG65" s="701"/>
      <c r="OYH65" s="566"/>
      <c r="OYI65" s="399"/>
      <c r="OYJ65" s="399"/>
      <c r="OYK65" s="399"/>
      <c r="OYL65" s="567"/>
      <c r="OYM65" s="399"/>
      <c r="OYN65" s="399"/>
      <c r="OYO65" s="399"/>
      <c r="OYP65" s="399"/>
      <c r="OYQ65" s="399"/>
      <c r="OYR65" s="399"/>
      <c r="OYS65" s="399"/>
      <c r="OYT65" s="399"/>
      <c r="OYU65" s="399"/>
      <c r="OYV65" s="701"/>
      <c r="OYW65" s="701"/>
      <c r="OYX65" s="701"/>
      <c r="OYY65" s="566"/>
      <c r="OYZ65" s="399"/>
      <c r="OZA65" s="399"/>
      <c r="OZB65" s="399"/>
      <c r="OZC65" s="567"/>
      <c r="OZD65" s="399"/>
      <c r="OZE65" s="399"/>
      <c r="OZF65" s="399"/>
      <c r="OZG65" s="399"/>
      <c r="OZH65" s="399"/>
      <c r="OZI65" s="399"/>
      <c r="OZJ65" s="399"/>
      <c r="OZK65" s="399"/>
      <c r="OZL65" s="399"/>
      <c r="OZM65" s="701"/>
      <c r="OZN65" s="701"/>
      <c r="OZO65" s="701"/>
      <c r="OZP65" s="566"/>
      <c r="OZQ65" s="399"/>
      <c r="OZR65" s="399"/>
      <c r="OZS65" s="399"/>
      <c r="OZT65" s="567"/>
      <c r="OZU65" s="399"/>
      <c r="OZV65" s="399"/>
      <c r="OZW65" s="399"/>
      <c r="OZX65" s="399"/>
      <c r="OZY65" s="399"/>
      <c r="OZZ65" s="399"/>
      <c r="PAA65" s="399"/>
      <c r="PAB65" s="399"/>
      <c r="PAC65" s="399"/>
      <c r="PAD65" s="701"/>
      <c r="PAE65" s="701"/>
      <c r="PAF65" s="701"/>
      <c r="PAG65" s="566"/>
      <c r="PAH65" s="399"/>
      <c r="PAI65" s="399"/>
      <c r="PAJ65" s="399"/>
      <c r="PAK65" s="567"/>
      <c r="PAL65" s="399"/>
      <c r="PAM65" s="399"/>
      <c r="PAN65" s="399"/>
      <c r="PAO65" s="399"/>
      <c r="PAP65" s="399"/>
      <c r="PAQ65" s="399"/>
      <c r="PAR65" s="399"/>
      <c r="PAS65" s="399"/>
      <c r="PAT65" s="399"/>
      <c r="PAU65" s="701"/>
      <c r="PAV65" s="701"/>
      <c r="PAW65" s="701"/>
      <c r="PAX65" s="566"/>
      <c r="PAY65" s="399"/>
      <c r="PAZ65" s="399"/>
      <c r="PBA65" s="399"/>
      <c r="PBB65" s="567"/>
      <c r="PBC65" s="399"/>
      <c r="PBD65" s="399"/>
      <c r="PBE65" s="399"/>
      <c r="PBF65" s="399"/>
      <c r="PBG65" s="399"/>
      <c r="PBH65" s="399"/>
      <c r="PBI65" s="399"/>
      <c r="PBJ65" s="399"/>
      <c r="PBK65" s="399"/>
      <c r="PBL65" s="701"/>
      <c r="PBM65" s="701"/>
      <c r="PBN65" s="701"/>
      <c r="PBO65" s="566"/>
      <c r="PBP65" s="399"/>
      <c r="PBQ65" s="399"/>
      <c r="PBR65" s="399"/>
      <c r="PBS65" s="567"/>
      <c r="PBT65" s="399"/>
      <c r="PBU65" s="399"/>
      <c r="PBV65" s="399"/>
      <c r="PBW65" s="399"/>
      <c r="PBX65" s="399"/>
      <c r="PBY65" s="399"/>
      <c r="PBZ65" s="399"/>
      <c r="PCA65" s="399"/>
      <c r="PCB65" s="399"/>
      <c r="PCC65" s="701"/>
      <c r="PCD65" s="701"/>
      <c r="PCE65" s="701"/>
      <c r="PCF65" s="566"/>
      <c r="PCG65" s="399"/>
      <c r="PCH65" s="399"/>
      <c r="PCI65" s="399"/>
      <c r="PCJ65" s="567"/>
      <c r="PCK65" s="399"/>
      <c r="PCL65" s="399"/>
      <c r="PCM65" s="399"/>
      <c r="PCN65" s="399"/>
      <c r="PCO65" s="399"/>
      <c r="PCP65" s="399"/>
      <c r="PCQ65" s="399"/>
      <c r="PCR65" s="399"/>
      <c r="PCS65" s="399"/>
      <c r="PCT65" s="701"/>
      <c r="PCU65" s="701"/>
      <c r="PCV65" s="701"/>
      <c r="PCW65" s="566"/>
      <c r="PCX65" s="399"/>
      <c r="PCY65" s="399"/>
      <c r="PCZ65" s="399"/>
      <c r="PDA65" s="567"/>
      <c r="PDB65" s="399"/>
      <c r="PDC65" s="399"/>
      <c r="PDD65" s="399"/>
      <c r="PDE65" s="399"/>
      <c r="PDF65" s="399"/>
      <c r="PDG65" s="399"/>
      <c r="PDH65" s="399"/>
      <c r="PDI65" s="399"/>
      <c r="PDJ65" s="399"/>
      <c r="PDK65" s="701"/>
      <c r="PDL65" s="701"/>
      <c r="PDM65" s="701"/>
      <c r="PDN65" s="566"/>
      <c r="PDO65" s="399"/>
      <c r="PDP65" s="399"/>
      <c r="PDQ65" s="399"/>
      <c r="PDR65" s="567"/>
      <c r="PDS65" s="399"/>
      <c r="PDT65" s="399"/>
      <c r="PDU65" s="399"/>
      <c r="PDV65" s="399"/>
      <c r="PDW65" s="399"/>
      <c r="PDX65" s="399"/>
      <c r="PDY65" s="399"/>
      <c r="PDZ65" s="399"/>
      <c r="PEA65" s="399"/>
      <c r="PEB65" s="701"/>
      <c r="PEC65" s="701"/>
      <c r="PED65" s="701"/>
      <c r="PEE65" s="566"/>
      <c r="PEF65" s="399"/>
      <c r="PEG65" s="399"/>
      <c r="PEH65" s="399"/>
      <c r="PEI65" s="567"/>
      <c r="PEJ65" s="399"/>
      <c r="PEK65" s="399"/>
      <c r="PEL65" s="399"/>
      <c r="PEM65" s="399"/>
      <c r="PEN65" s="399"/>
      <c r="PEO65" s="399"/>
      <c r="PEP65" s="399"/>
      <c r="PEQ65" s="399"/>
      <c r="PER65" s="399"/>
      <c r="PES65" s="701"/>
      <c r="PET65" s="701"/>
      <c r="PEU65" s="701"/>
      <c r="PEV65" s="566"/>
      <c r="PEW65" s="399"/>
      <c r="PEX65" s="399"/>
      <c r="PEY65" s="399"/>
      <c r="PEZ65" s="567"/>
      <c r="PFA65" s="399"/>
      <c r="PFB65" s="399"/>
      <c r="PFC65" s="399"/>
      <c r="PFD65" s="399"/>
      <c r="PFE65" s="399"/>
      <c r="PFF65" s="399"/>
      <c r="PFG65" s="399"/>
      <c r="PFH65" s="399"/>
      <c r="PFI65" s="399"/>
      <c r="PFJ65" s="701"/>
      <c r="PFK65" s="701"/>
      <c r="PFL65" s="701"/>
      <c r="PFM65" s="566"/>
      <c r="PFN65" s="399"/>
      <c r="PFO65" s="399"/>
      <c r="PFP65" s="399"/>
      <c r="PFQ65" s="567"/>
      <c r="PFR65" s="399"/>
      <c r="PFS65" s="399"/>
      <c r="PFT65" s="399"/>
      <c r="PFU65" s="399"/>
      <c r="PFV65" s="399"/>
      <c r="PFW65" s="399"/>
      <c r="PFX65" s="399"/>
      <c r="PFY65" s="399"/>
      <c r="PFZ65" s="399"/>
      <c r="PGA65" s="701"/>
      <c r="PGB65" s="701"/>
      <c r="PGC65" s="701"/>
      <c r="PGD65" s="566"/>
      <c r="PGE65" s="399"/>
      <c r="PGF65" s="399"/>
      <c r="PGG65" s="399"/>
      <c r="PGH65" s="567"/>
      <c r="PGI65" s="399"/>
      <c r="PGJ65" s="399"/>
      <c r="PGK65" s="399"/>
      <c r="PGL65" s="399"/>
      <c r="PGM65" s="399"/>
      <c r="PGN65" s="399"/>
      <c r="PGO65" s="399"/>
      <c r="PGP65" s="399"/>
      <c r="PGQ65" s="399"/>
      <c r="PGR65" s="701"/>
      <c r="PGS65" s="701"/>
      <c r="PGT65" s="701"/>
      <c r="PGU65" s="566"/>
      <c r="PGV65" s="399"/>
      <c r="PGW65" s="399"/>
      <c r="PGX65" s="399"/>
      <c r="PGY65" s="567"/>
      <c r="PGZ65" s="399"/>
      <c r="PHA65" s="399"/>
      <c r="PHB65" s="399"/>
      <c r="PHC65" s="399"/>
      <c r="PHD65" s="399"/>
      <c r="PHE65" s="399"/>
      <c r="PHF65" s="399"/>
      <c r="PHG65" s="399"/>
      <c r="PHH65" s="399"/>
      <c r="PHI65" s="701"/>
      <c r="PHJ65" s="701"/>
      <c r="PHK65" s="701"/>
      <c r="PHL65" s="566"/>
      <c r="PHM65" s="399"/>
      <c r="PHN65" s="399"/>
      <c r="PHO65" s="399"/>
      <c r="PHP65" s="567"/>
      <c r="PHQ65" s="399"/>
      <c r="PHR65" s="399"/>
      <c r="PHS65" s="399"/>
      <c r="PHT65" s="399"/>
      <c r="PHU65" s="399"/>
      <c r="PHV65" s="399"/>
      <c r="PHW65" s="399"/>
      <c r="PHX65" s="399"/>
      <c r="PHY65" s="399"/>
      <c r="PHZ65" s="701"/>
      <c r="PIA65" s="701"/>
      <c r="PIB65" s="701"/>
      <c r="PIC65" s="566"/>
      <c r="PID65" s="399"/>
      <c r="PIE65" s="399"/>
      <c r="PIF65" s="399"/>
      <c r="PIG65" s="567"/>
      <c r="PIH65" s="399"/>
      <c r="PII65" s="399"/>
      <c r="PIJ65" s="399"/>
      <c r="PIK65" s="399"/>
      <c r="PIL65" s="399"/>
      <c r="PIM65" s="399"/>
      <c r="PIN65" s="399"/>
      <c r="PIO65" s="399"/>
      <c r="PIP65" s="399"/>
      <c r="PIQ65" s="701"/>
      <c r="PIR65" s="701"/>
      <c r="PIS65" s="701"/>
      <c r="PIT65" s="566"/>
      <c r="PIU65" s="399"/>
      <c r="PIV65" s="399"/>
      <c r="PIW65" s="399"/>
      <c r="PIX65" s="567"/>
      <c r="PIY65" s="399"/>
      <c r="PIZ65" s="399"/>
      <c r="PJA65" s="399"/>
      <c r="PJB65" s="399"/>
      <c r="PJC65" s="399"/>
      <c r="PJD65" s="399"/>
      <c r="PJE65" s="399"/>
      <c r="PJF65" s="399"/>
      <c r="PJG65" s="399"/>
      <c r="PJH65" s="701"/>
      <c r="PJI65" s="701"/>
      <c r="PJJ65" s="701"/>
      <c r="PJK65" s="566"/>
      <c r="PJL65" s="399"/>
      <c r="PJM65" s="399"/>
      <c r="PJN65" s="399"/>
      <c r="PJO65" s="567"/>
      <c r="PJP65" s="399"/>
      <c r="PJQ65" s="399"/>
      <c r="PJR65" s="399"/>
      <c r="PJS65" s="399"/>
      <c r="PJT65" s="399"/>
      <c r="PJU65" s="399"/>
      <c r="PJV65" s="399"/>
      <c r="PJW65" s="399"/>
      <c r="PJX65" s="399"/>
      <c r="PJY65" s="701"/>
      <c r="PJZ65" s="701"/>
      <c r="PKA65" s="701"/>
      <c r="PKB65" s="566"/>
      <c r="PKC65" s="399"/>
      <c r="PKD65" s="399"/>
      <c r="PKE65" s="399"/>
      <c r="PKF65" s="567"/>
      <c r="PKG65" s="399"/>
      <c r="PKH65" s="399"/>
      <c r="PKI65" s="399"/>
      <c r="PKJ65" s="399"/>
      <c r="PKK65" s="399"/>
      <c r="PKL65" s="399"/>
      <c r="PKM65" s="399"/>
      <c r="PKN65" s="399"/>
      <c r="PKO65" s="399"/>
      <c r="PKP65" s="701"/>
      <c r="PKQ65" s="701"/>
      <c r="PKR65" s="701"/>
      <c r="PKS65" s="566"/>
      <c r="PKT65" s="399"/>
      <c r="PKU65" s="399"/>
      <c r="PKV65" s="399"/>
      <c r="PKW65" s="567"/>
      <c r="PKX65" s="399"/>
      <c r="PKY65" s="399"/>
      <c r="PKZ65" s="399"/>
      <c r="PLA65" s="399"/>
      <c r="PLB65" s="399"/>
      <c r="PLC65" s="399"/>
      <c r="PLD65" s="399"/>
      <c r="PLE65" s="399"/>
      <c r="PLF65" s="399"/>
      <c r="PLG65" s="701"/>
      <c r="PLH65" s="701"/>
      <c r="PLI65" s="701"/>
      <c r="PLJ65" s="566"/>
      <c r="PLK65" s="399"/>
      <c r="PLL65" s="399"/>
      <c r="PLM65" s="399"/>
      <c r="PLN65" s="567"/>
      <c r="PLO65" s="399"/>
      <c r="PLP65" s="399"/>
      <c r="PLQ65" s="399"/>
      <c r="PLR65" s="399"/>
      <c r="PLS65" s="399"/>
      <c r="PLT65" s="399"/>
      <c r="PLU65" s="399"/>
      <c r="PLV65" s="399"/>
      <c r="PLW65" s="399"/>
      <c r="PLX65" s="701"/>
      <c r="PLY65" s="701"/>
      <c r="PLZ65" s="701"/>
      <c r="PMA65" s="566"/>
      <c r="PMB65" s="399"/>
      <c r="PMC65" s="399"/>
      <c r="PMD65" s="399"/>
      <c r="PME65" s="567"/>
      <c r="PMF65" s="399"/>
      <c r="PMG65" s="399"/>
      <c r="PMH65" s="399"/>
      <c r="PMI65" s="399"/>
      <c r="PMJ65" s="399"/>
      <c r="PMK65" s="399"/>
      <c r="PML65" s="399"/>
      <c r="PMM65" s="399"/>
      <c r="PMN65" s="399"/>
      <c r="PMO65" s="701"/>
      <c r="PMP65" s="701"/>
      <c r="PMQ65" s="701"/>
      <c r="PMR65" s="566"/>
      <c r="PMS65" s="399"/>
      <c r="PMT65" s="399"/>
      <c r="PMU65" s="399"/>
      <c r="PMV65" s="567"/>
      <c r="PMW65" s="399"/>
      <c r="PMX65" s="399"/>
      <c r="PMY65" s="399"/>
      <c r="PMZ65" s="399"/>
      <c r="PNA65" s="399"/>
      <c r="PNB65" s="399"/>
      <c r="PNC65" s="399"/>
      <c r="PND65" s="399"/>
      <c r="PNE65" s="399"/>
      <c r="PNF65" s="701"/>
      <c r="PNG65" s="701"/>
      <c r="PNH65" s="701"/>
      <c r="PNI65" s="566"/>
      <c r="PNJ65" s="399"/>
      <c r="PNK65" s="399"/>
      <c r="PNL65" s="399"/>
      <c r="PNM65" s="567"/>
      <c r="PNN65" s="399"/>
      <c r="PNO65" s="399"/>
      <c r="PNP65" s="399"/>
      <c r="PNQ65" s="399"/>
      <c r="PNR65" s="399"/>
      <c r="PNS65" s="399"/>
      <c r="PNT65" s="399"/>
      <c r="PNU65" s="399"/>
      <c r="PNV65" s="399"/>
      <c r="PNW65" s="701"/>
      <c r="PNX65" s="701"/>
      <c r="PNY65" s="701"/>
      <c r="PNZ65" s="566"/>
      <c r="POA65" s="399"/>
      <c r="POB65" s="399"/>
      <c r="POC65" s="399"/>
      <c r="POD65" s="567"/>
      <c r="POE65" s="399"/>
      <c r="POF65" s="399"/>
      <c r="POG65" s="399"/>
      <c r="POH65" s="399"/>
      <c r="POI65" s="399"/>
      <c r="POJ65" s="399"/>
      <c r="POK65" s="399"/>
      <c r="POL65" s="399"/>
      <c r="POM65" s="399"/>
      <c r="PON65" s="701"/>
      <c r="POO65" s="701"/>
      <c r="POP65" s="701"/>
      <c r="POQ65" s="566"/>
      <c r="POR65" s="399"/>
      <c r="POS65" s="399"/>
      <c r="POT65" s="399"/>
      <c r="POU65" s="567"/>
      <c r="POV65" s="399"/>
      <c r="POW65" s="399"/>
      <c r="POX65" s="399"/>
      <c r="POY65" s="399"/>
      <c r="POZ65" s="399"/>
      <c r="PPA65" s="399"/>
      <c r="PPB65" s="399"/>
      <c r="PPC65" s="399"/>
      <c r="PPD65" s="399"/>
      <c r="PPE65" s="701"/>
      <c r="PPF65" s="701"/>
      <c r="PPG65" s="701"/>
      <c r="PPH65" s="566"/>
      <c r="PPI65" s="399"/>
      <c r="PPJ65" s="399"/>
      <c r="PPK65" s="399"/>
      <c r="PPL65" s="567"/>
      <c r="PPM65" s="399"/>
      <c r="PPN65" s="399"/>
      <c r="PPO65" s="399"/>
      <c r="PPP65" s="399"/>
      <c r="PPQ65" s="399"/>
      <c r="PPR65" s="399"/>
      <c r="PPS65" s="399"/>
      <c r="PPT65" s="399"/>
      <c r="PPU65" s="399"/>
      <c r="PPV65" s="701"/>
      <c r="PPW65" s="701"/>
      <c r="PPX65" s="701"/>
      <c r="PPY65" s="566"/>
      <c r="PPZ65" s="399"/>
      <c r="PQA65" s="399"/>
      <c r="PQB65" s="399"/>
      <c r="PQC65" s="567"/>
      <c r="PQD65" s="399"/>
      <c r="PQE65" s="399"/>
      <c r="PQF65" s="399"/>
      <c r="PQG65" s="399"/>
      <c r="PQH65" s="399"/>
      <c r="PQI65" s="399"/>
      <c r="PQJ65" s="399"/>
      <c r="PQK65" s="399"/>
      <c r="PQL65" s="399"/>
      <c r="PQM65" s="701"/>
      <c r="PQN65" s="701"/>
      <c r="PQO65" s="701"/>
      <c r="PQP65" s="566"/>
      <c r="PQQ65" s="399"/>
      <c r="PQR65" s="399"/>
      <c r="PQS65" s="399"/>
      <c r="PQT65" s="567"/>
      <c r="PQU65" s="399"/>
      <c r="PQV65" s="399"/>
      <c r="PQW65" s="399"/>
      <c r="PQX65" s="399"/>
      <c r="PQY65" s="399"/>
      <c r="PQZ65" s="399"/>
      <c r="PRA65" s="399"/>
      <c r="PRB65" s="399"/>
      <c r="PRC65" s="399"/>
      <c r="PRD65" s="701"/>
      <c r="PRE65" s="701"/>
      <c r="PRF65" s="701"/>
      <c r="PRG65" s="566"/>
      <c r="PRH65" s="399"/>
      <c r="PRI65" s="399"/>
      <c r="PRJ65" s="399"/>
      <c r="PRK65" s="567"/>
      <c r="PRL65" s="399"/>
      <c r="PRM65" s="399"/>
      <c r="PRN65" s="399"/>
      <c r="PRO65" s="399"/>
      <c r="PRP65" s="399"/>
      <c r="PRQ65" s="399"/>
      <c r="PRR65" s="399"/>
      <c r="PRS65" s="399"/>
      <c r="PRT65" s="399"/>
      <c r="PRU65" s="701"/>
      <c r="PRV65" s="701"/>
      <c r="PRW65" s="701"/>
      <c r="PRX65" s="566"/>
      <c r="PRY65" s="399"/>
      <c r="PRZ65" s="399"/>
      <c r="PSA65" s="399"/>
      <c r="PSB65" s="567"/>
      <c r="PSC65" s="399"/>
      <c r="PSD65" s="399"/>
      <c r="PSE65" s="399"/>
      <c r="PSF65" s="399"/>
      <c r="PSG65" s="399"/>
      <c r="PSH65" s="399"/>
      <c r="PSI65" s="399"/>
      <c r="PSJ65" s="399"/>
      <c r="PSK65" s="399"/>
      <c r="PSL65" s="701"/>
      <c r="PSM65" s="701"/>
      <c r="PSN65" s="701"/>
      <c r="PSO65" s="566"/>
      <c r="PSP65" s="399"/>
      <c r="PSQ65" s="399"/>
      <c r="PSR65" s="399"/>
      <c r="PSS65" s="567"/>
      <c r="PST65" s="399"/>
      <c r="PSU65" s="399"/>
      <c r="PSV65" s="399"/>
      <c r="PSW65" s="399"/>
      <c r="PSX65" s="399"/>
      <c r="PSY65" s="399"/>
      <c r="PSZ65" s="399"/>
      <c r="PTA65" s="399"/>
      <c r="PTB65" s="399"/>
      <c r="PTC65" s="701"/>
      <c r="PTD65" s="701"/>
      <c r="PTE65" s="701"/>
      <c r="PTF65" s="566"/>
      <c r="PTG65" s="399"/>
      <c r="PTH65" s="399"/>
      <c r="PTI65" s="399"/>
      <c r="PTJ65" s="567"/>
      <c r="PTK65" s="399"/>
      <c r="PTL65" s="399"/>
      <c r="PTM65" s="399"/>
      <c r="PTN65" s="399"/>
      <c r="PTO65" s="399"/>
      <c r="PTP65" s="399"/>
      <c r="PTQ65" s="399"/>
      <c r="PTR65" s="399"/>
      <c r="PTS65" s="399"/>
      <c r="PTT65" s="701"/>
      <c r="PTU65" s="701"/>
      <c r="PTV65" s="701"/>
      <c r="PTW65" s="566"/>
      <c r="PTX65" s="399"/>
      <c r="PTY65" s="399"/>
      <c r="PTZ65" s="399"/>
      <c r="PUA65" s="567"/>
      <c r="PUB65" s="399"/>
      <c r="PUC65" s="399"/>
      <c r="PUD65" s="399"/>
      <c r="PUE65" s="399"/>
      <c r="PUF65" s="399"/>
      <c r="PUG65" s="399"/>
      <c r="PUH65" s="399"/>
      <c r="PUI65" s="399"/>
      <c r="PUJ65" s="399"/>
      <c r="PUK65" s="701"/>
      <c r="PUL65" s="701"/>
      <c r="PUM65" s="701"/>
      <c r="PUN65" s="566"/>
      <c r="PUO65" s="399"/>
      <c r="PUP65" s="399"/>
      <c r="PUQ65" s="399"/>
      <c r="PUR65" s="567"/>
      <c r="PUS65" s="399"/>
      <c r="PUT65" s="399"/>
      <c r="PUU65" s="399"/>
      <c r="PUV65" s="399"/>
      <c r="PUW65" s="399"/>
      <c r="PUX65" s="399"/>
      <c r="PUY65" s="399"/>
      <c r="PUZ65" s="399"/>
      <c r="PVA65" s="399"/>
      <c r="PVB65" s="701"/>
      <c r="PVC65" s="701"/>
      <c r="PVD65" s="701"/>
      <c r="PVE65" s="566"/>
      <c r="PVF65" s="399"/>
      <c r="PVG65" s="399"/>
      <c r="PVH65" s="399"/>
      <c r="PVI65" s="567"/>
      <c r="PVJ65" s="399"/>
      <c r="PVK65" s="399"/>
      <c r="PVL65" s="399"/>
      <c r="PVM65" s="399"/>
      <c r="PVN65" s="399"/>
      <c r="PVO65" s="399"/>
      <c r="PVP65" s="399"/>
      <c r="PVQ65" s="399"/>
      <c r="PVR65" s="399"/>
      <c r="PVS65" s="701"/>
      <c r="PVT65" s="701"/>
      <c r="PVU65" s="701"/>
      <c r="PVV65" s="566"/>
      <c r="PVW65" s="399"/>
      <c r="PVX65" s="399"/>
      <c r="PVY65" s="399"/>
      <c r="PVZ65" s="567"/>
      <c r="PWA65" s="399"/>
      <c r="PWB65" s="399"/>
      <c r="PWC65" s="399"/>
      <c r="PWD65" s="399"/>
      <c r="PWE65" s="399"/>
      <c r="PWF65" s="399"/>
      <c r="PWG65" s="399"/>
      <c r="PWH65" s="399"/>
      <c r="PWI65" s="399"/>
      <c r="PWJ65" s="701"/>
      <c r="PWK65" s="701"/>
      <c r="PWL65" s="701"/>
      <c r="PWM65" s="566"/>
      <c r="PWN65" s="399"/>
      <c r="PWO65" s="399"/>
      <c r="PWP65" s="399"/>
      <c r="PWQ65" s="567"/>
      <c r="PWR65" s="399"/>
      <c r="PWS65" s="399"/>
      <c r="PWT65" s="399"/>
      <c r="PWU65" s="399"/>
      <c r="PWV65" s="399"/>
      <c r="PWW65" s="399"/>
      <c r="PWX65" s="399"/>
      <c r="PWY65" s="399"/>
      <c r="PWZ65" s="399"/>
      <c r="PXA65" s="701"/>
      <c r="PXB65" s="701"/>
      <c r="PXC65" s="701"/>
      <c r="PXD65" s="566"/>
      <c r="PXE65" s="399"/>
      <c r="PXF65" s="399"/>
      <c r="PXG65" s="399"/>
      <c r="PXH65" s="567"/>
      <c r="PXI65" s="399"/>
      <c r="PXJ65" s="399"/>
      <c r="PXK65" s="399"/>
      <c r="PXL65" s="399"/>
      <c r="PXM65" s="399"/>
      <c r="PXN65" s="399"/>
      <c r="PXO65" s="399"/>
      <c r="PXP65" s="399"/>
      <c r="PXQ65" s="399"/>
      <c r="PXR65" s="701"/>
      <c r="PXS65" s="701"/>
      <c r="PXT65" s="701"/>
      <c r="PXU65" s="566"/>
      <c r="PXV65" s="399"/>
      <c r="PXW65" s="399"/>
      <c r="PXX65" s="399"/>
      <c r="PXY65" s="567"/>
      <c r="PXZ65" s="399"/>
      <c r="PYA65" s="399"/>
      <c r="PYB65" s="399"/>
      <c r="PYC65" s="399"/>
      <c r="PYD65" s="399"/>
      <c r="PYE65" s="399"/>
      <c r="PYF65" s="399"/>
      <c r="PYG65" s="399"/>
      <c r="PYH65" s="399"/>
      <c r="PYI65" s="701"/>
      <c r="PYJ65" s="701"/>
      <c r="PYK65" s="701"/>
      <c r="PYL65" s="566"/>
      <c r="PYM65" s="399"/>
      <c r="PYN65" s="399"/>
      <c r="PYO65" s="399"/>
      <c r="PYP65" s="567"/>
      <c r="PYQ65" s="399"/>
      <c r="PYR65" s="399"/>
      <c r="PYS65" s="399"/>
      <c r="PYT65" s="399"/>
      <c r="PYU65" s="399"/>
      <c r="PYV65" s="399"/>
      <c r="PYW65" s="399"/>
      <c r="PYX65" s="399"/>
      <c r="PYY65" s="399"/>
      <c r="PYZ65" s="701"/>
      <c r="PZA65" s="701"/>
      <c r="PZB65" s="701"/>
      <c r="PZC65" s="566"/>
      <c r="PZD65" s="399"/>
      <c r="PZE65" s="399"/>
      <c r="PZF65" s="399"/>
      <c r="PZG65" s="567"/>
      <c r="PZH65" s="399"/>
      <c r="PZI65" s="399"/>
      <c r="PZJ65" s="399"/>
      <c r="PZK65" s="399"/>
      <c r="PZL65" s="399"/>
      <c r="PZM65" s="399"/>
      <c r="PZN65" s="399"/>
      <c r="PZO65" s="399"/>
      <c r="PZP65" s="399"/>
      <c r="PZQ65" s="701"/>
      <c r="PZR65" s="701"/>
      <c r="PZS65" s="701"/>
      <c r="PZT65" s="566"/>
      <c r="PZU65" s="399"/>
      <c r="PZV65" s="399"/>
      <c r="PZW65" s="399"/>
      <c r="PZX65" s="567"/>
      <c r="PZY65" s="399"/>
      <c r="PZZ65" s="399"/>
      <c r="QAA65" s="399"/>
      <c r="QAB65" s="399"/>
      <c r="QAC65" s="399"/>
      <c r="QAD65" s="399"/>
      <c r="QAE65" s="399"/>
      <c r="QAF65" s="399"/>
      <c r="QAG65" s="399"/>
      <c r="QAH65" s="701"/>
      <c r="QAI65" s="701"/>
      <c r="QAJ65" s="701"/>
      <c r="QAK65" s="566"/>
      <c r="QAL65" s="399"/>
      <c r="QAM65" s="399"/>
      <c r="QAN65" s="399"/>
      <c r="QAO65" s="567"/>
      <c r="QAP65" s="399"/>
      <c r="QAQ65" s="399"/>
      <c r="QAR65" s="399"/>
      <c r="QAS65" s="399"/>
      <c r="QAT65" s="399"/>
      <c r="QAU65" s="399"/>
      <c r="QAV65" s="399"/>
      <c r="QAW65" s="399"/>
      <c r="QAX65" s="399"/>
      <c r="QAY65" s="701"/>
      <c r="QAZ65" s="701"/>
      <c r="QBA65" s="701"/>
      <c r="QBB65" s="566"/>
      <c r="QBC65" s="399"/>
      <c r="QBD65" s="399"/>
      <c r="QBE65" s="399"/>
      <c r="QBF65" s="567"/>
      <c r="QBG65" s="399"/>
      <c r="QBH65" s="399"/>
      <c r="QBI65" s="399"/>
      <c r="QBJ65" s="399"/>
      <c r="QBK65" s="399"/>
      <c r="QBL65" s="399"/>
      <c r="QBM65" s="399"/>
      <c r="QBN65" s="399"/>
      <c r="QBO65" s="399"/>
      <c r="QBP65" s="701"/>
      <c r="QBQ65" s="701"/>
      <c r="QBR65" s="701"/>
      <c r="QBS65" s="566"/>
      <c r="QBT65" s="399"/>
      <c r="QBU65" s="399"/>
      <c r="QBV65" s="399"/>
      <c r="QBW65" s="567"/>
      <c r="QBX65" s="399"/>
      <c r="QBY65" s="399"/>
      <c r="QBZ65" s="399"/>
      <c r="QCA65" s="399"/>
      <c r="QCB65" s="399"/>
      <c r="QCC65" s="399"/>
      <c r="QCD65" s="399"/>
      <c r="QCE65" s="399"/>
      <c r="QCF65" s="399"/>
      <c r="QCG65" s="701"/>
      <c r="QCH65" s="701"/>
      <c r="QCI65" s="701"/>
      <c r="QCJ65" s="566"/>
      <c r="QCK65" s="399"/>
      <c r="QCL65" s="399"/>
      <c r="QCM65" s="399"/>
      <c r="QCN65" s="567"/>
      <c r="QCO65" s="399"/>
      <c r="QCP65" s="399"/>
      <c r="QCQ65" s="399"/>
      <c r="QCR65" s="399"/>
      <c r="QCS65" s="399"/>
      <c r="QCT65" s="399"/>
      <c r="QCU65" s="399"/>
      <c r="QCV65" s="399"/>
      <c r="QCW65" s="399"/>
      <c r="QCX65" s="701"/>
      <c r="QCY65" s="701"/>
      <c r="QCZ65" s="701"/>
      <c r="QDA65" s="566"/>
      <c r="QDB65" s="399"/>
      <c r="QDC65" s="399"/>
      <c r="QDD65" s="399"/>
      <c r="QDE65" s="567"/>
      <c r="QDF65" s="399"/>
      <c r="QDG65" s="399"/>
      <c r="QDH65" s="399"/>
      <c r="QDI65" s="399"/>
      <c r="QDJ65" s="399"/>
      <c r="QDK65" s="399"/>
      <c r="QDL65" s="399"/>
      <c r="QDM65" s="399"/>
      <c r="QDN65" s="399"/>
      <c r="QDO65" s="701"/>
      <c r="QDP65" s="701"/>
      <c r="QDQ65" s="701"/>
      <c r="QDR65" s="566"/>
      <c r="QDS65" s="399"/>
      <c r="QDT65" s="399"/>
      <c r="QDU65" s="399"/>
      <c r="QDV65" s="567"/>
      <c r="QDW65" s="399"/>
      <c r="QDX65" s="399"/>
      <c r="QDY65" s="399"/>
      <c r="QDZ65" s="399"/>
      <c r="QEA65" s="399"/>
      <c r="QEB65" s="399"/>
      <c r="QEC65" s="399"/>
      <c r="QED65" s="399"/>
      <c r="QEE65" s="399"/>
      <c r="QEF65" s="701"/>
      <c r="QEG65" s="701"/>
      <c r="QEH65" s="701"/>
      <c r="QEI65" s="566"/>
      <c r="QEJ65" s="399"/>
      <c r="QEK65" s="399"/>
      <c r="QEL65" s="399"/>
      <c r="QEM65" s="567"/>
      <c r="QEN65" s="399"/>
      <c r="QEO65" s="399"/>
      <c r="QEP65" s="399"/>
      <c r="QEQ65" s="399"/>
      <c r="QER65" s="399"/>
      <c r="QES65" s="399"/>
      <c r="QET65" s="399"/>
      <c r="QEU65" s="399"/>
      <c r="QEV65" s="399"/>
      <c r="QEW65" s="701"/>
      <c r="QEX65" s="701"/>
      <c r="QEY65" s="701"/>
      <c r="QEZ65" s="566"/>
      <c r="QFA65" s="399"/>
      <c r="QFB65" s="399"/>
      <c r="QFC65" s="399"/>
      <c r="QFD65" s="567"/>
      <c r="QFE65" s="399"/>
      <c r="QFF65" s="399"/>
      <c r="QFG65" s="399"/>
      <c r="QFH65" s="399"/>
      <c r="QFI65" s="399"/>
      <c r="QFJ65" s="399"/>
      <c r="QFK65" s="399"/>
      <c r="QFL65" s="399"/>
      <c r="QFM65" s="399"/>
      <c r="QFN65" s="701"/>
      <c r="QFO65" s="701"/>
      <c r="QFP65" s="701"/>
      <c r="QFQ65" s="566"/>
      <c r="QFR65" s="399"/>
      <c r="QFS65" s="399"/>
      <c r="QFT65" s="399"/>
      <c r="QFU65" s="567"/>
      <c r="QFV65" s="399"/>
      <c r="QFW65" s="399"/>
      <c r="QFX65" s="399"/>
      <c r="QFY65" s="399"/>
      <c r="QFZ65" s="399"/>
      <c r="QGA65" s="399"/>
      <c r="QGB65" s="399"/>
      <c r="QGC65" s="399"/>
      <c r="QGD65" s="399"/>
      <c r="QGE65" s="701"/>
      <c r="QGF65" s="701"/>
      <c r="QGG65" s="701"/>
      <c r="QGH65" s="566"/>
      <c r="QGI65" s="399"/>
      <c r="QGJ65" s="399"/>
      <c r="QGK65" s="399"/>
      <c r="QGL65" s="567"/>
      <c r="QGM65" s="399"/>
      <c r="QGN65" s="399"/>
      <c r="QGO65" s="399"/>
      <c r="QGP65" s="399"/>
      <c r="QGQ65" s="399"/>
      <c r="QGR65" s="399"/>
      <c r="QGS65" s="399"/>
      <c r="QGT65" s="399"/>
      <c r="QGU65" s="399"/>
      <c r="QGV65" s="701"/>
      <c r="QGW65" s="701"/>
      <c r="QGX65" s="701"/>
      <c r="QGY65" s="566"/>
      <c r="QGZ65" s="399"/>
      <c r="QHA65" s="399"/>
      <c r="QHB65" s="399"/>
      <c r="QHC65" s="567"/>
      <c r="QHD65" s="399"/>
      <c r="QHE65" s="399"/>
      <c r="QHF65" s="399"/>
      <c r="QHG65" s="399"/>
      <c r="QHH65" s="399"/>
      <c r="QHI65" s="399"/>
      <c r="QHJ65" s="399"/>
      <c r="QHK65" s="399"/>
      <c r="QHL65" s="399"/>
      <c r="QHM65" s="701"/>
      <c r="QHN65" s="701"/>
      <c r="QHO65" s="701"/>
      <c r="QHP65" s="566"/>
      <c r="QHQ65" s="399"/>
      <c r="QHR65" s="399"/>
      <c r="QHS65" s="399"/>
      <c r="QHT65" s="567"/>
      <c r="QHU65" s="399"/>
      <c r="QHV65" s="399"/>
      <c r="QHW65" s="399"/>
      <c r="QHX65" s="399"/>
      <c r="QHY65" s="399"/>
      <c r="QHZ65" s="399"/>
      <c r="QIA65" s="399"/>
      <c r="QIB65" s="399"/>
      <c r="QIC65" s="399"/>
      <c r="QID65" s="701"/>
      <c r="QIE65" s="701"/>
      <c r="QIF65" s="701"/>
      <c r="QIG65" s="566"/>
      <c r="QIH65" s="399"/>
      <c r="QII65" s="399"/>
      <c r="QIJ65" s="399"/>
      <c r="QIK65" s="567"/>
      <c r="QIL65" s="399"/>
      <c r="QIM65" s="399"/>
      <c r="QIN65" s="399"/>
      <c r="QIO65" s="399"/>
      <c r="QIP65" s="399"/>
      <c r="QIQ65" s="399"/>
      <c r="QIR65" s="399"/>
      <c r="QIS65" s="399"/>
      <c r="QIT65" s="399"/>
      <c r="QIU65" s="701"/>
      <c r="QIV65" s="701"/>
      <c r="QIW65" s="701"/>
      <c r="QIX65" s="566"/>
      <c r="QIY65" s="399"/>
      <c r="QIZ65" s="399"/>
      <c r="QJA65" s="399"/>
      <c r="QJB65" s="567"/>
      <c r="QJC65" s="399"/>
      <c r="QJD65" s="399"/>
      <c r="QJE65" s="399"/>
      <c r="QJF65" s="399"/>
      <c r="QJG65" s="399"/>
      <c r="QJH65" s="399"/>
      <c r="QJI65" s="399"/>
      <c r="QJJ65" s="399"/>
      <c r="QJK65" s="399"/>
      <c r="QJL65" s="701"/>
      <c r="QJM65" s="701"/>
      <c r="QJN65" s="701"/>
      <c r="QJO65" s="566"/>
      <c r="QJP65" s="399"/>
      <c r="QJQ65" s="399"/>
      <c r="QJR65" s="399"/>
      <c r="QJS65" s="567"/>
      <c r="QJT65" s="399"/>
      <c r="QJU65" s="399"/>
      <c r="QJV65" s="399"/>
      <c r="QJW65" s="399"/>
      <c r="QJX65" s="399"/>
      <c r="QJY65" s="399"/>
      <c r="QJZ65" s="399"/>
      <c r="QKA65" s="399"/>
      <c r="QKB65" s="399"/>
      <c r="QKC65" s="701"/>
      <c r="QKD65" s="701"/>
      <c r="QKE65" s="701"/>
      <c r="QKF65" s="566"/>
      <c r="QKG65" s="399"/>
      <c r="QKH65" s="399"/>
      <c r="QKI65" s="399"/>
      <c r="QKJ65" s="567"/>
      <c r="QKK65" s="399"/>
      <c r="QKL65" s="399"/>
      <c r="QKM65" s="399"/>
      <c r="QKN65" s="399"/>
      <c r="QKO65" s="399"/>
      <c r="QKP65" s="399"/>
      <c r="QKQ65" s="399"/>
      <c r="QKR65" s="399"/>
      <c r="QKS65" s="399"/>
      <c r="QKT65" s="701"/>
      <c r="QKU65" s="701"/>
      <c r="QKV65" s="701"/>
      <c r="QKW65" s="566"/>
      <c r="QKX65" s="399"/>
      <c r="QKY65" s="399"/>
      <c r="QKZ65" s="399"/>
      <c r="QLA65" s="567"/>
      <c r="QLB65" s="399"/>
      <c r="QLC65" s="399"/>
      <c r="QLD65" s="399"/>
      <c r="QLE65" s="399"/>
      <c r="QLF65" s="399"/>
      <c r="QLG65" s="399"/>
      <c r="QLH65" s="399"/>
      <c r="QLI65" s="399"/>
      <c r="QLJ65" s="399"/>
      <c r="QLK65" s="701"/>
      <c r="QLL65" s="701"/>
      <c r="QLM65" s="701"/>
      <c r="QLN65" s="566"/>
      <c r="QLO65" s="399"/>
      <c r="QLP65" s="399"/>
      <c r="QLQ65" s="399"/>
      <c r="QLR65" s="567"/>
      <c r="QLS65" s="399"/>
      <c r="QLT65" s="399"/>
      <c r="QLU65" s="399"/>
      <c r="QLV65" s="399"/>
      <c r="QLW65" s="399"/>
      <c r="QLX65" s="399"/>
      <c r="QLY65" s="399"/>
      <c r="QLZ65" s="399"/>
      <c r="QMA65" s="399"/>
      <c r="QMB65" s="701"/>
      <c r="QMC65" s="701"/>
      <c r="QMD65" s="701"/>
      <c r="QME65" s="566"/>
      <c r="QMF65" s="399"/>
      <c r="QMG65" s="399"/>
      <c r="QMH65" s="399"/>
      <c r="QMI65" s="567"/>
      <c r="QMJ65" s="399"/>
      <c r="QMK65" s="399"/>
      <c r="QML65" s="399"/>
      <c r="QMM65" s="399"/>
      <c r="QMN65" s="399"/>
      <c r="QMO65" s="399"/>
      <c r="QMP65" s="399"/>
      <c r="QMQ65" s="399"/>
      <c r="QMR65" s="399"/>
      <c r="QMS65" s="701"/>
      <c r="QMT65" s="701"/>
      <c r="QMU65" s="701"/>
      <c r="QMV65" s="566"/>
      <c r="QMW65" s="399"/>
      <c r="QMX65" s="399"/>
      <c r="QMY65" s="399"/>
      <c r="QMZ65" s="567"/>
      <c r="QNA65" s="399"/>
      <c r="QNB65" s="399"/>
      <c r="QNC65" s="399"/>
      <c r="QND65" s="399"/>
      <c r="QNE65" s="399"/>
      <c r="QNF65" s="399"/>
      <c r="QNG65" s="399"/>
      <c r="QNH65" s="399"/>
      <c r="QNI65" s="399"/>
      <c r="QNJ65" s="701"/>
      <c r="QNK65" s="701"/>
      <c r="QNL65" s="701"/>
      <c r="QNM65" s="566"/>
      <c r="QNN65" s="399"/>
      <c r="QNO65" s="399"/>
      <c r="QNP65" s="399"/>
      <c r="QNQ65" s="567"/>
      <c r="QNR65" s="399"/>
      <c r="QNS65" s="399"/>
      <c r="QNT65" s="399"/>
      <c r="QNU65" s="399"/>
      <c r="QNV65" s="399"/>
      <c r="QNW65" s="399"/>
      <c r="QNX65" s="399"/>
      <c r="QNY65" s="399"/>
      <c r="QNZ65" s="399"/>
      <c r="QOA65" s="701"/>
      <c r="QOB65" s="701"/>
      <c r="QOC65" s="701"/>
      <c r="QOD65" s="566"/>
      <c r="QOE65" s="399"/>
      <c r="QOF65" s="399"/>
      <c r="QOG65" s="399"/>
      <c r="QOH65" s="567"/>
      <c r="QOI65" s="399"/>
      <c r="QOJ65" s="399"/>
      <c r="QOK65" s="399"/>
      <c r="QOL65" s="399"/>
      <c r="QOM65" s="399"/>
      <c r="QON65" s="399"/>
      <c r="QOO65" s="399"/>
      <c r="QOP65" s="399"/>
      <c r="QOQ65" s="399"/>
      <c r="QOR65" s="701"/>
      <c r="QOS65" s="701"/>
      <c r="QOT65" s="701"/>
      <c r="QOU65" s="566"/>
      <c r="QOV65" s="399"/>
      <c r="QOW65" s="399"/>
      <c r="QOX65" s="399"/>
      <c r="QOY65" s="567"/>
      <c r="QOZ65" s="399"/>
      <c r="QPA65" s="399"/>
      <c r="QPB65" s="399"/>
      <c r="QPC65" s="399"/>
      <c r="QPD65" s="399"/>
      <c r="QPE65" s="399"/>
      <c r="QPF65" s="399"/>
      <c r="QPG65" s="399"/>
      <c r="QPH65" s="399"/>
      <c r="QPI65" s="701"/>
      <c r="QPJ65" s="701"/>
      <c r="QPK65" s="701"/>
      <c r="QPL65" s="566"/>
      <c r="QPM65" s="399"/>
      <c r="QPN65" s="399"/>
      <c r="QPO65" s="399"/>
      <c r="QPP65" s="567"/>
      <c r="QPQ65" s="399"/>
      <c r="QPR65" s="399"/>
      <c r="QPS65" s="399"/>
      <c r="QPT65" s="399"/>
      <c r="QPU65" s="399"/>
      <c r="QPV65" s="399"/>
      <c r="QPW65" s="399"/>
      <c r="QPX65" s="399"/>
      <c r="QPY65" s="399"/>
      <c r="QPZ65" s="701"/>
      <c r="QQA65" s="701"/>
      <c r="QQB65" s="701"/>
      <c r="QQC65" s="566"/>
      <c r="QQD65" s="399"/>
      <c r="QQE65" s="399"/>
      <c r="QQF65" s="399"/>
      <c r="QQG65" s="567"/>
      <c r="QQH65" s="399"/>
      <c r="QQI65" s="399"/>
      <c r="QQJ65" s="399"/>
      <c r="QQK65" s="399"/>
      <c r="QQL65" s="399"/>
      <c r="QQM65" s="399"/>
      <c r="QQN65" s="399"/>
      <c r="QQO65" s="399"/>
      <c r="QQP65" s="399"/>
      <c r="QQQ65" s="701"/>
      <c r="QQR65" s="701"/>
      <c r="QQS65" s="701"/>
      <c r="QQT65" s="566"/>
      <c r="QQU65" s="399"/>
      <c r="QQV65" s="399"/>
      <c r="QQW65" s="399"/>
      <c r="QQX65" s="567"/>
      <c r="QQY65" s="399"/>
      <c r="QQZ65" s="399"/>
      <c r="QRA65" s="399"/>
      <c r="QRB65" s="399"/>
      <c r="QRC65" s="399"/>
      <c r="QRD65" s="399"/>
      <c r="QRE65" s="399"/>
      <c r="QRF65" s="399"/>
      <c r="QRG65" s="399"/>
      <c r="QRH65" s="701"/>
      <c r="QRI65" s="701"/>
      <c r="QRJ65" s="701"/>
      <c r="QRK65" s="566"/>
      <c r="QRL65" s="399"/>
      <c r="QRM65" s="399"/>
      <c r="QRN65" s="399"/>
      <c r="QRO65" s="567"/>
      <c r="QRP65" s="399"/>
      <c r="QRQ65" s="399"/>
      <c r="QRR65" s="399"/>
      <c r="QRS65" s="399"/>
      <c r="QRT65" s="399"/>
      <c r="QRU65" s="399"/>
      <c r="QRV65" s="399"/>
      <c r="QRW65" s="399"/>
      <c r="QRX65" s="399"/>
      <c r="QRY65" s="701"/>
      <c r="QRZ65" s="701"/>
      <c r="QSA65" s="701"/>
      <c r="QSB65" s="566"/>
      <c r="QSC65" s="399"/>
      <c r="QSD65" s="399"/>
      <c r="QSE65" s="399"/>
      <c r="QSF65" s="567"/>
      <c r="QSG65" s="399"/>
      <c r="QSH65" s="399"/>
      <c r="QSI65" s="399"/>
      <c r="QSJ65" s="399"/>
      <c r="QSK65" s="399"/>
      <c r="QSL65" s="399"/>
      <c r="QSM65" s="399"/>
      <c r="QSN65" s="399"/>
      <c r="QSO65" s="399"/>
      <c r="QSP65" s="701"/>
      <c r="QSQ65" s="701"/>
      <c r="QSR65" s="701"/>
      <c r="QSS65" s="566"/>
      <c r="QST65" s="399"/>
      <c r="QSU65" s="399"/>
      <c r="QSV65" s="399"/>
      <c r="QSW65" s="567"/>
      <c r="QSX65" s="399"/>
      <c r="QSY65" s="399"/>
      <c r="QSZ65" s="399"/>
      <c r="QTA65" s="399"/>
      <c r="QTB65" s="399"/>
      <c r="QTC65" s="399"/>
      <c r="QTD65" s="399"/>
      <c r="QTE65" s="399"/>
      <c r="QTF65" s="399"/>
      <c r="QTG65" s="701"/>
      <c r="QTH65" s="701"/>
      <c r="QTI65" s="701"/>
      <c r="QTJ65" s="566"/>
      <c r="QTK65" s="399"/>
      <c r="QTL65" s="399"/>
      <c r="QTM65" s="399"/>
      <c r="QTN65" s="567"/>
      <c r="QTO65" s="399"/>
      <c r="QTP65" s="399"/>
      <c r="QTQ65" s="399"/>
      <c r="QTR65" s="399"/>
      <c r="QTS65" s="399"/>
      <c r="QTT65" s="399"/>
      <c r="QTU65" s="399"/>
      <c r="QTV65" s="399"/>
      <c r="QTW65" s="399"/>
      <c r="QTX65" s="701"/>
      <c r="QTY65" s="701"/>
      <c r="QTZ65" s="701"/>
      <c r="QUA65" s="566"/>
      <c r="QUB65" s="399"/>
      <c r="QUC65" s="399"/>
      <c r="QUD65" s="399"/>
      <c r="QUE65" s="567"/>
      <c r="QUF65" s="399"/>
      <c r="QUG65" s="399"/>
      <c r="QUH65" s="399"/>
      <c r="QUI65" s="399"/>
      <c r="QUJ65" s="399"/>
      <c r="QUK65" s="399"/>
      <c r="QUL65" s="399"/>
      <c r="QUM65" s="399"/>
      <c r="QUN65" s="399"/>
      <c r="QUO65" s="701"/>
      <c r="QUP65" s="701"/>
      <c r="QUQ65" s="701"/>
      <c r="QUR65" s="566"/>
      <c r="QUS65" s="399"/>
      <c r="QUT65" s="399"/>
      <c r="QUU65" s="399"/>
      <c r="QUV65" s="567"/>
      <c r="QUW65" s="399"/>
      <c r="QUX65" s="399"/>
      <c r="QUY65" s="399"/>
      <c r="QUZ65" s="399"/>
      <c r="QVA65" s="399"/>
      <c r="QVB65" s="399"/>
      <c r="QVC65" s="399"/>
      <c r="QVD65" s="399"/>
      <c r="QVE65" s="399"/>
      <c r="QVF65" s="701"/>
      <c r="QVG65" s="701"/>
      <c r="QVH65" s="701"/>
      <c r="QVI65" s="566"/>
      <c r="QVJ65" s="399"/>
      <c r="QVK65" s="399"/>
      <c r="QVL65" s="399"/>
      <c r="QVM65" s="567"/>
      <c r="QVN65" s="399"/>
      <c r="QVO65" s="399"/>
      <c r="QVP65" s="399"/>
      <c r="QVQ65" s="399"/>
      <c r="QVR65" s="399"/>
      <c r="QVS65" s="399"/>
      <c r="QVT65" s="399"/>
      <c r="QVU65" s="399"/>
      <c r="QVV65" s="399"/>
      <c r="QVW65" s="701"/>
      <c r="QVX65" s="701"/>
      <c r="QVY65" s="701"/>
      <c r="QVZ65" s="566"/>
      <c r="QWA65" s="399"/>
      <c r="QWB65" s="399"/>
      <c r="QWC65" s="399"/>
      <c r="QWD65" s="567"/>
      <c r="QWE65" s="399"/>
      <c r="QWF65" s="399"/>
      <c r="QWG65" s="399"/>
      <c r="QWH65" s="399"/>
      <c r="QWI65" s="399"/>
      <c r="QWJ65" s="399"/>
      <c r="QWK65" s="399"/>
      <c r="QWL65" s="399"/>
      <c r="QWM65" s="399"/>
      <c r="QWN65" s="701"/>
      <c r="QWO65" s="701"/>
      <c r="QWP65" s="701"/>
      <c r="QWQ65" s="566"/>
      <c r="QWR65" s="399"/>
      <c r="QWS65" s="399"/>
      <c r="QWT65" s="399"/>
      <c r="QWU65" s="567"/>
      <c r="QWV65" s="399"/>
      <c r="QWW65" s="399"/>
      <c r="QWX65" s="399"/>
      <c r="QWY65" s="399"/>
      <c r="QWZ65" s="399"/>
      <c r="QXA65" s="399"/>
      <c r="QXB65" s="399"/>
      <c r="QXC65" s="399"/>
      <c r="QXD65" s="399"/>
      <c r="QXE65" s="701"/>
      <c r="QXF65" s="701"/>
      <c r="QXG65" s="701"/>
      <c r="QXH65" s="566"/>
      <c r="QXI65" s="399"/>
      <c r="QXJ65" s="399"/>
      <c r="QXK65" s="399"/>
      <c r="QXL65" s="567"/>
      <c r="QXM65" s="399"/>
      <c r="QXN65" s="399"/>
      <c r="QXO65" s="399"/>
      <c r="QXP65" s="399"/>
      <c r="QXQ65" s="399"/>
      <c r="QXR65" s="399"/>
      <c r="QXS65" s="399"/>
      <c r="QXT65" s="399"/>
      <c r="QXU65" s="399"/>
      <c r="QXV65" s="701"/>
      <c r="QXW65" s="701"/>
      <c r="QXX65" s="701"/>
      <c r="QXY65" s="566"/>
      <c r="QXZ65" s="399"/>
      <c r="QYA65" s="399"/>
      <c r="QYB65" s="399"/>
      <c r="QYC65" s="567"/>
      <c r="QYD65" s="399"/>
      <c r="QYE65" s="399"/>
      <c r="QYF65" s="399"/>
      <c r="QYG65" s="399"/>
      <c r="QYH65" s="399"/>
      <c r="QYI65" s="399"/>
      <c r="QYJ65" s="399"/>
      <c r="QYK65" s="399"/>
      <c r="QYL65" s="399"/>
      <c r="QYM65" s="701"/>
      <c r="QYN65" s="701"/>
      <c r="QYO65" s="701"/>
      <c r="QYP65" s="566"/>
      <c r="QYQ65" s="399"/>
      <c r="QYR65" s="399"/>
      <c r="QYS65" s="399"/>
      <c r="QYT65" s="567"/>
      <c r="QYU65" s="399"/>
      <c r="QYV65" s="399"/>
      <c r="QYW65" s="399"/>
      <c r="QYX65" s="399"/>
      <c r="QYY65" s="399"/>
      <c r="QYZ65" s="399"/>
      <c r="QZA65" s="399"/>
      <c r="QZB65" s="399"/>
      <c r="QZC65" s="399"/>
      <c r="QZD65" s="701"/>
      <c r="QZE65" s="701"/>
      <c r="QZF65" s="701"/>
      <c r="QZG65" s="566"/>
      <c r="QZH65" s="399"/>
      <c r="QZI65" s="399"/>
      <c r="QZJ65" s="399"/>
      <c r="QZK65" s="567"/>
      <c r="QZL65" s="399"/>
      <c r="QZM65" s="399"/>
      <c r="QZN65" s="399"/>
      <c r="QZO65" s="399"/>
      <c r="QZP65" s="399"/>
      <c r="QZQ65" s="399"/>
      <c r="QZR65" s="399"/>
      <c r="QZS65" s="399"/>
      <c r="QZT65" s="399"/>
      <c r="QZU65" s="701"/>
      <c r="QZV65" s="701"/>
      <c r="QZW65" s="701"/>
      <c r="QZX65" s="566"/>
      <c r="QZY65" s="399"/>
      <c r="QZZ65" s="399"/>
      <c r="RAA65" s="399"/>
      <c r="RAB65" s="567"/>
      <c r="RAC65" s="399"/>
      <c r="RAD65" s="399"/>
      <c r="RAE65" s="399"/>
      <c r="RAF65" s="399"/>
      <c r="RAG65" s="399"/>
      <c r="RAH65" s="399"/>
      <c r="RAI65" s="399"/>
      <c r="RAJ65" s="399"/>
      <c r="RAK65" s="399"/>
      <c r="RAL65" s="701"/>
      <c r="RAM65" s="701"/>
      <c r="RAN65" s="701"/>
      <c r="RAO65" s="566"/>
      <c r="RAP65" s="399"/>
      <c r="RAQ65" s="399"/>
      <c r="RAR65" s="399"/>
      <c r="RAS65" s="567"/>
      <c r="RAT65" s="399"/>
      <c r="RAU65" s="399"/>
      <c r="RAV65" s="399"/>
      <c r="RAW65" s="399"/>
      <c r="RAX65" s="399"/>
      <c r="RAY65" s="399"/>
      <c r="RAZ65" s="399"/>
      <c r="RBA65" s="399"/>
      <c r="RBB65" s="399"/>
      <c r="RBC65" s="701"/>
      <c r="RBD65" s="701"/>
      <c r="RBE65" s="701"/>
      <c r="RBF65" s="566"/>
      <c r="RBG65" s="399"/>
      <c r="RBH65" s="399"/>
      <c r="RBI65" s="399"/>
      <c r="RBJ65" s="567"/>
      <c r="RBK65" s="399"/>
      <c r="RBL65" s="399"/>
      <c r="RBM65" s="399"/>
      <c r="RBN65" s="399"/>
      <c r="RBO65" s="399"/>
      <c r="RBP65" s="399"/>
      <c r="RBQ65" s="399"/>
      <c r="RBR65" s="399"/>
      <c r="RBS65" s="399"/>
      <c r="RBT65" s="701"/>
      <c r="RBU65" s="701"/>
      <c r="RBV65" s="701"/>
      <c r="RBW65" s="566"/>
      <c r="RBX65" s="399"/>
      <c r="RBY65" s="399"/>
      <c r="RBZ65" s="399"/>
      <c r="RCA65" s="567"/>
      <c r="RCB65" s="399"/>
      <c r="RCC65" s="399"/>
      <c r="RCD65" s="399"/>
      <c r="RCE65" s="399"/>
      <c r="RCF65" s="399"/>
      <c r="RCG65" s="399"/>
      <c r="RCH65" s="399"/>
      <c r="RCI65" s="399"/>
      <c r="RCJ65" s="399"/>
      <c r="RCK65" s="701"/>
      <c r="RCL65" s="701"/>
      <c r="RCM65" s="701"/>
      <c r="RCN65" s="566"/>
      <c r="RCO65" s="399"/>
      <c r="RCP65" s="399"/>
      <c r="RCQ65" s="399"/>
      <c r="RCR65" s="567"/>
      <c r="RCS65" s="399"/>
      <c r="RCT65" s="399"/>
      <c r="RCU65" s="399"/>
      <c r="RCV65" s="399"/>
      <c r="RCW65" s="399"/>
      <c r="RCX65" s="399"/>
      <c r="RCY65" s="399"/>
      <c r="RCZ65" s="399"/>
      <c r="RDA65" s="399"/>
      <c r="RDB65" s="701"/>
      <c r="RDC65" s="701"/>
      <c r="RDD65" s="701"/>
      <c r="RDE65" s="566"/>
      <c r="RDF65" s="399"/>
      <c r="RDG65" s="399"/>
      <c r="RDH65" s="399"/>
      <c r="RDI65" s="567"/>
      <c r="RDJ65" s="399"/>
      <c r="RDK65" s="399"/>
      <c r="RDL65" s="399"/>
      <c r="RDM65" s="399"/>
      <c r="RDN65" s="399"/>
      <c r="RDO65" s="399"/>
      <c r="RDP65" s="399"/>
      <c r="RDQ65" s="399"/>
      <c r="RDR65" s="399"/>
      <c r="RDS65" s="701"/>
      <c r="RDT65" s="701"/>
      <c r="RDU65" s="701"/>
      <c r="RDV65" s="566"/>
      <c r="RDW65" s="399"/>
      <c r="RDX65" s="399"/>
      <c r="RDY65" s="399"/>
      <c r="RDZ65" s="567"/>
      <c r="REA65" s="399"/>
      <c r="REB65" s="399"/>
      <c r="REC65" s="399"/>
      <c r="RED65" s="399"/>
      <c r="REE65" s="399"/>
      <c r="REF65" s="399"/>
      <c r="REG65" s="399"/>
      <c r="REH65" s="399"/>
      <c r="REI65" s="399"/>
      <c r="REJ65" s="701"/>
      <c r="REK65" s="701"/>
      <c r="REL65" s="701"/>
      <c r="REM65" s="566"/>
      <c r="REN65" s="399"/>
      <c r="REO65" s="399"/>
      <c r="REP65" s="399"/>
      <c r="REQ65" s="567"/>
      <c r="RER65" s="399"/>
      <c r="RES65" s="399"/>
      <c r="RET65" s="399"/>
      <c r="REU65" s="399"/>
      <c r="REV65" s="399"/>
      <c r="REW65" s="399"/>
      <c r="REX65" s="399"/>
      <c r="REY65" s="399"/>
      <c r="REZ65" s="399"/>
      <c r="RFA65" s="701"/>
      <c r="RFB65" s="701"/>
      <c r="RFC65" s="701"/>
      <c r="RFD65" s="566"/>
      <c r="RFE65" s="399"/>
      <c r="RFF65" s="399"/>
      <c r="RFG65" s="399"/>
      <c r="RFH65" s="567"/>
      <c r="RFI65" s="399"/>
      <c r="RFJ65" s="399"/>
      <c r="RFK65" s="399"/>
      <c r="RFL65" s="399"/>
      <c r="RFM65" s="399"/>
      <c r="RFN65" s="399"/>
      <c r="RFO65" s="399"/>
      <c r="RFP65" s="399"/>
      <c r="RFQ65" s="399"/>
      <c r="RFR65" s="701"/>
      <c r="RFS65" s="701"/>
      <c r="RFT65" s="701"/>
      <c r="RFU65" s="566"/>
      <c r="RFV65" s="399"/>
      <c r="RFW65" s="399"/>
      <c r="RFX65" s="399"/>
      <c r="RFY65" s="567"/>
      <c r="RFZ65" s="399"/>
      <c r="RGA65" s="399"/>
      <c r="RGB65" s="399"/>
      <c r="RGC65" s="399"/>
      <c r="RGD65" s="399"/>
      <c r="RGE65" s="399"/>
      <c r="RGF65" s="399"/>
      <c r="RGG65" s="399"/>
      <c r="RGH65" s="399"/>
      <c r="RGI65" s="701"/>
      <c r="RGJ65" s="701"/>
      <c r="RGK65" s="701"/>
      <c r="RGL65" s="566"/>
      <c r="RGM65" s="399"/>
      <c r="RGN65" s="399"/>
      <c r="RGO65" s="399"/>
      <c r="RGP65" s="567"/>
      <c r="RGQ65" s="399"/>
      <c r="RGR65" s="399"/>
      <c r="RGS65" s="399"/>
      <c r="RGT65" s="399"/>
      <c r="RGU65" s="399"/>
      <c r="RGV65" s="399"/>
      <c r="RGW65" s="399"/>
      <c r="RGX65" s="399"/>
      <c r="RGY65" s="399"/>
      <c r="RGZ65" s="701"/>
      <c r="RHA65" s="701"/>
      <c r="RHB65" s="701"/>
      <c r="RHC65" s="566"/>
      <c r="RHD65" s="399"/>
      <c r="RHE65" s="399"/>
      <c r="RHF65" s="399"/>
      <c r="RHG65" s="567"/>
      <c r="RHH65" s="399"/>
      <c r="RHI65" s="399"/>
      <c r="RHJ65" s="399"/>
      <c r="RHK65" s="399"/>
      <c r="RHL65" s="399"/>
      <c r="RHM65" s="399"/>
      <c r="RHN65" s="399"/>
      <c r="RHO65" s="399"/>
      <c r="RHP65" s="399"/>
      <c r="RHQ65" s="701"/>
      <c r="RHR65" s="701"/>
      <c r="RHS65" s="701"/>
      <c r="RHT65" s="566"/>
      <c r="RHU65" s="399"/>
      <c r="RHV65" s="399"/>
      <c r="RHW65" s="399"/>
      <c r="RHX65" s="567"/>
      <c r="RHY65" s="399"/>
      <c r="RHZ65" s="399"/>
      <c r="RIA65" s="399"/>
      <c r="RIB65" s="399"/>
      <c r="RIC65" s="399"/>
      <c r="RID65" s="399"/>
      <c r="RIE65" s="399"/>
      <c r="RIF65" s="399"/>
      <c r="RIG65" s="399"/>
      <c r="RIH65" s="701"/>
      <c r="RII65" s="701"/>
      <c r="RIJ65" s="701"/>
      <c r="RIK65" s="566"/>
      <c r="RIL65" s="399"/>
      <c r="RIM65" s="399"/>
      <c r="RIN65" s="399"/>
      <c r="RIO65" s="567"/>
      <c r="RIP65" s="399"/>
      <c r="RIQ65" s="399"/>
      <c r="RIR65" s="399"/>
      <c r="RIS65" s="399"/>
      <c r="RIT65" s="399"/>
      <c r="RIU65" s="399"/>
      <c r="RIV65" s="399"/>
      <c r="RIW65" s="399"/>
      <c r="RIX65" s="399"/>
      <c r="RIY65" s="701"/>
      <c r="RIZ65" s="701"/>
      <c r="RJA65" s="701"/>
      <c r="RJB65" s="566"/>
      <c r="RJC65" s="399"/>
      <c r="RJD65" s="399"/>
      <c r="RJE65" s="399"/>
      <c r="RJF65" s="567"/>
      <c r="RJG65" s="399"/>
      <c r="RJH65" s="399"/>
      <c r="RJI65" s="399"/>
      <c r="RJJ65" s="399"/>
      <c r="RJK65" s="399"/>
      <c r="RJL65" s="399"/>
      <c r="RJM65" s="399"/>
      <c r="RJN65" s="399"/>
      <c r="RJO65" s="399"/>
      <c r="RJP65" s="701"/>
      <c r="RJQ65" s="701"/>
      <c r="RJR65" s="701"/>
      <c r="RJS65" s="566"/>
      <c r="RJT65" s="399"/>
      <c r="RJU65" s="399"/>
      <c r="RJV65" s="399"/>
      <c r="RJW65" s="567"/>
      <c r="RJX65" s="399"/>
      <c r="RJY65" s="399"/>
      <c r="RJZ65" s="399"/>
      <c r="RKA65" s="399"/>
      <c r="RKB65" s="399"/>
      <c r="RKC65" s="399"/>
      <c r="RKD65" s="399"/>
      <c r="RKE65" s="399"/>
      <c r="RKF65" s="399"/>
      <c r="RKG65" s="701"/>
      <c r="RKH65" s="701"/>
      <c r="RKI65" s="701"/>
      <c r="RKJ65" s="566"/>
      <c r="RKK65" s="399"/>
      <c r="RKL65" s="399"/>
      <c r="RKM65" s="399"/>
      <c r="RKN65" s="567"/>
      <c r="RKO65" s="399"/>
      <c r="RKP65" s="399"/>
      <c r="RKQ65" s="399"/>
      <c r="RKR65" s="399"/>
      <c r="RKS65" s="399"/>
      <c r="RKT65" s="399"/>
      <c r="RKU65" s="399"/>
      <c r="RKV65" s="399"/>
      <c r="RKW65" s="399"/>
      <c r="RKX65" s="701"/>
      <c r="RKY65" s="701"/>
      <c r="RKZ65" s="701"/>
      <c r="RLA65" s="566"/>
      <c r="RLB65" s="399"/>
      <c r="RLC65" s="399"/>
      <c r="RLD65" s="399"/>
      <c r="RLE65" s="567"/>
      <c r="RLF65" s="399"/>
      <c r="RLG65" s="399"/>
      <c r="RLH65" s="399"/>
      <c r="RLI65" s="399"/>
      <c r="RLJ65" s="399"/>
      <c r="RLK65" s="399"/>
      <c r="RLL65" s="399"/>
      <c r="RLM65" s="399"/>
      <c r="RLN65" s="399"/>
      <c r="RLO65" s="701"/>
      <c r="RLP65" s="701"/>
      <c r="RLQ65" s="701"/>
      <c r="RLR65" s="566"/>
      <c r="RLS65" s="399"/>
      <c r="RLT65" s="399"/>
      <c r="RLU65" s="399"/>
      <c r="RLV65" s="567"/>
      <c r="RLW65" s="399"/>
      <c r="RLX65" s="399"/>
      <c r="RLY65" s="399"/>
      <c r="RLZ65" s="399"/>
      <c r="RMA65" s="399"/>
      <c r="RMB65" s="399"/>
      <c r="RMC65" s="399"/>
      <c r="RMD65" s="399"/>
      <c r="RME65" s="399"/>
      <c r="RMF65" s="701"/>
      <c r="RMG65" s="701"/>
      <c r="RMH65" s="701"/>
      <c r="RMI65" s="566"/>
      <c r="RMJ65" s="399"/>
      <c r="RMK65" s="399"/>
      <c r="RML65" s="399"/>
      <c r="RMM65" s="567"/>
      <c r="RMN65" s="399"/>
      <c r="RMO65" s="399"/>
      <c r="RMP65" s="399"/>
      <c r="RMQ65" s="399"/>
      <c r="RMR65" s="399"/>
      <c r="RMS65" s="399"/>
      <c r="RMT65" s="399"/>
      <c r="RMU65" s="399"/>
      <c r="RMV65" s="399"/>
      <c r="RMW65" s="701"/>
      <c r="RMX65" s="701"/>
      <c r="RMY65" s="701"/>
      <c r="RMZ65" s="566"/>
      <c r="RNA65" s="399"/>
      <c r="RNB65" s="399"/>
      <c r="RNC65" s="399"/>
      <c r="RND65" s="567"/>
      <c r="RNE65" s="399"/>
      <c r="RNF65" s="399"/>
      <c r="RNG65" s="399"/>
      <c r="RNH65" s="399"/>
      <c r="RNI65" s="399"/>
      <c r="RNJ65" s="399"/>
      <c r="RNK65" s="399"/>
      <c r="RNL65" s="399"/>
      <c r="RNM65" s="399"/>
      <c r="RNN65" s="701"/>
      <c r="RNO65" s="701"/>
      <c r="RNP65" s="701"/>
      <c r="RNQ65" s="566"/>
      <c r="RNR65" s="399"/>
      <c r="RNS65" s="399"/>
      <c r="RNT65" s="399"/>
      <c r="RNU65" s="567"/>
      <c r="RNV65" s="399"/>
      <c r="RNW65" s="399"/>
      <c r="RNX65" s="399"/>
      <c r="RNY65" s="399"/>
      <c r="RNZ65" s="399"/>
      <c r="ROA65" s="399"/>
      <c r="ROB65" s="399"/>
      <c r="ROC65" s="399"/>
      <c r="ROD65" s="399"/>
      <c r="ROE65" s="701"/>
      <c r="ROF65" s="701"/>
      <c r="ROG65" s="701"/>
      <c r="ROH65" s="566"/>
      <c r="ROI65" s="399"/>
      <c r="ROJ65" s="399"/>
      <c r="ROK65" s="399"/>
      <c r="ROL65" s="567"/>
      <c r="ROM65" s="399"/>
      <c r="RON65" s="399"/>
      <c r="ROO65" s="399"/>
      <c r="ROP65" s="399"/>
      <c r="ROQ65" s="399"/>
      <c r="ROR65" s="399"/>
      <c r="ROS65" s="399"/>
      <c r="ROT65" s="399"/>
      <c r="ROU65" s="399"/>
      <c r="ROV65" s="701"/>
      <c r="ROW65" s="701"/>
      <c r="ROX65" s="701"/>
      <c r="ROY65" s="566"/>
      <c r="ROZ65" s="399"/>
      <c r="RPA65" s="399"/>
      <c r="RPB65" s="399"/>
      <c r="RPC65" s="567"/>
      <c r="RPD65" s="399"/>
      <c r="RPE65" s="399"/>
      <c r="RPF65" s="399"/>
      <c r="RPG65" s="399"/>
      <c r="RPH65" s="399"/>
      <c r="RPI65" s="399"/>
      <c r="RPJ65" s="399"/>
      <c r="RPK65" s="399"/>
      <c r="RPL65" s="399"/>
      <c r="RPM65" s="701"/>
      <c r="RPN65" s="701"/>
      <c r="RPO65" s="701"/>
      <c r="RPP65" s="566"/>
      <c r="RPQ65" s="399"/>
      <c r="RPR65" s="399"/>
      <c r="RPS65" s="399"/>
      <c r="RPT65" s="567"/>
      <c r="RPU65" s="399"/>
      <c r="RPV65" s="399"/>
      <c r="RPW65" s="399"/>
      <c r="RPX65" s="399"/>
      <c r="RPY65" s="399"/>
      <c r="RPZ65" s="399"/>
      <c r="RQA65" s="399"/>
      <c r="RQB65" s="399"/>
      <c r="RQC65" s="399"/>
      <c r="RQD65" s="701"/>
      <c r="RQE65" s="701"/>
      <c r="RQF65" s="701"/>
      <c r="RQG65" s="566"/>
      <c r="RQH65" s="399"/>
      <c r="RQI65" s="399"/>
      <c r="RQJ65" s="399"/>
      <c r="RQK65" s="567"/>
      <c r="RQL65" s="399"/>
      <c r="RQM65" s="399"/>
      <c r="RQN65" s="399"/>
      <c r="RQO65" s="399"/>
      <c r="RQP65" s="399"/>
      <c r="RQQ65" s="399"/>
      <c r="RQR65" s="399"/>
      <c r="RQS65" s="399"/>
      <c r="RQT65" s="399"/>
      <c r="RQU65" s="701"/>
      <c r="RQV65" s="701"/>
      <c r="RQW65" s="701"/>
      <c r="RQX65" s="566"/>
      <c r="RQY65" s="399"/>
      <c r="RQZ65" s="399"/>
      <c r="RRA65" s="399"/>
      <c r="RRB65" s="567"/>
      <c r="RRC65" s="399"/>
      <c r="RRD65" s="399"/>
      <c r="RRE65" s="399"/>
      <c r="RRF65" s="399"/>
      <c r="RRG65" s="399"/>
      <c r="RRH65" s="399"/>
      <c r="RRI65" s="399"/>
      <c r="RRJ65" s="399"/>
      <c r="RRK65" s="399"/>
      <c r="RRL65" s="701"/>
      <c r="RRM65" s="701"/>
      <c r="RRN65" s="701"/>
      <c r="RRO65" s="566"/>
      <c r="RRP65" s="399"/>
      <c r="RRQ65" s="399"/>
      <c r="RRR65" s="399"/>
      <c r="RRS65" s="567"/>
      <c r="RRT65" s="399"/>
      <c r="RRU65" s="399"/>
      <c r="RRV65" s="399"/>
      <c r="RRW65" s="399"/>
      <c r="RRX65" s="399"/>
      <c r="RRY65" s="399"/>
      <c r="RRZ65" s="399"/>
      <c r="RSA65" s="399"/>
      <c r="RSB65" s="399"/>
      <c r="RSC65" s="701"/>
      <c r="RSD65" s="701"/>
      <c r="RSE65" s="701"/>
      <c r="RSF65" s="566"/>
      <c r="RSG65" s="399"/>
      <c r="RSH65" s="399"/>
      <c r="RSI65" s="399"/>
      <c r="RSJ65" s="567"/>
      <c r="RSK65" s="399"/>
      <c r="RSL65" s="399"/>
      <c r="RSM65" s="399"/>
      <c r="RSN65" s="399"/>
      <c r="RSO65" s="399"/>
      <c r="RSP65" s="399"/>
      <c r="RSQ65" s="399"/>
      <c r="RSR65" s="399"/>
      <c r="RSS65" s="399"/>
      <c r="RST65" s="701"/>
      <c r="RSU65" s="701"/>
      <c r="RSV65" s="701"/>
      <c r="RSW65" s="566"/>
      <c r="RSX65" s="399"/>
      <c r="RSY65" s="399"/>
      <c r="RSZ65" s="399"/>
      <c r="RTA65" s="567"/>
      <c r="RTB65" s="399"/>
      <c r="RTC65" s="399"/>
      <c r="RTD65" s="399"/>
      <c r="RTE65" s="399"/>
      <c r="RTF65" s="399"/>
      <c r="RTG65" s="399"/>
      <c r="RTH65" s="399"/>
      <c r="RTI65" s="399"/>
      <c r="RTJ65" s="399"/>
      <c r="RTK65" s="701"/>
      <c r="RTL65" s="701"/>
      <c r="RTM65" s="701"/>
      <c r="RTN65" s="566"/>
      <c r="RTO65" s="399"/>
      <c r="RTP65" s="399"/>
      <c r="RTQ65" s="399"/>
      <c r="RTR65" s="567"/>
      <c r="RTS65" s="399"/>
      <c r="RTT65" s="399"/>
      <c r="RTU65" s="399"/>
      <c r="RTV65" s="399"/>
      <c r="RTW65" s="399"/>
      <c r="RTX65" s="399"/>
      <c r="RTY65" s="399"/>
      <c r="RTZ65" s="399"/>
      <c r="RUA65" s="399"/>
      <c r="RUB65" s="701"/>
      <c r="RUC65" s="701"/>
      <c r="RUD65" s="701"/>
      <c r="RUE65" s="566"/>
      <c r="RUF65" s="399"/>
      <c r="RUG65" s="399"/>
      <c r="RUH65" s="399"/>
      <c r="RUI65" s="567"/>
      <c r="RUJ65" s="399"/>
      <c r="RUK65" s="399"/>
      <c r="RUL65" s="399"/>
      <c r="RUM65" s="399"/>
      <c r="RUN65" s="399"/>
      <c r="RUO65" s="399"/>
      <c r="RUP65" s="399"/>
      <c r="RUQ65" s="399"/>
      <c r="RUR65" s="399"/>
      <c r="RUS65" s="701"/>
      <c r="RUT65" s="701"/>
      <c r="RUU65" s="701"/>
      <c r="RUV65" s="566"/>
      <c r="RUW65" s="399"/>
      <c r="RUX65" s="399"/>
      <c r="RUY65" s="399"/>
      <c r="RUZ65" s="567"/>
      <c r="RVA65" s="399"/>
      <c r="RVB65" s="399"/>
      <c r="RVC65" s="399"/>
      <c r="RVD65" s="399"/>
      <c r="RVE65" s="399"/>
      <c r="RVF65" s="399"/>
      <c r="RVG65" s="399"/>
      <c r="RVH65" s="399"/>
      <c r="RVI65" s="399"/>
      <c r="RVJ65" s="701"/>
      <c r="RVK65" s="701"/>
      <c r="RVL65" s="701"/>
      <c r="RVM65" s="566"/>
      <c r="RVN65" s="399"/>
      <c r="RVO65" s="399"/>
      <c r="RVP65" s="399"/>
      <c r="RVQ65" s="567"/>
      <c r="RVR65" s="399"/>
      <c r="RVS65" s="399"/>
      <c r="RVT65" s="399"/>
      <c r="RVU65" s="399"/>
      <c r="RVV65" s="399"/>
      <c r="RVW65" s="399"/>
      <c r="RVX65" s="399"/>
      <c r="RVY65" s="399"/>
      <c r="RVZ65" s="399"/>
      <c r="RWA65" s="701"/>
      <c r="RWB65" s="701"/>
      <c r="RWC65" s="701"/>
      <c r="RWD65" s="566"/>
      <c r="RWE65" s="399"/>
      <c r="RWF65" s="399"/>
      <c r="RWG65" s="399"/>
      <c r="RWH65" s="567"/>
      <c r="RWI65" s="399"/>
      <c r="RWJ65" s="399"/>
      <c r="RWK65" s="399"/>
      <c r="RWL65" s="399"/>
      <c r="RWM65" s="399"/>
      <c r="RWN65" s="399"/>
      <c r="RWO65" s="399"/>
      <c r="RWP65" s="399"/>
      <c r="RWQ65" s="399"/>
      <c r="RWR65" s="701"/>
      <c r="RWS65" s="701"/>
      <c r="RWT65" s="701"/>
      <c r="RWU65" s="566"/>
      <c r="RWV65" s="399"/>
      <c r="RWW65" s="399"/>
      <c r="RWX65" s="399"/>
      <c r="RWY65" s="567"/>
      <c r="RWZ65" s="399"/>
      <c r="RXA65" s="399"/>
      <c r="RXB65" s="399"/>
      <c r="RXC65" s="399"/>
      <c r="RXD65" s="399"/>
      <c r="RXE65" s="399"/>
      <c r="RXF65" s="399"/>
      <c r="RXG65" s="399"/>
      <c r="RXH65" s="399"/>
      <c r="RXI65" s="701"/>
      <c r="RXJ65" s="701"/>
      <c r="RXK65" s="701"/>
      <c r="RXL65" s="566"/>
      <c r="RXM65" s="399"/>
      <c r="RXN65" s="399"/>
      <c r="RXO65" s="399"/>
      <c r="RXP65" s="567"/>
      <c r="RXQ65" s="399"/>
      <c r="RXR65" s="399"/>
      <c r="RXS65" s="399"/>
      <c r="RXT65" s="399"/>
      <c r="RXU65" s="399"/>
      <c r="RXV65" s="399"/>
      <c r="RXW65" s="399"/>
      <c r="RXX65" s="399"/>
      <c r="RXY65" s="399"/>
      <c r="RXZ65" s="701"/>
      <c r="RYA65" s="701"/>
      <c r="RYB65" s="701"/>
      <c r="RYC65" s="566"/>
      <c r="RYD65" s="399"/>
      <c r="RYE65" s="399"/>
      <c r="RYF65" s="399"/>
      <c r="RYG65" s="567"/>
      <c r="RYH65" s="399"/>
      <c r="RYI65" s="399"/>
      <c r="RYJ65" s="399"/>
      <c r="RYK65" s="399"/>
      <c r="RYL65" s="399"/>
      <c r="RYM65" s="399"/>
      <c r="RYN65" s="399"/>
      <c r="RYO65" s="399"/>
      <c r="RYP65" s="399"/>
      <c r="RYQ65" s="701"/>
      <c r="RYR65" s="701"/>
      <c r="RYS65" s="701"/>
      <c r="RYT65" s="566"/>
      <c r="RYU65" s="399"/>
      <c r="RYV65" s="399"/>
      <c r="RYW65" s="399"/>
      <c r="RYX65" s="567"/>
      <c r="RYY65" s="399"/>
      <c r="RYZ65" s="399"/>
      <c r="RZA65" s="399"/>
      <c r="RZB65" s="399"/>
      <c r="RZC65" s="399"/>
      <c r="RZD65" s="399"/>
      <c r="RZE65" s="399"/>
      <c r="RZF65" s="399"/>
      <c r="RZG65" s="399"/>
      <c r="RZH65" s="701"/>
      <c r="RZI65" s="701"/>
      <c r="RZJ65" s="701"/>
      <c r="RZK65" s="566"/>
      <c r="RZL65" s="399"/>
      <c r="RZM65" s="399"/>
      <c r="RZN65" s="399"/>
      <c r="RZO65" s="567"/>
      <c r="RZP65" s="399"/>
      <c r="RZQ65" s="399"/>
      <c r="RZR65" s="399"/>
      <c r="RZS65" s="399"/>
      <c r="RZT65" s="399"/>
      <c r="RZU65" s="399"/>
      <c r="RZV65" s="399"/>
      <c r="RZW65" s="399"/>
      <c r="RZX65" s="399"/>
      <c r="RZY65" s="701"/>
      <c r="RZZ65" s="701"/>
      <c r="SAA65" s="701"/>
      <c r="SAB65" s="566"/>
      <c r="SAC65" s="399"/>
      <c r="SAD65" s="399"/>
      <c r="SAE65" s="399"/>
      <c r="SAF65" s="567"/>
      <c r="SAG65" s="399"/>
      <c r="SAH65" s="399"/>
      <c r="SAI65" s="399"/>
      <c r="SAJ65" s="399"/>
      <c r="SAK65" s="399"/>
      <c r="SAL65" s="399"/>
      <c r="SAM65" s="399"/>
      <c r="SAN65" s="399"/>
      <c r="SAO65" s="399"/>
      <c r="SAP65" s="701"/>
      <c r="SAQ65" s="701"/>
      <c r="SAR65" s="701"/>
      <c r="SAS65" s="566"/>
      <c r="SAT65" s="399"/>
      <c r="SAU65" s="399"/>
      <c r="SAV65" s="399"/>
      <c r="SAW65" s="567"/>
      <c r="SAX65" s="399"/>
      <c r="SAY65" s="399"/>
      <c r="SAZ65" s="399"/>
      <c r="SBA65" s="399"/>
      <c r="SBB65" s="399"/>
      <c r="SBC65" s="399"/>
      <c r="SBD65" s="399"/>
      <c r="SBE65" s="399"/>
      <c r="SBF65" s="399"/>
      <c r="SBG65" s="701"/>
      <c r="SBH65" s="701"/>
      <c r="SBI65" s="701"/>
      <c r="SBJ65" s="566"/>
      <c r="SBK65" s="399"/>
      <c r="SBL65" s="399"/>
      <c r="SBM65" s="399"/>
      <c r="SBN65" s="567"/>
      <c r="SBO65" s="399"/>
      <c r="SBP65" s="399"/>
      <c r="SBQ65" s="399"/>
      <c r="SBR65" s="399"/>
      <c r="SBS65" s="399"/>
      <c r="SBT65" s="399"/>
      <c r="SBU65" s="399"/>
      <c r="SBV65" s="399"/>
      <c r="SBW65" s="399"/>
      <c r="SBX65" s="701"/>
      <c r="SBY65" s="701"/>
      <c r="SBZ65" s="701"/>
      <c r="SCA65" s="566"/>
      <c r="SCB65" s="399"/>
      <c r="SCC65" s="399"/>
      <c r="SCD65" s="399"/>
      <c r="SCE65" s="567"/>
      <c r="SCF65" s="399"/>
      <c r="SCG65" s="399"/>
      <c r="SCH65" s="399"/>
      <c r="SCI65" s="399"/>
      <c r="SCJ65" s="399"/>
      <c r="SCK65" s="399"/>
      <c r="SCL65" s="399"/>
      <c r="SCM65" s="399"/>
      <c r="SCN65" s="399"/>
      <c r="SCO65" s="701"/>
      <c r="SCP65" s="701"/>
      <c r="SCQ65" s="701"/>
      <c r="SCR65" s="566"/>
      <c r="SCS65" s="399"/>
      <c r="SCT65" s="399"/>
      <c r="SCU65" s="399"/>
      <c r="SCV65" s="567"/>
      <c r="SCW65" s="399"/>
      <c r="SCX65" s="399"/>
      <c r="SCY65" s="399"/>
      <c r="SCZ65" s="399"/>
      <c r="SDA65" s="399"/>
      <c r="SDB65" s="399"/>
      <c r="SDC65" s="399"/>
      <c r="SDD65" s="399"/>
      <c r="SDE65" s="399"/>
      <c r="SDF65" s="701"/>
      <c r="SDG65" s="701"/>
      <c r="SDH65" s="701"/>
      <c r="SDI65" s="566"/>
      <c r="SDJ65" s="399"/>
      <c r="SDK65" s="399"/>
      <c r="SDL65" s="399"/>
      <c r="SDM65" s="567"/>
      <c r="SDN65" s="399"/>
      <c r="SDO65" s="399"/>
      <c r="SDP65" s="399"/>
      <c r="SDQ65" s="399"/>
      <c r="SDR65" s="399"/>
      <c r="SDS65" s="399"/>
      <c r="SDT65" s="399"/>
      <c r="SDU65" s="399"/>
      <c r="SDV65" s="399"/>
      <c r="SDW65" s="701"/>
      <c r="SDX65" s="701"/>
      <c r="SDY65" s="701"/>
      <c r="SDZ65" s="566"/>
      <c r="SEA65" s="399"/>
      <c r="SEB65" s="399"/>
      <c r="SEC65" s="399"/>
      <c r="SED65" s="567"/>
      <c r="SEE65" s="399"/>
      <c r="SEF65" s="399"/>
      <c r="SEG65" s="399"/>
      <c r="SEH65" s="399"/>
      <c r="SEI65" s="399"/>
      <c r="SEJ65" s="399"/>
      <c r="SEK65" s="399"/>
      <c r="SEL65" s="399"/>
      <c r="SEM65" s="399"/>
      <c r="SEN65" s="701"/>
      <c r="SEO65" s="701"/>
      <c r="SEP65" s="701"/>
      <c r="SEQ65" s="566"/>
      <c r="SER65" s="399"/>
      <c r="SES65" s="399"/>
      <c r="SET65" s="399"/>
      <c r="SEU65" s="567"/>
      <c r="SEV65" s="399"/>
      <c r="SEW65" s="399"/>
      <c r="SEX65" s="399"/>
      <c r="SEY65" s="399"/>
      <c r="SEZ65" s="399"/>
      <c r="SFA65" s="399"/>
      <c r="SFB65" s="399"/>
      <c r="SFC65" s="399"/>
      <c r="SFD65" s="399"/>
      <c r="SFE65" s="701"/>
      <c r="SFF65" s="701"/>
      <c r="SFG65" s="701"/>
      <c r="SFH65" s="566"/>
      <c r="SFI65" s="399"/>
      <c r="SFJ65" s="399"/>
      <c r="SFK65" s="399"/>
      <c r="SFL65" s="567"/>
      <c r="SFM65" s="399"/>
      <c r="SFN65" s="399"/>
      <c r="SFO65" s="399"/>
      <c r="SFP65" s="399"/>
      <c r="SFQ65" s="399"/>
      <c r="SFR65" s="399"/>
      <c r="SFS65" s="399"/>
      <c r="SFT65" s="399"/>
      <c r="SFU65" s="399"/>
      <c r="SFV65" s="701"/>
      <c r="SFW65" s="701"/>
      <c r="SFX65" s="701"/>
      <c r="SFY65" s="566"/>
      <c r="SFZ65" s="399"/>
      <c r="SGA65" s="399"/>
      <c r="SGB65" s="399"/>
      <c r="SGC65" s="567"/>
      <c r="SGD65" s="399"/>
      <c r="SGE65" s="399"/>
      <c r="SGF65" s="399"/>
      <c r="SGG65" s="399"/>
      <c r="SGH65" s="399"/>
      <c r="SGI65" s="399"/>
      <c r="SGJ65" s="399"/>
      <c r="SGK65" s="399"/>
      <c r="SGL65" s="399"/>
      <c r="SGM65" s="701"/>
      <c r="SGN65" s="701"/>
      <c r="SGO65" s="701"/>
      <c r="SGP65" s="566"/>
      <c r="SGQ65" s="399"/>
      <c r="SGR65" s="399"/>
      <c r="SGS65" s="399"/>
      <c r="SGT65" s="567"/>
      <c r="SGU65" s="399"/>
      <c r="SGV65" s="399"/>
      <c r="SGW65" s="399"/>
      <c r="SGX65" s="399"/>
      <c r="SGY65" s="399"/>
      <c r="SGZ65" s="399"/>
      <c r="SHA65" s="399"/>
      <c r="SHB65" s="399"/>
      <c r="SHC65" s="399"/>
      <c r="SHD65" s="701"/>
      <c r="SHE65" s="701"/>
      <c r="SHF65" s="701"/>
      <c r="SHG65" s="566"/>
      <c r="SHH65" s="399"/>
      <c r="SHI65" s="399"/>
      <c r="SHJ65" s="399"/>
      <c r="SHK65" s="567"/>
      <c r="SHL65" s="399"/>
      <c r="SHM65" s="399"/>
      <c r="SHN65" s="399"/>
      <c r="SHO65" s="399"/>
      <c r="SHP65" s="399"/>
      <c r="SHQ65" s="399"/>
      <c r="SHR65" s="399"/>
      <c r="SHS65" s="399"/>
      <c r="SHT65" s="399"/>
      <c r="SHU65" s="701"/>
      <c r="SHV65" s="701"/>
      <c r="SHW65" s="701"/>
      <c r="SHX65" s="566"/>
      <c r="SHY65" s="399"/>
      <c r="SHZ65" s="399"/>
      <c r="SIA65" s="399"/>
      <c r="SIB65" s="567"/>
      <c r="SIC65" s="399"/>
      <c r="SID65" s="399"/>
      <c r="SIE65" s="399"/>
      <c r="SIF65" s="399"/>
      <c r="SIG65" s="399"/>
      <c r="SIH65" s="399"/>
      <c r="SII65" s="399"/>
      <c r="SIJ65" s="399"/>
      <c r="SIK65" s="399"/>
      <c r="SIL65" s="701"/>
      <c r="SIM65" s="701"/>
      <c r="SIN65" s="701"/>
      <c r="SIO65" s="566"/>
      <c r="SIP65" s="399"/>
      <c r="SIQ65" s="399"/>
      <c r="SIR65" s="399"/>
      <c r="SIS65" s="567"/>
      <c r="SIT65" s="399"/>
      <c r="SIU65" s="399"/>
      <c r="SIV65" s="399"/>
      <c r="SIW65" s="399"/>
      <c r="SIX65" s="399"/>
      <c r="SIY65" s="399"/>
      <c r="SIZ65" s="399"/>
      <c r="SJA65" s="399"/>
      <c r="SJB65" s="399"/>
      <c r="SJC65" s="701"/>
      <c r="SJD65" s="701"/>
      <c r="SJE65" s="701"/>
      <c r="SJF65" s="566"/>
      <c r="SJG65" s="399"/>
      <c r="SJH65" s="399"/>
      <c r="SJI65" s="399"/>
      <c r="SJJ65" s="567"/>
      <c r="SJK65" s="399"/>
      <c r="SJL65" s="399"/>
      <c r="SJM65" s="399"/>
      <c r="SJN65" s="399"/>
      <c r="SJO65" s="399"/>
      <c r="SJP65" s="399"/>
      <c r="SJQ65" s="399"/>
      <c r="SJR65" s="399"/>
      <c r="SJS65" s="399"/>
      <c r="SJT65" s="701"/>
      <c r="SJU65" s="701"/>
      <c r="SJV65" s="701"/>
      <c r="SJW65" s="566"/>
      <c r="SJX65" s="399"/>
      <c r="SJY65" s="399"/>
      <c r="SJZ65" s="399"/>
      <c r="SKA65" s="567"/>
      <c r="SKB65" s="399"/>
      <c r="SKC65" s="399"/>
      <c r="SKD65" s="399"/>
      <c r="SKE65" s="399"/>
      <c r="SKF65" s="399"/>
      <c r="SKG65" s="399"/>
      <c r="SKH65" s="399"/>
      <c r="SKI65" s="399"/>
      <c r="SKJ65" s="399"/>
      <c r="SKK65" s="701"/>
      <c r="SKL65" s="701"/>
      <c r="SKM65" s="701"/>
      <c r="SKN65" s="566"/>
      <c r="SKO65" s="399"/>
      <c r="SKP65" s="399"/>
      <c r="SKQ65" s="399"/>
      <c r="SKR65" s="567"/>
      <c r="SKS65" s="399"/>
      <c r="SKT65" s="399"/>
      <c r="SKU65" s="399"/>
      <c r="SKV65" s="399"/>
      <c r="SKW65" s="399"/>
      <c r="SKX65" s="399"/>
      <c r="SKY65" s="399"/>
      <c r="SKZ65" s="399"/>
      <c r="SLA65" s="399"/>
      <c r="SLB65" s="701"/>
      <c r="SLC65" s="701"/>
      <c r="SLD65" s="701"/>
      <c r="SLE65" s="566"/>
      <c r="SLF65" s="399"/>
      <c r="SLG65" s="399"/>
      <c r="SLH65" s="399"/>
      <c r="SLI65" s="567"/>
      <c r="SLJ65" s="399"/>
      <c r="SLK65" s="399"/>
      <c r="SLL65" s="399"/>
      <c r="SLM65" s="399"/>
      <c r="SLN65" s="399"/>
      <c r="SLO65" s="399"/>
      <c r="SLP65" s="399"/>
      <c r="SLQ65" s="399"/>
      <c r="SLR65" s="399"/>
      <c r="SLS65" s="701"/>
      <c r="SLT65" s="701"/>
      <c r="SLU65" s="701"/>
      <c r="SLV65" s="566"/>
      <c r="SLW65" s="399"/>
      <c r="SLX65" s="399"/>
      <c r="SLY65" s="399"/>
      <c r="SLZ65" s="567"/>
      <c r="SMA65" s="399"/>
      <c r="SMB65" s="399"/>
      <c r="SMC65" s="399"/>
      <c r="SMD65" s="399"/>
      <c r="SME65" s="399"/>
      <c r="SMF65" s="399"/>
      <c r="SMG65" s="399"/>
      <c r="SMH65" s="399"/>
      <c r="SMI65" s="399"/>
      <c r="SMJ65" s="701"/>
      <c r="SMK65" s="701"/>
      <c r="SML65" s="701"/>
      <c r="SMM65" s="566"/>
      <c r="SMN65" s="399"/>
      <c r="SMO65" s="399"/>
      <c r="SMP65" s="399"/>
      <c r="SMQ65" s="567"/>
      <c r="SMR65" s="399"/>
      <c r="SMS65" s="399"/>
      <c r="SMT65" s="399"/>
      <c r="SMU65" s="399"/>
      <c r="SMV65" s="399"/>
      <c r="SMW65" s="399"/>
      <c r="SMX65" s="399"/>
      <c r="SMY65" s="399"/>
      <c r="SMZ65" s="399"/>
      <c r="SNA65" s="701"/>
      <c r="SNB65" s="701"/>
      <c r="SNC65" s="701"/>
      <c r="SND65" s="566"/>
      <c r="SNE65" s="399"/>
      <c r="SNF65" s="399"/>
      <c r="SNG65" s="399"/>
      <c r="SNH65" s="567"/>
      <c r="SNI65" s="399"/>
      <c r="SNJ65" s="399"/>
      <c r="SNK65" s="399"/>
      <c r="SNL65" s="399"/>
      <c r="SNM65" s="399"/>
      <c r="SNN65" s="399"/>
      <c r="SNO65" s="399"/>
      <c r="SNP65" s="399"/>
      <c r="SNQ65" s="399"/>
      <c r="SNR65" s="701"/>
      <c r="SNS65" s="701"/>
      <c r="SNT65" s="701"/>
      <c r="SNU65" s="566"/>
      <c r="SNV65" s="399"/>
      <c r="SNW65" s="399"/>
      <c r="SNX65" s="399"/>
      <c r="SNY65" s="567"/>
      <c r="SNZ65" s="399"/>
      <c r="SOA65" s="399"/>
      <c r="SOB65" s="399"/>
      <c r="SOC65" s="399"/>
      <c r="SOD65" s="399"/>
      <c r="SOE65" s="399"/>
      <c r="SOF65" s="399"/>
      <c r="SOG65" s="399"/>
      <c r="SOH65" s="399"/>
      <c r="SOI65" s="701"/>
      <c r="SOJ65" s="701"/>
      <c r="SOK65" s="701"/>
      <c r="SOL65" s="566"/>
      <c r="SOM65" s="399"/>
      <c r="SON65" s="399"/>
      <c r="SOO65" s="399"/>
      <c r="SOP65" s="567"/>
      <c r="SOQ65" s="399"/>
      <c r="SOR65" s="399"/>
      <c r="SOS65" s="399"/>
      <c r="SOT65" s="399"/>
      <c r="SOU65" s="399"/>
      <c r="SOV65" s="399"/>
      <c r="SOW65" s="399"/>
      <c r="SOX65" s="399"/>
      <c r="SOY65" s="399"/>
      <c r="SOZ65" s="701"/>
      <c r="SPA65" s="701"/>
      <c r="SPB65" s="701"/>
      <c r="SPC65" s="566"/>
      <c r="SPD65" s="399"/>
      <c r="SPE65" s="399"/>
      <c r="SPF65" s="399"/>
      <c r="SPG65" s="567"/>
      <c r="SPH65" s="399"/>
      <c r="SPI65" s="399"/>
      <c r="SPJ65" s="399"/>
      <c r="SPK65" s="399"/>
      <c r="SPL65" s="399"/>
      <c r="SPM65" s="399"/>
      <c r="SPN65" s="399"/>
      <c r="SPO65" s="399"/>
      <c r="SPP65" s="399"/>
      <c r="SPQ65" s="701"/>
      <c r="SPR65" s="701"/>
      <c r="SPS65" s="701"/>
      <c r="SPT65" s="566"/>
      <c r="SPU65" s="399"/>
      <c r="SPV65" s="399"/>
      <c r="SPW65" s="399"/>
      <c r="SPX65" s="567"/>
      <c r="SPY65" s="399"/>
      <c r="SPZ65" s="399"/>
      <c r="SQA65" s="399"/>
      <c r="SQB65" s="399"/>
      <c r="SQC65" s="399"/>
      <c r="SQD65" s="399"/>
      <c r="SQE65" s="399"/>
      <c r="SQF65" s="399"/>
      <c r="SQG65" s="399"/>
      <c r="SQH65" s="701"/>
      <c r="SQI65" s="701"/>
      <c r="SQJ65" s="701"/>
      <c r="SQK65" s="566"/>
      <c r="SQL65" s="399"/>
      <c r="SQM65" s="399"/>
      <c r="SQN65" s="399"/>
      <c r="SQO65" s="567"/>
      <c r="SQP65" s="399"/>
      <c r="SQQ65" s="399"/>
      <c r="SQR65" s="399"/>
      <c r="SQS65" s="399"/>
      <c r="SQT65" s="399"/>
      <c r="SQU65" s="399"/>
      <c r="SQV65" s="399"/>
      <c r="SQW65" s="399"/>
      <c r="SQX65" s="399"/>
      <c r="SQY65" s="701"/>
      <c r="SQZ65" s="701"/>
      <c r="SRA65" s="701"/>
      <c r="SRB65" s="566"/>
      <c r="SRC65" s="399"/>
      <c r="SRD65" s="399"/>
      <c r="SRE65" s="399"/>
      <c r="SRF65" s="567"/>
      <c r="SRG65" s="399"/>
      <c r="SRH65" s="399"/>
      <c r="SRI65" s="399"/>
      <c r="SRJ65" s="399"/>
      <c r="SRK65" s="399"/>
      <c r="SRL65" s="399"/>
      <c r="SRM65" s="399"/>
      <c r="SRN65" s="399"/>
      <c r="SRO65" s="399"/>
      <c r="SRP65" s="701"/>
      <c r="SRQ65" s="701"/>
      <c r="SRR65" s="701"/>
      <c r="SRS65" s="566"/>
      <c r="SRT65" s="399"/>
      <c r="SRU65" s="399"/>
      <c r="SRV65" s="399"/>
      <c r="SRW65" s="567"/>
      <c r="SRX65" s="399"/>
      <c r="SRY65" s="399"/>
      <c r="SRZ65" s="399"/>
      <c r="SSA65" s="399"/>
      <c r="SSB65" s="399"/>
      <c r="SSC65" s="399"/>
      <c r="SSD65" s="399"/>
      <c r="SSE65" s="399"/>
      <c r="SSF65" s="399"/>
      <c r="SSG65" s="701"/>
      <c r="SSH65" s="701"/>
      <c r="SSI65" s="701"/>
      <c r="SSJ65" s="566"/>
      <c r="SSK65" s="399"/>
      <c r="SSL65" s="399"/>
      <c r="SSM65" s="399"/>
      <c r="SSN65" s="567"/>
      <c r="SSO65" s="399"/>
      <c r="SSP65" s="399"/>
      <c r="SSQ65" s="399"/>
      <c r="SSR65" s="399"/>
      <c r="SSS65" s="399"/>
      <c r="SST65" s="399"/>
      <c r="SSU65" s="399"/>
      <c r="SSV65" s="399"/>
      <c r="SSW65" s="399"/>
      <c r="SSX65" s="701"/>
      <c r="SSY65" s="701"/>
      <c r="SSZ65" s="701"/>
      <c r="STA65" s="566"/>
      <c r="STB65" s="399"/>
      <c r="STC65" s="399"/>
      <c r="STD65" s="399"/>
      <c r="STE65" s="567"/>
      <c r="STF65" s="399"/>
      <c r="STG65" s="399"/>
      <c r="STH65" s="399"/>
      <c r="STI65" s="399"/>
      <c r="STJ65" s="399"/>
      <c r="STK65" s="399"/>
      <c r="STL65" s="399"/>
      <c r="STM65" s="399"/>
      <c r="STN65" s="399"/>
      <c r="STO65" s="701"/>
      <c r="STP65" s="701"/>
      <c r="STQ65" s="701"/>
      <c r="STR65" s="566"/>
      <c r="STS65" s="399"/>
      <c r="STT65" s="399"/>
      <c r="STU65" s="399"/>
      <c r="STV65" s="567"/>
      <c r="STW65" s="399"/>
      <c r="STX65" s="399"/>
      <c r="STY65" s="399"/>
      <c r="STZ65" s="399"/>
      <c r="SUA65" s="399"/>
      <c r="SUB65" s="399"/>
      <c r="SUC65" s="399"/>
      <c r="SUD65" s="399"/>
      <c r="SUE65" s="399"/>
      <c r="SUF65" s="701"/>
      <c r="SUG65" s="701"/>
      <c r="SUH65" s="701"/>
      <c r="SUI65" s="566"/>
      <c r="SUJ65" s="399"/>
      <c r="SUK65" s="399"/>
      <c r="SUL65" s="399"/>
      <c r="SUM65" s="567"/>
      <c r="SUN65" s="399"/>
      <c r="SUO65" s="399"/>
      <c r="SUP65" s="399"/>
      <c r="SUQ65" s="399"/>
      <c r="SUR65" s="399"/>
      <c r="SUS65" s="399"/>
      <c r="SUT65" s="399"/>
      <c r="SUU65" s="399"/>
      <c r="SUV65" s="399"/>
      <c r="SUW65" s="701"/>
      <c r="SUX65" s="701"/>
      <c r="SUY65" s="701"/>
      <c r="SUZ65" s="566"/>
      <c r="SVA65" s="399"/>
      <c r="SVB65" s="399"/>
      <c r="SVC65" s="399"/>
      <c r="SVD65" s="567"/>
      <c r="SVE65" s="399"/>
      <c r="SVF65" s="399"/>
      <c r="SVG65" s="399"/>
      <c r="SVH65" s="399"/>
      <c r="SVI65" s="399"/>
      <c r="SVJ65" s="399"/>
      <c r="SVK65" s="399"/>
      <c r="SVL65" s="399"/>
      <c r="SVM65" s="399"/>
      <c r="SVN65" s="701"/>
      <c r="SVO65" s="701"/>
      <c r="SVP65" s="701"/>
      <c r="SVQ65" s="566"/>
      <c r="SVR65" s="399"/>
      <c r="SVS65" s="399"/>
      <c r="SVT65" s="399"/>
      <c r="SVU65" s="567"/>
      <c r="SVV65" s="399"/>
      <c r="SVW65" s="399"/>
      <c r="SVX65" s="399"/>
      <c r="SVY65" s="399"/>
      <c r="SVZ65" s="399"/>
      <c r="SWA65" s="399"/>
      <c r="SWB65" s="399"/>
      <c r="SWC65" s="399"/>
      <c r="SWD65" s="399"/>
      <c r="SWE65" s="701"/>
      <c r="SWF65" s="701"/>
      <c r="SWG65" s="701"/>
      <c r="SWH65" s="566"/>
      <c r="SWI65" s="399"/>
      <c r="SWJ65" s="399"/>
      <c r="SWK65" s="399"/>
      <c r="SWL65" s="567"/>
      <c r="SWM65" s="399"/>
      <c r="SWN65" s="399"/>
      <c r="SWO65" s="399"/>
      <c r="SWP65" s="399"/>
      <c r="SWQ65" s="399"/>
      <c r="SWR65" s="399"/>
      <c r="SWS65" s="399"/>
      <c r="SWT65" s="399"/>
      <c r="SWU65" s="399"/>
      <c r="SWV65" s="701"/>
      <c r="SWW65" s="701"/>
      <c r="SWX65" s="701"/>
      <c r="SWY65" s="566"/>
      <c r="SWZ65" s="399"/>
      <c r="SXA65" s="399"/>
      <c r="SXB65" s="399"/>
      <c r="SXC65" s="567"/>
      <c r="SXD65" s="399"/>
      <c r="SXE65" s="399"/>
      <c r="SXF65" s="399"/>
      <c r="SXG65" s="399"/>
      <c r="SXH65" s="399"/>
      <c r="SXI65" s="399"/>
      <c r="SXJ65" s="399"/>
      <c r="SXK65" s="399"/>
      <c r="SXL65" s="399"/>
      <c r="SXM65" s="701"/>
      <c r="SXN65" s="701"/>
      <c r="SXO65" s="701"/>
      <c r="SXP65" s="566"/>
      <c r="SXQ65" s="399"/>
      <c r="SXR65" s="399"/>
      <c r="SXS65" s="399"/>
      <c r="SXT65" s="567"/>
      <c r="SXU65" s="399"/>
      <c r="SXV65" s="399"/>
      <c r="SXW65" s="399"/>
      <c r="SXX65" s="399"/>
      <c r="SXY65" s="399"/>
      <c r="SXZ65" s="399"/>
      <c r="SYA65" s="399"/>
      <c r="SYB65" s="399"/>
      <c r="SYC65" s="399"/>
      <c r="SYD65" s="701"/>
      <c r="SYE65" s="701"/>
      <c r="SYF65" s="701"/>
      <c r="SYG65" s="566"/>
      <c r="SYH65" s="399"/>
      <c r="SYI65" s="399"/>
      <c r="SYJ65" s="399"/>
      <c r="SYK65" s="567"/>
      <c r="SYL65" s="399"/>
      <c r="SYM65" s="399"/>
      <c r="SYN65" s="399"/>
      <c r="SYO65" s="399"/>
      <c r="SYP65" s="399"/>
      <c r="SYQ65" s="399"/>
      <c r="SYR65" s="399"/>
      <c r="SYS65" s="399"/>
      <c r="SYT65" s="399"/>
      <c r="SYU65" s="701"/>
      <c r="SYV65" s="701"/>
      <c r="SYW65" s="701"/>
      <c r="SYX65" s="566"/>
      <c r="SYY65" s="399"/>
      <c r="SYZ65" s="399"/>
      <c r="SZA65" s="399"/>
      <c r="SZB65" s="567"/>
      <c r="SZC65" s="399"/>
      <c r="SZD65" s="399"/>
      <c r="SZE65" s="399"/>
      <c r="SZF65" s="399"/>
      <c r="SZG65" s="399"/>
      <c r="SZH65" s="399"/>
      <c r="SZI65" s="399"/>
      <c r="SZJ65" s="399"/>
      <c r="SZK65" s="399"/>
      <c r="SZL65" s="701"/>
      <c r="SZM65" s="701"/>
      <c r="SZN65" s="701"/>
      <c r="SZO65" s="566"/>
      <c r="SZP65" s="399"/>
      <c r="SZQ65" s="399"/>
      <c r="SZR65" s="399"/>
      <c r="SZS65" s="567"/>
      <c r="SZT65" s="399"/>
      <c r="SZU65" s="399"/>
      <c r="SZV65" s="399"/>
      <c r="SZW65" s="399"/>
      <c r="SZX65" s="399"/>
      <c r="SZY65" s="399"/>
      <c r="SZZ65" s="399"/>
      <c r="TAA65" s="399"/>
      <c r="TAB65" s="399"/>
      <c r="TAC65" s="701"/>
      <c r="TAD65" s="701"/>
      <c r="TAE65" s="701"/>
      <c r="TAF65" s="566"/>
      <c r="TAG65" s="399"/>
      <c r="TAH65" s="399"/>
      <c r="TAI65" s="399"/>
      <c r="TAJ65" s="567"/>
      <c r="TAK65" s="399"/>
      <c r="TAL65" s="399"/>
      <c r="TAM65" s="399"/>
      <c r="TAN65" s="399"/>
      <c r="TAO65" s="399"/>
      <c r="TAP65" s="399"/>
      <c r="TAQ65" s="399"/>
      <c r="TAR65" s="399"/>
      <c r="TAS65" s="399"/>
      <c r="TAT65" s="701"/>
      <c r="TAU65" s="701"/>
      <c r="TAV65" s="701"/>
      <c r="TAW65" s="566"/>
      <c r="TAX65" s="399"/>
      <c r="TAY65" s="399"/>
      <c r="TAZ65" s="399"/>
      <c r="TBA65" s="567"/>
      <c r="TBB65" s="399"/>
      <c r="TBC65" s="399"/>
      <c r="TBD65" s="399"/>
      <c r="TBE65" s="399"/>
      <c r="TBF65" s="399"/>
      <c r="TBG65" s="399"/>
      <c r="TBH65" s="399"/>
      <c r="TBI65" s="399"/>
      <c r="TBJ65" s="399"/>
      <c r="TBK65" s="701"/>
      <c r="TBL65" s="701"/>
      <c r="TBM65" s="701"/>
      <c r="TBN65" s="566"/>
      <c r="TBO65" s="399"/>
      <c r="TBP65" s="399"/>
      <c r="TBQ65" s="399"/>
      <c r="TBR65" s="567"/>
      <c r="TBS65" s="399"/>
      <c r="TBT65" s="399"/>
      <c r="TBU65" s="399"/>
      <c r="TBV65" s="399"/>
      <c r="TBW65" s="399"/>
      <c r="TBX65" s="399"/>
      <c r="TBY65" s="399"/>
      <c r="TBZ65" s="399"/>
      <c r="TCA65" s="399"/>
      <c r="TCB65" s="701"/>
      <c r="TCC65" s="701"/>
      <c r="TCD65" s="701"/>
      <c r="TCE65" s="566"/>
      <c r="TCF65" s="399"/>
      <c r="TCG65" s="399"/>
      <c r="TCH65" s="399"/>
      <c r="TCI65" s="567"/>
      <c r="TCJ65" s="399"/>
      <c r="TCK65" s="399"/>
      <c r="TCL65" s="399"/>
      <c r="TCM65" s="399"/>
      <c r="TCN65" s="399"/>
      <c r="TCO65" s="399"/>
      <c r="TCP65" s="399"/>
      <c r="TCQ65" s="399"/>
      <c r="TCR65" s="399"/>
      <c r="TCS65" s="701"/>
      <c r="TCT65" s="701"/>
      <c r="TCU65" s="701"/>
      <c r="TCV65" s="566"/>
      <c r="TCW65" s="399"/>
      <c r="TCX65" s="399"/>
      <c r="TCY65" s="399"/>
      <c r="TCZ65" s="567"/>
      <c r="TDA65" s="399"/>
      <c r="TDB65" s="399"/>
      <c r="TDC65" s="399"/>
      <c r="TDD65" s="399"/>
      <c r="TDE65" s="399"/>
      <c r="TDF65" s="399"/>
      <c r="TDG65" s="399"/>
      <c r="TDH65" s="399"/>
      <c r="TDI65" s="399"/>
      <c r="TDJ65" s="701"/>
      <c r="TDK65" s="701"/>
      <c r="TDL65" s="701"/>
      <c r="TDM65" s="566"/>
      <c r="TDN65" s="399"/>
      <c r="TDO65" s="399"/>
      <c r="TDP65" s="399"/>
      <c r="TDQ65" s="567"/>
      <c r="TDR65" s="399"/>
      <c r="TDS65" s="399"/>
      <c r="TDT65" s="399"/>
      <c r="TDU65" s="399"/>
      <c r="TDV65" s="399"/>
      <c r="TDW65" s="399"/>
      <c r="TDX65" s="399"/>
      <c r="TDY65" s="399"/>
      <c r="TDZ65" s="399"/>
      <c r="TEA65" s="701"/>
      <c r="TEB65" s="701"/>
      <c r="TEC65" s="701"/>
      <c r="TED65" s="566"/>
      <c r="TEE65" s="399"/>
      <c r="TEF65" s="399"/>
      <c r="TEG65" s="399"/>
      <c r="TEH65" s="567"/>
      <c r="TEI65" s="399"/>
      <c r="TEJ65" s="399"/>
      <c r="TEK65" s="399"/>
      <c r="TEL65" s="399"/>
      <c r="TEM65" s="399"/>
      <c r="TEN65" s="399"/>
      <c r="TEO65" s="399"/>
      <c r="TEP65" s="399"/>
      <c r="TEQ65" s="399"/>
      <c r="TER65" s="701"/>
      <c r="TES65" s="701"/>
      <c r="TET65" s="701"/>
      <c r="TEU65" s="566"/>
      <c r="TEV65" s="399"/>
      <c r="TEW65" s="399"/>
      <c r="TEX65" s="399"/>
      <c r="TEY65" s="567"/>
      <c r="TEZ65" s="399"/>
      <c r="TFA65" s="399"/>
      <c r="TFB65" s="399"/>
      <c r="TFC65" s="399"/>
      <c r="TFD65" s="399"/>
      <c r="TFE65" s="399"/>
      <c r="TFF65" s="399"/>
      <c r="TFG65" s="399"/>
      <c r="TFH65" s="399"/>
      <c r="TFI65" s="701"/>
      <c r="TFJ65" s="701"/>
      <c r="TFK65" s="701"/>
      <c r="TFL65" s="566"/>
      <c r="TFM65" s="399"/>
      <c r="TFN65" s="399"/>
      <c r="TFO65" s="399"/>
      <c r="TFP65" s="567"/>
      <c r="TFQ65" s="399"/>
      <c r="TFR65" s="399"/>
      <c r="TFS65" s="399"/>
      <c r="TFT65" s="399"/>
      <c r="TFU65" s="399"/>
      <c r="TFV65" s="399"/>
      <c r="TFW65" s="399"/>
      <c r="TFX65" s="399"/>
      <c r="TFY65" s="399"/>
      <c r="TFZ65" s="701"/>
      <c r="TGA65" s="701"/>
      <c r="TGB65" s="701"/>
      <c r="TGC65" s="566"/>
      <c r="TGD65" s="399"/>
      <c r="TGE65" s="399"/>
      <c r="TGF65" s="399"/>
      <c r="TGG65" s="567"/>
      <c r="TGH65" s="399"/>
      <c r="TGI65" s="399"/>
      <c r="TGJ65" s="399"/>
      <c r="TGK65" s="399"/>
      <c r="TGL65" s="399"/>
      <c r="TGM65" s="399"/>
      <c r="TGN65" s="399"/>
      <c r="TGO65" s="399"/>
      <c r="TGP65" s="399"/>
      <c r="TGQ65" s="701"/>
      <c r="TGR65" s="701"/>
      <c r="TGS65" s="701"/>
      <c r="TGT65" s="566"/>
      <c r="TGU65" s="399"/>
      <c r="TGV65" s="399"/>
      <c r="TGW65" s="399"/>
      <c r="TGX65" s="567"/>
      <c r="TGY65" s="399"/>
      <c r="TGZ65" s="399"/>
      <c r="THA65" s="399"/>
      <c r="THB65" s="399"/>
      <c r="THC65" s="399"/>
      <c r="THD65" s="399"/>
      <c r="THE65" s="399"/>
      <c r="THF65" s="399"/>
      <c r="THG65" s="399"/>
      <c r="THH65" s="701"/>
      <c r="THI65" s="701"/>
      <c r="THJ65" s="701"/>
      <c r="THK65" s="566"/>
      <c r="THL65" s="399"/>
      <c r="THM65" s="399"/>
      <c r="THN65" s="399"/>
      <c r="THO65" s="567"/>
      <c r="THP65" s="399"/>
      <c r="THQ65" s="399"/>
      <c r="THR65" s="399"/>
      <c r="THS65" s="399"/>
      <c r="THT65" s="399"/>
      <c r="THU65" s="399"/>
      <c r="THV65" s="399"/>
      <c r="THW65" s="399"/>
      <c r="THX65" s="399"/>
      <c r="THY65" s="701"/>
      <c r="THZ65" s="701"/>
      <c r="TIA65" s="701"/>
      <c r="TIB65" s="566"/>
      <c r="TIC65" s="399"/>
      <c r="TID65" s="399"/>
      <c r="TIE65" s="399"/>
      <c r="TIF65" s="567"/>
      <c r="TIG65" s="399"/>
      <c r="TIH65" s="399"/>
      <c r="TII65" s="399"/>
      <c r="TIJ65" s="399"/>
      <c r="TIK65" s="399"/>
      <c r="TIL65" s="399"/>
      <c r="TIM65" s="399"/>
      <c r="TIN65" s="399"/>
      <c r="TIO65" s="399"/>
      <c r="TIP65" s="701"/>
      <c r="TIQ65" s="701"/>
      <c r="TIR65" s="701"/>
      <c r="TIS65" s="566"/>
      <c r="TIT65" s="399"/>
      <c r="TIU65" s="399"/>
      <c r="TIV65" s="399"/>
      <c r="TIW65" s="567"/>
      <c r="TIX65" s="399"/>
      <c r="TIY65" s="399"/>
      <c r="TIZ65" s="399"/>
      <c r="TJA65" s="399"/>
      <c r="TJB65" s="399"/>
      <c r="TJC65" s="399"/>
      <c r="TJD65" s="399"/>
      <c r="TJE65" s="399"/>
      <c r="TJF65" s="399"/>
      <c r="TJG65" s="701"/>
      <c r="TJH65" s="701"/>
      <c r="TJI65" s="701"/>
      <c r="TJJ65" s="566"/>
      <c r="TJK65" s="399"/>
      <c r="TJL65" s="399"/>
      <c r="TJM65" s="399"/>
      <c r="TJN65" s="567"/>
      <c r="TJO65" s="399"/>
      <c r="TJP65" s="399"/>
      <c r="TJQ65" s="399"/>
      <c r="TJR65" s="399"/>
      <c r="TJS65" s="399"/>
      <c r="TJT65" s="399"/>
      <c r="TJU65" s="399"/>
      <c r="TJV65" s="399"/>
      <c r="TJW65" s="399"/>
      <c r="TJX65" s="701"/>
      <c r="TJY65" s="701"/>
      <c r="TJZ65" s="701"/>
      <c r="TKA65" s="566"/>
      <c r="TKB65" s="399"/>
      <c r="TKC65" s="399"/>
      <c r="TKD65" s="399"/>
      <c r="TKE65" s="567"/>
      <c r="TKF65" s="399"/>
      <c r="TKG65" s="399"/>
      <c r="TKH65" s="399"/>
      <c r="TKI65" s="399"/>
      <c r="TKJ65" s="399"/>
      <c r="TKK65" s="399"/>
      <c r="TKL65" s="399"/>
      <c r="TKM65" s="399"/>
      <c r="TKN65" s="399"/>
      <c r="TKO65" s="701"/>
      <c r="TKP65" s="701"/>
      <c r="TKQ65" s="701"/>
      <c r="TKR65" s="566"/>
      <c r="TKS65" s="399"/>
      <c r="TKT65" s="399"/>
      <c r="TKU65" s="399"/>
      <c r="TKV65" s="567"/>
      <c r="TKW65" s="399"/>
      <c r="TKX65" s="399"/>
      <c r="TKY65" s="399"/>
      <c r="TKZ65" s="399"/>
      <c r="TLA65" s="399"/>
      <c r="TLB65" s="399"/>
      <c r="TLC65" s="399"/>
      <c r="TLD65" s="399"/>
      <c r="TLE65" s="399"/>
      <c r="TLF65" s="701"/>
      <c r="TLG65" s="701"/>
      <c r="TLH65" s="701"/>
      <c r="TLI65" s="566"/>
      <c r="TLJ65" s="399"/>
      <c r="TLK65" s="399"/>
      <c r="TLL65" s="399"/>
      <c r="TLM65" s="567"/>
      <c r="TLN65" s="399"/>
      <c r="TLO65" s="399"/>
      <c r="TLP65" s="399"/>
      <c r="TLQ65" s="399"/>
      <c r="TLR65" s="399"/>
      <c r="TLS65" s="399"/>
      <c r="TLT65" s="399"/>
      <c r="TLU65" s="399"/>
      <c r="TLV65" s="399"/>
      <c r="TLW65" s="701"/>
      <c r="TLX65" s="701"/>
      <c r="TLY65" s="701"/>
      <c r="TLZ65" s="566"/>
      <c r="TMA65" s="399"/>
      <c r="TMB65" s="399"/>
      <c r="TMC65" s="399"/>
      <c r="TMD65" s="567"/>
      <c r="TME65" s="399"/>
      <c r="TMF65" s="399"/>
      <c r="TMG65" s="399"/>
      <c r="TMH65" s="399"/>
      <c r="TMI65" s="399"/>
      <c r="TMJ65" s="399"/>
      <c r="TMK65" s="399"/>
      <c r="TML65" s="399"/>
      <c r="TMM65" s="399"/>
      <c r="TMN65" s="701"/>
      <c r="TMO65" s="701"/>
      <c r="TMP65" s="701"/>
      <c r="TMQ65" s="566"/>
      <c r="TMR65" s="399"/>
      <c r="TMS65" s="399"/>
      <c r="TMT65" s="399"/>
      <c r="TMU65" s="567"/>
      <c r="TMV65" s="399"/>
      <c r="TMW65" s="399"/>
      <c r="TMX65" s="399"/>
      <c r="TMY65" s="399"/>
      <c r="TMZ65" s="399"/>
      <c r="TNA65" s="399"/>
      <c r="TNB65" s="399"/>
      <c r="TNC65" s="399"/>
      <c r="TND65" s="399"/>
      <c r="TNE65" s="701"/>
      <c r="TNF65" s="701"/>
      <c r="TNG65" s="701"/>
      <c r="TNH65" s="566"/>
      <c r="TNI65" s="399"/>
      <c r="TNJ65" s="399"/>
      <c r="TNK65" s="399"/>
      <c r="TNL65" s="567"/>
      <c r="TNM65" s="399"/>
      <c r="TNN65" s="399"/>
      <c r="TNO65" s="399"/>
      <c r="TNP65" s="399"/>
      <c r="TNQ65" s="399"/>
      <c r="TNR65" s="399"/>
      <c r="TNS65" s="399"/>
      <c r="TNT65" s="399"/>
      <c r="TNU65" s="399"/>
      <c r="TNV65" s="701"/>
      <c r="TNW65" s="701"/>
      <c r="TNX65" s="701"/>
      <c r="TNY65" s="566"/>
      <c r="TNZ65" s="399"/>
      <c r="TOA65" s="399"/>
      <c r="TOB65" s="399"/>
      <c r="TOC65" s="567"/>
      <c r="TOD65" s="399"/>
      <c r="TOE65" s="399"/>
      <c r="TOF65" s="399"/>
      <c r="TOG65" s="399"/>
      <c r="TOH65" s="399"/>
      <c r="TOI65" s="399"/>
      <c r="TOJ65" s="399"/>
      <c r="TOK65" s="399"/>
      <c r="TOL65" s="399"/>
      <c r="TOM65" s="701"/>
      <c r="TON65" s="701"/>
      <c r="TOO65" s="701"/>
      <c r="TOP65" s="566"/>
      <c r="TOQ65" s="399"/>
      <c r="TOR65" s="399"/>
      <c r="TOS65" s="399"/>
      <c r="TOT65" s="567"/>
      <c r="TOU65" s="399"/>
      <c r="TOV65" s="399"/>
      <c r="TOW65" s="399"/>
      <c r="TOX65" s="399"/>
      <c r="TOY65" s="399"/>
      <c r="TOZ65" s="399"/>
      <c r="TPA65" s="399"/>
      <c r="TPB65" s="399"/>
      <c r="TPC65" s="399"/>
      <c r="TPD65" s="701"/>
      <c r="TPE65" s="701"/>
      <c r="TPF65" s="701"/>
      <c r="TPG65" s="566"/>
      <c r="TPH65" s="399"/>
      <c r="TPI65" s="399"/>
      <c r="TPJ65" s="399"/>
      <c r="TPK65" s="567"/>
      <c r="TPL65" s="399"/>
      <c r="TPM65" s="399"/>
      <c r="TPN65" s="399"/>
      <c r="TPO65" s="399"/>
      <c r="TPP65" s="399"/>
      <c r="TPQ65" s="399"/>
      <c r="TPR65" s="399"/>
      <c r="TPS65" s="399"/>
      <c r="TPT65" s="399"/>
      <c r="TPU65" s="701"/>
      <c r="TPV65" s="701"/>
      <c r="TPW65" s="701"/>
      <c r="TPX65" s="566"/>
      <c r="TPY65" s="399"/>
      <c r="TPZ65" s="399"/>
      <c r="TQA65" s="399"/>
      <c r="TQB65" s="567"/>
      <c r="TQC65" s="399"/>
      <c r="TQD65" s="399"/>
      <c r="TQE65" s="399"/>
      <c r="TQF65" s="399"/>
      <c r="TQG65" s="399"/>
      <c r="TQH65" s="399"/>
      <c r="TQI65" s="399"/>
      <c r="TQJ65" s="399"/>
      <c r="TQK65" s="399"/>
      <c r="TQL65" s="701"/>
      <c r="TQM65" s="701"/>
      <c r="TQN65" s="701"/>
      <c r="TQO65" s="566"/>
      <c r="TQP65" s="399"/>
      <c r="TQQ65" s="399"/>
      <c r="TQR65" s="399"/>
      <c r="TQS65" s="567"/>
      <c r="TQT65" s="399"/>
      <c r="TQU65" s="399"/>
      <c r="TQV65" s="399"/>
      <c r="TQW65" s="399"/>
      <c r="TQX65" s="399"/>
      <c r="TQY65" s="399"/>
      <c r="TQZ65" s="399"/>
      <c r="TRA65" s="399"/>
      <c r="TRB65" s="399"/>
      <c r="TRC65" s="701"/>
      <c r="TRD65" s="701"/>
      <c r="TRE65" s="701"/>
      <c r="TRF65" s="566"/>
      <c r="TRG65" s="399"/>
      <c r="TRH65" s="399"/>
      <c r="TRI65" s="399"/>
      <c r="TRJ65" s="567"/>
      <c r="TRK65" s="399"/>
      <c r="TRL65" s="399"/>
      <c r="TRM65" s="399"/>
      <c r="TRN65" s="399"/>
      <c r="TRO65" s="399"/>
      <c r="TRP65" s="399"/>
      <c r="TRQ65" s="399"/>
      <c r="TRR65" s="399"/>
      <c r="TRS65" s="399"/>
      <c r="TRT65" s="701"/>
      <c r="TRU65" s="701"/>
      <c r="TRV65" s="701"/>
      <c r="TRW65" s="566"/>
      <c r="TRX65" s="399"/>
      <c r="TRY65" s="399"/>
      <c r="TRZ65" s="399"/>
      <c r="TSA65" s="567"/>
      <c r="TSB65" s="399"/>
      <c r="TSC65" s="399"/>
      <c r="TSD65" s="399"/>
      <c r="TSE65" s="399"/>
      <c r="TSF65" s="399"/>
      <c r="TSG65" s="399"/>
      <c r="TSH65" s="399"/>
      <c r="TSI65" s="399"/>
      <c r="TSJ65" s="399"/>
      <c r="TSK65" s="701"/>
      <c r="TSL65" s="701"/>
      <c r="TSM65" s="701"/>
      <c r="TSN65" s="566"/>
      <c r="TSO65" s="399"/>
      <c r="TSP65" s="399"/>
      <c r="TSQ65" s="399"/>
      <c r="TSR65" s="567"/>
      <c r="TSS65" s="399"/>
      <c r="TST65" s="399"/>
      <c r="TSU65" s="399"/>
      <c r="TSV65" s="399"/>
      <c r="TSW65" s="399"/>
      <c r="TSX65" s="399"/>
      <c r="TSY65" s="399"/>
      <c r="TSZ65" s="399"/>
      <c r="TTA65" s="399"/>
      <c r="TTB65" s="701"/>
      <c r="TTC65" s="701"/>
      <c r="TTD65" s="701"/>
      <c r="TTE65" s="566"/>
      <c r="TTF65" s="399"/>
      <c r="TTG65" s="399"/>
      <c r="TTH65" s="399"/>
      <c r="TTI65" s="567"/>
      <c r="TTJ65" s="399"/>
      <c r="TTK65" s="399"/>
      <c r="TTL65" s="399"/>
      <c r="TTM65" s="399"/>
      <c r="TTN65" s="399"/>
      <c r="TTO65" s="399"/>
      <c r="TTP65" s="399"/>
      <c r="TTQ65" s="399"/>
      <c r="TTR65" s="399"/>
      <c r="TTS65" s="701"/>
      <c r="TTT65" s="701"/>
      <c r="TTU65" s="701"/>
      <c r="TTV65" s="566"/>
      <c r="TTW65" s="399"/>
      <c r="TTX65" s="399"/>
      <c r="TTY65" s="399"/>
      <c r="TTZ65" s="567"/>
      <c r="TUA65" s="399"/>
      <c r="TUB65" s="399"/>
      <c r="TUC65" s="399"/>
      <c r="TUD65" s="399"/>
      <c r="TUE65" s="399"/>
      <c r="TUF65" s="399"/>
      <c r="TUG65" s="399"/>
      <c r="TUH65" s="399"/>
      <c r="TUI65" s="399"/>
      <c r="TUJ65" s="701"/>
      <c r="TUK65" s="701"/>
      <c r="TUL65" s="701"/>
      <c r="TUM65" s="566"/>
      <c r="TUN65" s="399"/>
      <c r="TUO65" s="399"/>
      <c r="TUP65" s="399"/>
      <c r="TUQ65" s="567"/>
      <c r="TUR65" s="399"/>
      <c r="TUS65" s="399"/>
      <c r="TUT65" s="399"/>
      <c r="TUU65" s="399"/>
      <c r="TUV65" s="399"/>
      <c r="TUW65" s="399"/>
      <c r="TUX65" s="399"/>
      <c r="TUY65" s="399"/>
      <c r="TUZ65" s="399"/>
      <c r="TVA65" s="701"/>
      <c r="TVB65" s="701"/>
      <c r="TVC65" s="701"/>
      <c r="TVD65" s="566"/>
      <c r="TVE65" s="399"/>
      <c r="TVF65" s="399"/>
      <c r="TVG65" s="399"/>
      <c r="TVH65" s="567"/>
      <c r="TVI65" s="399"/>
      <c r="TVJ65" s="399"/>
      <c r="TVK65" s="399"/>
      <c r="TVL65" s="399"/>
      <c r="TVM65" s="399"/>
      <c r="TVN65" s="399"/>
      <c r="TVO65" s="399"/>
      <c r="TVP65" s="399"/>
      <c r="TVQ65" s="399"/>
      <c r="TVR65" s="701"/>
      <c r="TVS65" s="701"/>
      <c r="TVT65" s="701"/>
      <c r="TVU65" s="566"/>
      <c r="TVV65" s="399"/>
      <c r="TVW65" s="399"/>
      <c r="TVX65" s="399"/>
      <c r="TVY65" s="567"/>
      <c r="TVZ65" s="399"/>
      <c r="TWA65" s="399"/>
      <c r="TWB65" s="399"/>
      <c r="TWC65" s="399"/>
      <c r="TWD65" s="399"/>
      <c r="TWE65" s="399"/>
      <c r="TWF65" s="399"/>
      <c r="TWG65" s="399"/>
      <c r="TWH65" s="399"/>
      <c r="TWI65" s="701"/>
      <c r="TWJ65" s="701"/>
      <c r="TWK65" s="701"/>
      <c r="TWL65" s="566"/>
      <c r="TWM65" s="399"/>
      <c r="TWN65" s="399"/>
      <c r="TWO65" s="399"/>
      <c r="TWP65" s="567"/>
      <c r="TWQ65" s="399"/>
      <c r="TWR65" s="399"/>
      <c r="TWS65" s="399"/>
      <c r="TWT65" s="399"/>
      <c r="TWU65" s="399"/>
      <c r="TWV65" s="399"/>
      <c r="TWW65" s="399"/>
      <c r="TWX65" s="399"/>
      <c r="TWY65" s="399"/>
      <c r="TWZ65" s="701"/>
      <c r="TXA65" s="701"/>
      <c r="TXB65" s="701"/>
      <c r="TXC65" s="566"/>
      <c r="TXD65" s="399"/>
      <c r="TXE65" s="399"/>
      <c r="TXF65" s="399"/>
      <c r="TXG65" s="567"/>
      <c r="TXH65" s="399"/>
      <c r="TXI65" s="399"/>
      <c r="TXJ65" s="399"/>
      <c r="TXK65" s="399"/>
      <c r="TXL65" s="399"/>
      <c r="TXM65" s="399"/>
      <c r="TXN65" s="399"/>
      <c r="TXO65" s="399"/>
      <c r="TXP65" s="399"/>
      <c r="TXQ65" s="701"/>
      <c r="TXR65" s="701"/>
      <c r="TXS65" s="701"/>
      <c r="TXT65" s="566"/>
      <c r="TXU65" s="399"/>
      <c r="TXV65" s="399"/>
      <c r="TXW65" s="399"/>
      <c r="TXX65" s="567"/>
      <c r="TXY65" s="399"/>
      <c r="TXZ65" s="399"/>
      <c r="TYA65" s="399"/>
      <c r="TYB65" s="399"/>
      <c r="TYC65" s="399"/>
      <c r="TYD65" s="399"/>
      <c r="TYE65" s="399"/>
      <c r="TYF65" s="399"/>
      <c r="TYG65" s="399"/>
      <c r="TYH65" s="701"/>
      <c r="TYI65" s="701"/>
      <c r="TYJ65" s="701"/>
      <c r="TYK65" s="566"/>
      <c r="TYL65" s="399"/>
      <c r="TYM65" s="399"/>
      <c r="TYN65" s="399"/>
      <c r="TYO65" s="567"/>
      <c r="TYP65" s="399"/>
      <c r="TYQ65" s="399"/>
      <c r="TYR65" s="399"/>
      <c r="TYS65" s="399"/>
      <c r="TYT65" s="399"/>
      <c r="TYU65" s="399"/>
      <c r="TYV65" s="399"/>
      <c r="TYW65" s="399"/>
      <c r="TYX65" s="399"/>
      <c r="TYY65" s="701"/>
      <c r="TYZ65" s="701"/>
      <c r="TZA65" s="701"/>
      <c r="TZB65" s="566"/>
      <c r="TZC65" s="399"/>
      <c r="TZD65" s="399"/>
      <c r="TZE65" s="399"/>
      <c r="TZF65" s="567"/>
      <c r="TZG65" s="399"/>
      <c r="TZH65" s="399"/>
      <c r="TZI65" s="399"/>
      <c r="TZJ65" s="399"/>
      <c r="TZK65" s="399"/>
      <c r="TZL65" s="399"/>
      <c r="TZM65" s="399"/>
      <c r="TZN65" s="399"/>
      <c r="TZO65" s="399"/>
      <c r="TZP65" s="701"/>
      <c r="TZQ65" s="701"/>
      <c r="TZR65" s="701"/>
      <c r="TZS65" s="566"/>
      <c r="TZT65" s="399"/>
      <c r="TZU65" s="399"/>
      <c r="TZV65" s="399"/>
      <c r="TZW65" s="567"/>
      <c r="TZX65" s="399"/>
      <c r="TZY65" s="399"/>
      <c r="TZZ65" s="399"/>
      <c r="UAA65" s="399"/>
      <c r="UAB65" s="399"/>
      <c r="UAC65" s="399"/>
      <c r="UAD65" s="399"/>
      <c r="UAE65" s="399"/>
      <c r="UAF65" s="399"/>
      <c r="UAG65" s="701"/>
      <c r="UAH65" s="701"/>
      <c r="UAI65" s="701"/>
      <c r="UAJ65" s="566"/>
      <c r="UAK65" s="399"/>
      <c r="UAL65" s="399"/>
      <c r="UAM65" s="399"/>
      <c r="UAN65" s="567"/>
      <c r="UAO65" s="399"/>
      <c r="UAP65" s="399"/>
      <c r="UAQ65" s="399"/>
      <c r="UAR65" s="399"/>
      <c r="UAS65" s="399"/>
      <c r="UAT65" s="399"/>
      <c r="UAU65" s="399"/>
      <c r="UAV65" s="399"/>
      <c r="UAW65" s="399"/>
      <c r="UAX65" s="701"/>
      <c r="UAY65" s="701"/>
      <c r="UAZ65" s="701"/>
      <c r="UBA65" s="566"/>
      <c r="UBB65" s="399"/>
      <c r="UBC65" s="399"/>
      <c r="UBD65" s="399"/>
      <c r="UBE65" s="567"/>
      <c r="UBF65" s="399"/>
      <c r="UBG65" s="399"/>
      <c r="UBH65" s="399"/>
      <c r="UBI65" s="399"/>
      <c r="UBJ65" s="399"/>
      <c r="UBK65" s="399"/>
      <c r="UBL65" s="399"/>
      <c r="UBM65" s="399"/>
      <c r="UBN65" s="399"/>
      <c r="UBO65" s="701"/>
      <c r="UBP65" s="701"/>
      <c r="UBQ65" s="701"/>
      <c r="UBR65" s="566"/>
      <c r="UBS65" s="399"/>
      <c r="UBT65" s="399"/>
      <c r="UBU65" s="399"/>
      <c r="UBV65" s="567"/>
      <c r="UBW65" s="399"/>
      <c r="UBX65" s="399"/>
      <c r="UBY65" s="399"/>
      <c r="UBZ65" s="399"/>
      <c r="UCA65" s="399"/>
      <c r="UCB65" s="399"/>
      <c r="UCC65" s="399"/>
      <c r="UCD65" s="399"/>
      <c r="UCE65" s="399"/>
      <c r="UCF65" s="701"/>
      <c r="UCG65" s="701"/>
      <c r="UCH65" s="701"/>
      <c r="UCI65" s="566"/>
      <c r="UCJ65" s="399"/>
      <c r="UCK65" s="399"/>
      <c r="UCL65" s="399"/>
      <c r="UCM65" s="567"/>
      <c r="UCN65" s="399"/>
      <c r="UCO65" s="399"/>
      <c r="UCP65" s="399"/>
      <c r="UCQ65" s="399"/>
      <c r="UCR65" s="399"/>
      <c r="UCS65" s="399"/>
      <c r="UCT65" s="399"/>
      <c r="UCU65" s="399"/>
      <c r="UCV65" s="399"/>
      <c r="UCW65" s="701"/>
      <c r="UCX65" s="701"/>
      <c r="UCY65" s="701"/>
      <c r="UCZ65" s="566"/>
      <c r="UDA65" s="399"/>
      <c r="UDB65" s="399"/>
      <c r="UDC65" s="399"/>
      <c r="UDD65" s="567"/>
      <c r="UDE65" s="399"/>
      <c r="UDF65" s="399"/>
      <c r="UDG65" s="399"/>
      <c r="UDH65" s="399"/>
      <c r="UDI65" s="399"/>
      <c r="UDJ65" s="399"/>
      <c r="UDK65" s="399"/>
      <c r="UDL65" s="399"/>
      <c r="UDM65" s="399"/>
      <c r="UDN65" s="701"/>
      <c r="UDO65" s="701"/>
      <c r="UDP65" s="701"/>
      <c r="UDQ65" s="566"/>
      <c r="UDR65" s="399"/>
      <c r="UDS65" s="399"/>
      <c r="UDT65" s="399"/>
      <c r="UDU65" s="567"/>
      <c r="UDV65" s="399"/>
      <c r="UDW65" s="399"/>
      <c r="UDX65" s="399"/>
      <c r="UDY65" s="399"/>
      <c r="UDZ65" s="399"/>
      <c r="UEA65" s="399"/>
      <c r="UEB65" s="399"/>
      <c r="UEC65" s="399"/>
      <c r="UED65" s="399"/>
      <c r="UEE65" s="701"/>
      <c r="UEF65" s="701"/>
      <c r="UEG65" s="701"/>
      <c r="UEH65" s="566"/>
      <c r="UEI65" s="399"/>
      <c r="UEJ65" s="399"/>
      <c r="UEK65" s="399"/>
      <c r="UEL65" s="567"/>
      <c r="UEM65" s="399"/>
      <c r="UEN65" s="399"/>
      <c r="UEO65" s="399"/>
      <c r="UEP65" s="399"/>
      <c r="UEQ65" s="399"/>
      <c r="UER65" s="399"/>
      <c r="UES65" s="399"/>
      <c r="UET65" s="399"/>
      <c r="UEU65" s="399"/>
      <c r="UEV65" s="701"/>
      <c r="UEW65" s="701"/>
      <c r="UEX65" s="701"/>
      <c r="UEY65" s="566"/>
      <c r="UEZ65" s="399"/>
      <c r="UFA65" s="399"/>
      <c r="UFB65" s="399"/>
      <c r="UFC65" s="567"/>
      <c r="UFD65" s="399"/>
      <c r="UFE65" s="399"/>
      <c r="UFF65" s="399"/>
      <c r="UFG65" s="399"/>
      <c r="UFH65" s="399"/>
      <c r="UFI65" s="399"/>
      <c r="UFJ65" s="399"/>
      <c r="UFK65" s="399"/>
      <c r="UFL65" s="399"/>
      <c r="UFM65" s="701"/>
      <c r="UFN65" s="701"/>
      <c r="UFO65" s="701"/>
      <c r="UFP65" s="566"/>
      <c r="UFQ65" s="399"/>
      <c r="UFR65" s="399"/>
      <c r="UFS65" s="399"/>
      <c r="UFT65" s="567"/>
      <c r="UFU65" s="399"/>
      <c r="UFV65" s="399"/>
      <c r="UFW65" s="399"/>
      <c r="UFX65" s="399"/>
      <c r="UFY65" s="399"/>
      <c r="UFZ65" s="399"/>
      <c r="UGA65" s="399"/>
      <c r="UGB65" s="399"/>
      <c r="UGC65" s="399"/>
      <c r="UGD65" s="701"/>
      <c r="UGE65" s="701"/>
      <c r="UGF65" s="701"/>
      <c r="UGG65" s="566"/>
      <c r="UGH65" s="399"/>
      <c r="UGI65" s="399"/>
      <c r="UGJ65" s="399"/>
      <c r="UGK65" s="567"/>
      <c r="UGL65" s="399"/>
      <c r="UGM65" s="399"/>
      <c r="UGN65" s="399"/>
      <c r="UGO65" s="399"/>
      <c r="UGP65" s="399"/>
      <c r="UGQ65" s="399"/>
      <c r="UGR65" s="399"/>
      <c r="UGS65" s="399"/>
      <c r="UGT65" s="399"/>
      <c r="UGU65" s="701"/>
      <c r="UGV65" s="701"/>
      <c r="UGW65" s="701"/>
      <c r="UGX65" s="566"/>
      <c r="UGY65" s="399"/>
      <c r="UGZ65" s="399"/>
      <c r="UHA65" s="399"/>
      <c r="UHB65" s="567"/>
      <c r="UHC65" s="399"/>
      <c r="UHD65" s="399"/>
      <c r="UHE65" s="399"/>
      <c r="UHF65" s="399"/>
      <c r="UHG65" s="399"/>
      <c r="UHH65" s="399"/>
      <c r="UHI65" s="399"/>
      <c r="UHJ65" s="399"/>
      <c r="UHK65" s="399"/>
      <c r="UHL65" s="701"/>
      <c r="UHM65" s="701"/>
      <c r="UHN65" s="701"/>
      <c r="UHO65" s="566"/>
      <c r="UHP65" s="399"/>
      <c r="UHQ65" s="399"/>
      <c r="UHR65" s="399"/>
      <c r="UHS65" s="567"/>
      <c r="UHT65" s="399"/>
      <c r="UHU65" s="399"/>
      <c r="UHV65" s="399"/>
      <c r="UHW65" s="399"/>
      <c r="UHX65" s="399"/>
      <c r="UHY65" s="399"/>
      <c r="UHZ65" s="399"/>
      <c r="UIA65" s="399"/>
      <c r="UIB65" s="399"/>
      <c r="UIC65" s="701"/>
      <c r="UID65" s="701"/>
      <c r="UIE65" s="701"/>
      <c r="UIF65" s="566"/>
      <c r="UIG65" s="399"/>
      <c r="UIH65" s="399"/>
      <c r="UII65" s="399"/>
      <c r="UIJ65" s="567"/>
      <c r="UIK65" s="399"/>
      <c r="UIL65" s="399"/>
      <c r="UIM65" s="399"/>
      <c r="UIN65" s="399"/>
      <c r="UIO65" s="399"/>
      <c r="UIP65" s="399"/>
      <c r="UIQ65" s="399"/>
      <c r="UIR65" s="399"/>
      <c r="UIS65" s="399"/>
      <c r="UIT65" s="701"/>
      <c r="UIU65" s="701"/>
      <c r="UIV65" s="701"/>
      <c r="UIW65" s="566"/>
      <c r="UIX65" s="399"/>
      <c r="UIY65" s="399"/>
      <c r="UIZ65" s="399"/>
      <c r="UJA65" s="567"/>
      <c r="UJB65" s="399"/>
      <c r="UJC65" s="399"/>
      <c r="UJD65" s="399"/>
      <c r="UJE65" s="399"/>
      <c r="UJF65" s="399"/>
      <c r="UJG65" s="399"/>
      <c r="UJH65" s="399"/>
      <c r="UJI65" s="399"/>
      <c r="UJJ65" s="399"/>
      <c r="UJK65" s="701"/>
      <c r="UJL65" s="701"/>
      <c r="UJM65" s="701"/>
      <c r="UJN65" s="566"/>
      <c r="UJO65" s="399"/>
      <c r="UJP65" s="399"/>
      <c r="UJQ65" s="399"/>
      <c r="UJR65" s="567"/>
      <c r="UJS65" s="399"/>
      <c r="UJT65" s="399"/>
      <c r="UJU65" s="399"/>
      <c r="UJV65" s="399"/>
      <c r="UJW65" s="399"/>
      <c r="UJX65" s="399"/>
      <c r="UJY65" s="399"/>
      <c r="UJZ65" s="399"/>
      <c r="UKA65" s="399"/>
      <c r="UKB65" s="701"/>
      <c r="UKC65" s="701"/>
      <c r="UKD65" s="701"/>
      <c r="UKE65" s="566"/>
      <c r="UKF65" s="399"/>
      <c r="UKG65" s="399"/>
      <c r="UKH65" s="399"/>
      <c r="UKI65" s="567"/>
      <c r="UKJ65" s="399"/>
      <c r="UKK65" s="399"/>
      <c r="UKL65" s="399"/>
      <c r="UKM65" s="399"/>
      <c r="UKN65" s="399"/>
      <c r="UKO65" s="399"/>
      <c r="UKP65" s="399"/>
      <c r="UKQ65" s="399"/>
      <c r="UKR65" s="399"/>
      <c r="UKS65" s="701"/>
      <c r="UKT65" s="701"/>
      <c r="UKU65" s="701"/>
      <c r="UKV65" s="566"/>
      <c r="UKW65" s="399"/>
      <c r="UKX65" s="399"/>
      <c r="UKY65" s="399"/>
      <c r="UKZ65" s="567"/>
      <c r="ULA65" s="399"/>
      <c r="ULB65" s="399"/>
      <c r="ULC65" s="399"/>
      <c r="ULD65" s="399"/>
      <c r="ULE65" s="399"/>
      <c r="ULF65" s="399"/>
      <c r="ULG65" s="399"/>
      <c r="ULH65" s="399"/>
      <c r="ULI65" s="399"/>
      <c r="ULJ65" s="701"/>
      <c r="ULK65" s="701"/>
      <c r="ULL65" s="701"/>
      <c r="ULM65" s="566"/>
      <c r="ULN65" s="399"/>
      <c r="ULO65" s="399"/>
      <c r="ULP65" s="399"/>
      <c r="ULQ65" s="567"/>
      <c r="ULR65" s="399"/>
      <c r="ULS65" s="399"/>
      <c r="ULT65" s="399"/>
      <c r="ULU65" s="399"/>
      <c r="ULV65" s="399"/>
      <c r="ULW65" s="399"/>
      <c r="ULX65" s="399"/>
      <c r="ULY65" s="399"/>
      <c r="ULZ65" s="399"/>
      <c r="UMA65" s="701"/>
      <c r="UMB65" s="701"/>
      <c r="UMC65" s="701"/>
      <c r="UMD65" s="566"/>
      <c r="UME65" s="399"/>
      <c r="UMF65" s="399"/>
      <c r="UMG65" s="399"/>
      <c r="UMH65" s="567"/>
      <c r="UMI65" s="399"/>
      <c r="UMJ65" s="399"/>
      <c r="UMK65" s="399"/>
      <c r="UML65" s="399"/>
      <c r="UMM65" s="399"/>
      <c r="UMN65" s="399"/>
      <c r="UMO65" s="399"/>
      <c r="UMP65" s="399"/>
      <c r="UMQ65" s="399"/>
      <c r="UMR65" s="701"/>
      <c r="UMS65" s="701"/>
      <c r="UMT65" s="701"/>
      <c r="UMU65" s="566"/>
      <c r="UMV65" s="399"/>
      <c r="UMW65" s="399"/>
      <c r="UMX65" s="399"/>
      <c r="UMY65" s="567"/>
      <c r="UMZ65" s="399"/>
      <c r="UNA65" s="399"/>
      <c r="UNB65" s="399"/>
      <c r="UNC65" s="399"/>
      <c r="UND65" s="399"/>
      <c r="UNE65" s="399"/>
      <c r="UNF65" s="399"/>
      <c r="UNG65" s="399"/>
      <c r="UNH65" s="399"/>
      <c r="UNI65" s="701"/>
      <c r="UNJ65" s="701"/>
      <c r="UNK65" s="701"/>
      <c r="UNL65" s="566"/>
      <c r="UNM65" s="399"/>
      <c r="UNN65" s="399"/>
      <c r="UNO65" s="399"/>
      <c r="UNP65" s="567"/>
      <c r="UNQ65" s="399"/>
      <c r="UNR65" s="399"/>
      <c r="UNS65" s="399"/>
      <c r="UNT65" s="399"/>
      <c r="UNU65" s="399"/>
      <c r="UNV65" s="399"/>
      <c r="UNW65" s="399"/>
      <c r="UNX65" s="399"/>
      <c r="UNY65" s="399"/>
      <c r="UNZ65" s="701"/>
      <c r="UOA65" s="701"/>
      <c r="UOB65" s="701"/>
      <c r="UOC65" s="566"/>
      <c r="UOD65" s="399"/>
      <c r="UOE65" s="399"/>
      <c r="UOF65" s="399"/>
      <c r="UOG65" s="567"/>
      <c r="UOH65" s="399"/>
      <c r="UOI65" s="399"/>
      <c r="UOJ65" s="399"/>
      <c r="UOK65" s="399"/>
      <c r="UOL65" s="399"/>
      <c r="UOM65" s="399"/>
      <c r="UON65" s="399"/>
      <c r="UOO65" s="399"/>
      <c r="UOP65" s="399"/>
      <c r="UOQ65" s="701"/>
      <c r="UOR65" s="701"/>
      <c r="UOS65" s="701"/>
      <c r="UOT65" s="566"/>
      <c r="UOU65" s="399"/>
      <c r="UOV65" s="399"/>
      <c r="UOW65" s="399"/>
      <c r="UOX65" s="567"/>
      <c r="UOY65" s="399"/>
      <c r="UOZ65" s="399"/>
      <c r="UPA65" s="399"/>
      <c r="UPB65" s="399"/>
      <c r="UPC65" s="399"/>
      <c r="UPD65" s="399"/>
      <c r="UPE65" s="399"/>
      <c r="UPF65" s="399"/>
      <c r="UPG65" s="399"/>
      <c r="UPH65" s="701"/>
      <c r="UPI65" s="701"/>
      <c r="UPJ65" s="701"/>
      <c r="UPK65" s="566"/>
      <c r="UPL65" s="399"/>
      <c r="UPM65" s="399"/>
      <c r="UPN65" s="399"/>
      <c r="UPO65" s="567"/>
      <c r="UPP65" s="399"/>
      <c r="UPQ65" s="399"/>
      <c r="UPR65" s="399"/>
      <c r="UPS65" s="399"/>
      <c r="UPT65" s="399"/>
      <c r="UPU65" s="399"/>
      <c r="UPV65" s="399"/>
      <c r="UPW65" s="399"/>
      <c r="UPX65" s="399"/>
      <c r="UPY65" s="701"/>
      <c r="UPZ65" s="701"/>
      <c r="UQA65" s="701"/>
      <c r="UQB65" s="566"/>
      <c r="UQC65" s="399"/>
      <c r="UQD65" s="399"/>
      <c r="UQE65" s="399"/>
      <c r="UQF65" s="567"/>
      <c r="UQG65" s="399"/>
      <c r="UQH65" s="399"/>
      <c r="UQI65" s="399"/>
      <c r="UQJ65" s="399"/>
      <c r="UQK65" s="399"/>
      <c r="UQL65" s="399"/>
      <c r="UQM65" s="399"/>
      <c r="UQN65" s="399"/>
      <c r="UQO65" s="399"/>
      <c r="UQP65" s="701"/>
      <c r="UQQ65" s="701"/>
      <c r="UQR65" s="701"/>
      <c r="UQS65" s="566"/>
      <c r="UQT65" s="399"/>
      <c r="UQU65" s="399"/>
      <c r="UQV65" s="399"/>
      <c r="UQW65" s="567"/>
      <c r="UQX65" s="399"/>
      <c r="UQY65" s="399"/>
      <c r="UQZ65" s="399"/>
      <c r="URA65" s="399"/>
      <c r="URB65" s="399"/>
      <c r="URC65" s="399"/>
      <c r="URD65" s="399"/>
      <c r="URE65" s="399"/>
      <c r="URF65" s="399"/>
      <c r="URG65" s="701"/>
      <c r="URH65" s="701"/>
      <c r="URI65" s="701"/>
      <c r="URJ65" s="566"/>
      <c r="URK65" s="399"/>
      <c r="URL65" s="399"/>
      <c r="URM65" s="399"/>
      <c r="URN65" s="567"/>
      <c r="URO65" s="399"/>
      <c r="URP65" s="399"/>
      <c r="URQ65" s="399"/>
      <c r="URR65" s="399"/>
      <c r="URS65" s="399"/>
      <c r="URT65" s="399"/>
      <c r="URU65" s="399"/>
      <c r="URV65" s="399"/>
      <c r="URW65" s="399"/>
      <c r="URX65" s="701"/>
      <c r="URY65" s="701"/>
      <c r="URZ65" s="701"/>
      <c r="USA65" s="566"/>
      <c r="USB65" s="399"/>
      <c r="USC65" s="399"/>
      <c r="USD65" s="399"/>
      <c r="USE65" s="567"/>
      <c r="USF65" s="399"/>
      <c r="USG65" s="399"/>
      <c r="USH65" s="399"/>
      <c r="USI65" s="399"/>
      <c r="USJ65" s="399"/>
      <c r="USK65" s="399"/>
      <c r="USL65" s="399"/>
      <c r="USM65" s="399"/>
      <c r="USN65" s="399"/>
      <c r="USO65" s="701"/>
      <c r="USP65" s="701"/>
      <c r="USQ65" s="701"/>
      <c r="USR65" s="566"/>
      <c r="USS65" s="399"/>
      <c r="UST65" s="399"/>
      <c r="USU65" s="399"/>
      <c r="USV65" s="567"/>
      <c r="USW65" s="399"/>
      <c r="USX65" s="399"/>
      <c r="USY65" s="399"/>
      <c r="USZ65" s="399"/>
      <c r="UTA65" s="399"/>
      <c r="UTB65" s="399"/>
      <c r="UTC65" s="399"/>
      <c r="UTD65" s="399"/>
      <c r="UTE65" s="399"/>
      <c r="UTF65" s="701"/>
      <c r="UTG65" s="701"/>
      <c r="UTH65" s="701"/>
      <c r="UTI65" s="566"/>
      <c r="UTJ65" s="399"/>
      <c r="UTK65" s="399"/>
      <c r="UTL65" s="399"/>
      <c r="UTM65" s="567"/>
      <c r="UTN65" s="399"/>
      <c r="UTO65" s="399"/>
      <c r="UTP65" s="399"/>
      <c r="UTQ65" s="399"/>
      <c r="UTR65" s="399"/>
      <c r="UTS65" s="399"/>
      <c r="UTT65" s="399"/>
      <c r="UTU65" s="399"/>
      <c r="UTV65" s="399"/>
      <c r="UTW65" s="701"/>
      <c r="UTX65" s="701"/>
      <c r="UTY65" s="701"/>
      <c r="UTZ65" s="566"/>
      <c r="UUA65" s="399"/>
      <c r="UUB65" s="399"/>
      <c r="UUC65" s="399"/>
      <c r="UUD65" s="567"/>
      <c r="UUE65" s="399"/>
      <c r="UUF65" s="399"/>
      <c r="UUG65" s="399"/>
      <c r="UUH65" s="399"/>
      <c r="UUI65" s="399"/>
      <c r="UUJ65" s="399"/>
      <c r="UUK65" s="399"/>
      <c r="UUL65" s="399"/>
      <c r="UUM65" s="399"/>
      <c r="UUN65" s="701"/>
      <c r="UUO65" s="701"/>
      <c r="UUP65" s="701"/>
      <c r="UUQ65" s="566"/>
      <c r="UUR65" s="399"/>
      <c r="UUS65" s="399"/>
      <c r="UUT65" s="399"/>
      <c r="UUU65" s="567"/>
      <c r="UUV65" s="399"/>
      <c r="UUW65" s="399"/>
      <c r="UUX65" s="399"/>
      <c r="UUY65" s="399"/>
      <c r="UUZ65" s="399"/>
      <c r="UVA65" s="399"/>
      <c r="UVB65" s="399"/>
      <c r="UVC65" s="399"/>
      <c r="UVD65" s="399"/>
      <c r="UVE65" s="701"/>
      <c r="UVF65" s="701"/>
      <c r="UVG65" s="701"/>
      <c r="UVH65" s="566"/>
      <c r="UVI65" s="399"/>
      <c r="UVJ65" s="399"/>
      <c r="UVK65" s="399"/>
      <c r="UVL65" s="567"/>
      <c r="UVM65" s="399"/>
      <c r="UVN65" s="399"/>
      <c r="UVO65" s="399"/>
      <c r="UVP65" s="399"/>
      <c r="UVQ65" s="399"/>
      <c r="UVR65" s="399"/>
      <c r="UVS65" s="399"/>
      <c r="UVT65" s="399"/>
      <c r="UVU65" s="399"/>
      <c r="UVV65" s="701"/>
      <c r="UVW65" s="701"/>
      <c r="UVX65" s="701"/>
      <c r="UVY65" s="566"/>
      <c r="UVZ65" s="399"/>
      <c r="UWA65" s="399"/>
      <c r="UWB65" s="399"/>
      <c r="UWC65" s="567"/>
      <c r="UWD65" s="399"/>
      <c r="UWE65" s="399"/>
      <c r="UWF65" s="399"/>
      <c r="UWG65" s="399"/>
      <c r="UWH65" s="399"/>
      <c r="UWI65" s="399"/>
      <c r="UWJ65" s="399"/>
      <c r="UWK65" s="399"/>
      <c r="UWL65" s="399"/>
      <c r="UWM65" s="701"/>
      <c r="UWN65" s="701"/>
      <c r="UWO65" s="701"/>
      <c r="UWP65" s="566"/>
      <c r="UWQ65" s="399"/>
      <c r="UWR65" s="399"/>
      <c r="UWS65" s="399"/>
      <c r="UWT65" s="567"/>
      <c r="UWU65" s="399"/>
      <c r="UWV65" s="399"/>
      <c r="UWW65" s="399"/>
      <c r="UWX65" s="399"/>
      <c r="UWY65" s="399"/>
      <c r="UWZ65" s="399"/>
      <c r="UXA65" s="399"/>
      <c r="UXB65" s="399"/>
      <c r="UXC65" s="399"/>
      <c r="UXD65" s="701"/>
      <c r="UXE65" s="701"/>
      <c r="UXF65" s="701"/>
      <c r="UXG65" s="566"/>
      <c r="UXH65" s="399"/>
      <c r="UXI65" s="399"/>
      <c r="UXJ65" s="399"/>
      <c r="UXK65" s="567"/>
      <c r="UXL65" s="399"/>
      <c r="UXM65" s="399"/>
      <c r="UXN65" s="399"/>
      <c r="UXO65" s="399"/>
      <c r="UXP65" s="399"/>
      <c r="UXQ65" s="399"/>
      <c r="UXR65" s="399"/>
      <c r="UXS65" s="399"/>
      <c r="UXT65" s="399"/>
      <c r="UXU65" s="701"/>
      <c r="UXV65" s="701"/>
      <c r="UXW65" s="701"/>
      <c r="UXX65" s="566"/>
      <c r="UXY65" s="399"/>
      <c r="UXZ65" s="399"/>
      <c r="UYA65" s="399"/>
      <c r="UYB65" s="567"/>
      <c r="UYC65" s="399"/>
      <c r="UYD65" s="399"/>
      <c r="UYE65" s="399"/>
      <c r="UYF65" s="399"/>
      <c r="UYG65" s="399"/>
      <c r="UYH65" s="399"/>
      <c r="UYI65" s="399"/>
      <c r="UYJ65" s="399"/>
      <c r="UYK65" s="399"/>
      <c r="UYL65" s="701"/>
      <c r="UYM65" s="701"/>
      <c r="UYN65" s="701"/>
      <c r="UYO65" s="566"/>
      <c r="UYP65" s="399"/>
      <c r="UYQ65" s="399"/>
      <c r="UYR65" s="399"/>
      <c r="UYS65" s="567"/>
      <c r="UYT65" s="399"/>
      <c r="UYU65" s="399"/>
      <c r="UYV65" s="399"/>
      <c r="UYW65" s="399"/>
      <c r="UYX65" s="399"/>
      <c r="UYY65" s="399"/>
      <c r="UYZ65" s="399"/>
      <c r="UZA65" s="399"/>
      <c r="UZB65" s="399"/>
      <c r="UZC65" s="701"/>
      <c r="UZD65" s="701"/>
      <c r="UZE65" s="701"/>
      <c r="UZF65" s="566"/>
      <c r="UZG65" s="399"/>
      <c r="UZH65" s="399"/>
      <c r="UZI65" s="399"/>
      <c r="UZJ65" s="567"/>
      <c r="UZK65" s="399"/>
      <c r="UZL65" s="399"/>
      <c r="UZM65" s="399"/>
      <c r="UZN65" s="399"/>
      <c r="UZO65" s="399"/>
      <c r="UZP65" s="399"/>
      <c r="UZQ65" s="399"/>
      <c r="UZR65" s="399"/>
      <c r="UZS65" s="399"/>
      <c r="UZT65" s="701"/>
      <c r="UZU65" s="701"/>
      <c r="UZV65" s="701"/>
      <c r="UZW65" s="566"/>
      <c r="UZX65" s="399"/>
      <c r="UZY65" s="399"/>
      <c r="UZZ65" s="399"/>
      <c r="VAA65" s="567"/>
      <c r="VAB65" s="399"/>
      <c r="VAC65" s="399"/>
      <c r="VAD65" s="399"/>
      <c r="VAE65" s="399"/>
      <c r="VAF65" s="399"/>
      <c r="VAG65" s="399"/>
      <c r="VAH65" s="399"/>
      <c r="VAI65" s="399"/>
      <c r="VAJ65" s="399"/>
      <c r="VAK65" s="701"/>
      <c r="VAL65" s="701"/>
      <c r="VAM65" s="701"/>
      <c r="VAN65" s="566"/>
      <c r="VAO65" s="399"/>
      <c r="VAP65" s="399"/>
      <c r="VAQ65" s="399"/>
      <c r="VAR65" s="567"/>
      <c r="VAS65" s="399"/>
      <c r="VAT65" s="399"/>
      <c r="VAU65" s="399"/>
      <c r="VAV65" s="399"/>
      <c r="VAW65" s="399"/>
      <c r="VAX65" s="399"/>
      <c r="VAY65" s="399"/>
      <c r="VAZ65" s="399"/>
      <c r="VBA65" s="399"/>
      <c r="VBB65" s="701"/>
      <c r="VBC65" s="701"/>
      <c r="VBD65" s="701"/>
      <c r="VBE65" s="566"/>
      <c r="VBF65" s="399"/>
      <c r="VBG65" s="399"/>
      <c r="VBH65" s="399"/>
      <c r="VBI65" s="567"/>
      <c r="VBJ65" s="399"/>
      <c r="VBK65" s="399"/>
      <c r="VBL65" s="399"/>
      <c r="VBM65" s="399"/>
      <c r="VBN65" s="399"/>
      <c r="VBO65" s="399"/>
      <c r="VBP65" s="399"/>
      <c r="VBQ65" s="399"/>
      <c r="VBR65" s="399"/>
      <c r="VBS65" s="701"/>
      <c r="VBT65" s="701"/>
      <c r="VBU65" s="701"/>
      <c r="VBV65" s="566"/>
      <c r="VBW65" s="399"/>
      <c r="VBX65" s="399"/>
      <c r="VBY65" s="399"/>
      <c r="VBZ65" s="567"/>
      <c r="VCA65" s="399"/>
      <c r="VCB65" s="399"/>
      <c r="VCC65" s="399"/>
      <c r="VCD65" s="399"/>
      <c r="VCE65" s="399"/>
      <c r="VCF65" s="399"/>
      <c r="VCG65" s="399"/>
      <c r="VCH65" s="399"/>
      <c r="VCI65" s="399"/>
      <c r="VCJ65" s="701"/>
      <c r="VCK65" s="701"/>
      <c r="VCL65" s="701"/>
      <c r="VCM65" s="566"/>
      <c r="VCN65" s="399"/>
      <c r="VCO65" s="399"/>
      <c r="VCP65" s="399"/>
      <c r="VCQ65" s="567"/>
      <c r="VCR65" s="399"/>
      <c r="VCS65" s="399"/>
      <c r="VCT65" s="399"/>
      <c r="VCU65" s="399"/>
      <c r="VCV65" s="399"/>
      <c r="VCW65" s="399"/>
      <c r="VCX65" s="399"/>
      <c r="VCY65" s="399"/>
      <c r="VCZ65" s="399"/>
      <c r="VDA65" s="701"/>
      <c r="VDB65" s="701"/>
      <c r="VDC65" s="701"/>
      <c r="VDD65" s="566"/>
      <c r="VDE65" s="399"/>
      <c r="VDF65" s="399"/>
      <c r="VDG65" s="399"/>
      <c r="VDH65" s="567"/>
      <c r="VDI65" s="399"/>
      <c r="VDJ65" s="399"/>
      <c r="VDK65" s="399"/>
      <c r="VDL65" s="399"/>
      <c r="VDM65" s="399"/>
      <c r="VDN65" s="399"/>
      <c r="VDO65" s="399"/>
      <c r="VDP65" s="399"/>
      <c r="VDQ65" s="399"/>
      <c r="VDR65" s="701"/>
      <c r="VDS65" s="701"/>
      <c r="VDT65" s="701"/>
      <c r="VDU65" s="566"/>
      <c r="VDV65" s="399"/>
      <c r="VDW65" s="399"/>
      <c r="VDX65" s="399"/>
      <c r="VDY65" s="567"/>
      <c r="VDZ65" s="399"/>
      <c r="VEA65" s="399"/>
      <c r="VEB65" s="399"/>
      <c r="VEC65" s="399"/>
      <c r="VED65" s="399"/>
      <c r="VEE65" s="399"/>
      <c r="VEF65" s="399"/>
      <c r="VEG65" s="399"/>
      <c r="VEH65" s="399"/>
      <c r="VEI65" s="701"/>
      <c r="VEJ65" s="701"/>
      <c r="VEK65" s="701"/>
      <c r="VEL65" s="566"/>
      <c r="VEM65" s="399"/>
      <c r="VEN65" s="399"/>
      <c r="VEO65" s="399"/>
      <c r="VEP65" s="567"/>
      <c r="VEQ65" s="399"/>
      <c r="VER65" s="399"/>
      <c r="VES65" s="399"/>
      <c r="VET65" s="399"/>
      <c r="VEU65" s="399"/>
      <c r="VEV65" s="399"/>
      <c r="VEW65" s="399"/>
      <c r="VEX65" s="399"/>
      <c r="VEY65" s="399"/>
      <c r="VEZ65" s="701"/>
      <c r="VFA65" s="701"/>
      <c r="VFB65" s="701"/>
      <c r="VFC65" s="566"/>
      <c r="VFD65" s="399"/>
      <c r="VFE65" s="399"/>
      <c r="VFF65" s="399"/>
      <c r="VFG65" s="567"/>
      <c r="VFH65" s="399"/>
      <c r="VFI65" s="399"/>
      <c r="VFJ65" s="399"/>
      <c r="VFK65" s="399"/>
      <c r="VFL65" s="399"/>
      <c r="VFM65" s="399"/>
      <c r="VFN65" s="399"/>
      <c r="VFO65" s="399"/>
      <c r="VFP65" s="399"/>
      <c r="VFQ65" s="701"/>
      <c r="VFR65" s="701"/>
      <c r="VFS65" s="701"/>
      <c r="VFT65" s="566"/>
      <c r="VFU65" s="399"/>
      <c r="VFV65" s="399"/>
      <c r="VFW65" s="399"/>
      <c r="VFX65" s="567"/>
      <c r="VFY65" s="399"/>
      <c r="VFZ65" s="399"/>
      <c r="VGA65" s="399"/>
      <c r="VGB65" s="399"/>
      <c r="VGC65" s="399"/>
      <c r="VGD65" s="399"/>
      <c r="VGE65" s="399"/>
      <c r="VGF65" s="399"/>
      <c r="VGG65" s="399"/>
      <c r="VGH65" s="701"/>
      <c r="VGI65" s="701"/>
      <c r="VGJ65" s="701"/>
      <c r="VGK65" s="566"/>
      <c r="VGL65" s="399"/>
      <c r="VGM65" s="399"/>
      <c r="VGN65" s="399"/>
      <c r="VGO65" s="567"/>
      <c r="VGP65" s="399"/>
      <c r="VGQ65" s="399"/>
      <c r="VGR65" s="399"/>
      <c r="VGS65" s="399"/>
      <c r="VGT65" s="399"/>
      <c r="VGU65" s="399"/>
      <c r="VGV65" s="399"/>
      <c r="VGW65" s="399"/>
      <c r="VGX65" s="399"/>
      <c r="VGY65" s="701"/>
      <c r="VGZ65" s="701"/>
      <c r="VHA65" s="701"/>
      <c r="VHB65" s="566"/>
      <c r="VHC65" s="399"/>
      <c r="VHD65" s="399"/>
      <c r="VHE65" s="399"/>
      <c r="VHF65" s="567"/>
      <c r="VHG65" s="399"/>
      <c r="VHH65" s="399"/>
      <c r="VHI65" s="399"/>
      <c r="VHJ65" s="399"/>
      <c r="VHK65" s="399"/>
      <c r="VHL65" s="399"/>
      <c r="VHM65" s="399"/>
      <c r="VHN65" s="399"/>
      <c r="VHO65" s="399"/>
      <c r="VHP65" s="701"/>
      <c r="VHQ65" s="701"/>
      <c r="VHR65" s="701"/>
      <c r="VHS65" s="566"/>
      <c r="VHT65" s="399"/>
      <c r="VHU65" s="399"/>
      <c r="VHV65" s="399"/>
      <c r="VHW65" s="567"/>
      <c r="VHX65" s="399"/>
      <c r="VHY65" s="399"/>
      <c r="VHZ65" s="399"/>
      <c r="VIA65" s="399"/>
      <c r="VIB65" s="399"/>
      <c r="VIC65" s="399"/>
      <c r="VID65" s="399"/>
      <c r="VIE65" s="399"/>
      <c r="VIF65" s="399"/>
      <c r="VIG65" s="701"/>
      <c r="VIH65" s="701"/>
      <c r="VII65" s="701"/>
      <c r="VIJ65" s="566"/>
      <c r="VIK65" s="399"/>
      <c r="VIL65" s="399"/>
      <c r="VIM65" s="399"/>
      <c r="VIN65" s="567"/>
      <c r="VIO65" s="399"/>
      <c r="VIP65" s="399"/>
      <c r="VIQ65" s="399"/>
      <c r="VIR65" s="399"/>
      <c r="VIS65" s="399"/>
      <c r="VIT65" s="399"/>
      <c r="VIU65" s="399"/>
      <c r="VIV65" s="399"/>
      <c r="VIW65" s="399"/>
      <c r="VIX65" s="701"/>
      <c r="VIY65" s="701"/>
      <c r="VIZ65" s="701"/>
      <c r="VJA65" s="566"/>
      <c r="VJB65" s="399"/>
      <c r="VJC65" s="399"/>
      <c r="VJD65" s="399"/>
      <c r="VJE65" s="567"/>
      <c r="VJF65" s="399"/>
      <c r="VJG65" s="399"/>
      <c r="VJH65" s="399"/>
      <c r="VJI65" s="399"/>
      <c r="VJJ65" s="399"/>
      <c r="VJK65" s="399"/>
      <c r="VJL65" s="399"/>
      <c r="VJM65" s="399"/>
      <c r="VJN65" s="399"/>
      <c r="VJO65" s="701"/>
      <c r="VJP65" s="701"/>
      <c r="VJQ65" s="701"/>
      <c r="VJR65" s="566"/>
      <c r="VJS65" s="399"/>
      <c r="VJT65" s="399"/>
      <c r="VJU65" s="399"/>
      <c r="VJV65" s="567"/>
      <c r="VJW65" s="399"/>
      <c r="VJX65" s="399"/>
      <c r="VJY65" s="399"/>
      <c r="VJZ65" s="399"/>
      <c r="VKA65" s="399"/>
      <c r="VKB65" s="399"/>
      <c r="VKC65" s="399"/>
      <c r="VKD65" s="399"/>
      <c r="VKE65" s="399"/>
      <c r="VKF65" s="701"/>
      <c r="VKG65" s="701"/>
      <c r="VKH65" s="701"/>
      <c r="VKI65" s="566"/>
      <c r="VKJ65" s="399"/>
      <c r="VKK65" s="399"/>
      <c r="VKL65" s="399"/>
      <c r="VKM65" s="567"/>
      <c r="VKN65" s="399"/>
      <c r="VKO65" s="399"/>
      <c r="VKP65" s="399"/>
      <c r="VKQ65" s="399"/>
      <c r="VKR65" s="399"/>
      <c r="VKS65" s="399"/>
      <c r="VKT65" s="399"/>
      <c r="VKU65" s="399"/>
      <c r="VKV65" s="399"/>
      <c r="VKW65" s="701"/>
      <c r="VKX65" s="701"/>
      <c r="VKY65" s="701"/>
      <c r="VKZ65" s="566"/>
      <c r="VLA65" s="399"/>
      <c r="VLB65" s="399"/>
      <c r="VLC65" s="399"/>
      <c r="VLD65" s="567"/>
      <c r="VLE65" s="399"/>
      <c r="VLF65" s="399"/>
      <c r="VLG65" s="399"/>
      <c r="VLH65" s="399"/>
      <c r="VLI65" s="399"/>
      <c r="VLJ65" s="399"/>
      <c r="VLK65" s="399"/>
      <c r="VLL65" s="399"/>
      <c r="VLM65" s="399"/>
      <c r="VLN65" s="701"/>
      <c r="VLO65" s="701"/>
      <c r="VLP65" s="701"/>
      <c r="VLQ65" s="566"/>
      <c r="VLR65" s="399"/>
      <c r="VLS65" s="399"/>
      <c r="VLT65" s="399"/>
      <c r="VLU65" s="567"/>
      <c r="VLV65" s="399"/>
      <c r="VLW65" s="399"/>
      <c r="VLX65" s="399"/>
      <c r="VLY65" s="399"/>
      <c r="VLZ65" s="399"/>
      <c r="VMA65" s="399"/>
      <c r="VMB65" s="399"/>
      <c r="VMC65" s="399"/>
      <c r="VMD65" s="399"/>
      <c r="VME65" s="701"/>
      <c r="VMF65" s="701"/>
      <c r="VMG65" s="701"/>
      <c r="VMH65" s="566"/>
      <c r="VMI65" s="399"/>
      <c r="VMJ65" s="399"/>
      <c r="VMK65" s="399"/>
      <c r="VML65" s="567"/>
      <c r="VMM65" s="399"/>
      <c r="VMN65" s="399"/>
      <c r="VMO65" s="399"/>
      <c r="VMP65" s="399"/>
      <c r="VMQ65" s="399"/>
      <c r="VMR65" s="399"/>
      <c r="VMS65" s="399"/>
      <c r="VMT65" s="399"/>
      <c r="VMU65" s="399"/>
      <c r="VMV65" s="701"/>
      <c r="VMW65" s="701"/>
      <c r="VMX65" s="701"/>
      <c r="VMY65" s="566"/>
      <c r="VMZ65" s="399"/>
      <c r="VNA65" s="399"/>
      <c r="VNB65" s="399"/>
      <c r="VNC65" s="567"/>
      <c r="VND65" s="399"/>
      <c r="VNE65" s="399"/>
      <c r="VNF65" s="399"/>
      <c r="VNG65" s="399"/>
      <c r="VNH65" s="399"/>
      <c r="VNI65" s="399"/>
      <c r="VNJ65" s="399"/>
      <c r="VNK65" s="399"/>
      <c r="VNL65" s="399"/>
      <c r="VNM65" s="701"/>
      <c r="VNN65" s="701"/>
      <c r="VNO65" s="701"/>
      <c r="VNP65" s="566"/>
      <c r="VNQ65" s="399"/>
      <c r="VNR65" s="399"/>
      <c r="VNS65" s="399"/>
      <c r="VNT65" s="567"/>
      <c r="VNU65" s="399"/>
      <c r="VNV65" s="399"/>
      <c r="VNW65" s="399"/>
      <c r="VNX65" s="399"/>
      <c r="VNY65" s="399"/>
      <c r="VNZ65" s="399"/>
      <c r="VOA65" s="399"/>
      <c r="VOB65" s="399"/>
      <c r="VOC65" s="399"/>
      <c r="VOD65" s="701"/>
      <c r="VOE65" s="701"/>
      <c r="VOF65" s="701"/>
      <c r="VOG65" s="566"/>
      <c r="VOH65" s="399"/>
      <c r="VOI65" s="399"/>
      <c r="VOJ65" s="399"/>
      <c r="VOK65" s="567"/>
      <c r="VOL65" s="399"/>
      <c r="VOM65" s="399"/>
      <c r="VON65" s="399"/>
      <c r="VOO65" s="399"/>
      <c r="VOP65" s="399"/>
      <c r="VOQ65" s="399"/>
      <c r="VOR65" s="399"/>
      <c r="VOS65" s="399"/>
      <c r="VOT65" s="399"/>
      <c r="VOU65" s="701"/>
      <c r="VOV65" s="701"/>
      <c r="VOW65" s="701"/>
      <c r="VOX65" s="566"/>
      <c r="VOY65" s="399"/>
      <c r="VOZ65" s="399"/>
      <c r="VPA65" s="399"/>
      <c r="VPB65" s="567"/>
      <c r="VPC65" s="399"/>
      <c r="VPD65" s="399"/>
      <c r="VPE65" s="399"/>
      <c r="VPF65" s="399"/>
      <c r="VPG65" s="399"/>
      <c r="VPH65" s="399"/>
      <c r="VPI65" s="399"/>
      <c r="VPJ65" s="399"/>
      <c r="VPK65" s="399"/>
      <c r="VPL65" s="701"/>
      <c r="VPM65" s="701"/>
      <c r="VPN65" s="701"/>
      <c r="VPO65" s="566"/>
      <c r="VPP65" s="399"/>
      <c r="VPQ65" s="399"/>
      <c r="VPR65" s="399"/>
      <c r="VPS65" s="567"/>
      <c r="VPT65" s="399"/>
      <c r="VPU65" s="399"/>
      <c r="VPV65" s="399"/>
      <c r="VPW65" s="399"/>
      <c r="VPX65" s="399"/>
      <c r="VPY65" s="399"/>
      <c r="VPZ65" s="399"/>
      <c r="VQA65" s="399"/>
      <c r="VQB65" s="399"/>
      <c r="VQC65" s="701"/>
      <c r="VQD65" s="701"/>
      <c r="VQE65" s="701"/>
      <c r="VQF65" s="566"/>
      <c r="VQG65" s="399"/>
      <c r="VQH65" s="399"/>
      <c r="VQI65" s="399"/>
      <c r="VQJ65" s="567"/>
      <c r="VQK65" s="399"/>
      <c r="VQL65" s="399"/>
      <c r="VQM65" s="399"/>
      <c r="VQN65" s="399"/>
      <c r="VQO65" s="399"/>
      <c r="VQP65" s="399"/>
      <c r="VQQ65" s="399"/>
      <c r="VQR65" s="399"/>
      <c r="VQS65" s="399"/>
      <c r="VQT65" s="701"/>
      <c r="VQU65" s="701"/>
      <c r="VQV65" s="701"/>
      <c r="VQW65" s="566"/>
      <c r="VQX65" s="399"/>
      <c r="VQY65" s="399"/>
      <c r="VQZ65" s="399"/>
      <c r="VRA65" s="567"/>
      <c r="VRB65" s="399"/>
      <c r="VRC65" s="399"/>
      <c r="VRD65" s="399"/>
      <c r="VRE65" s="399"/>
      <c r="VRF65" s="399"/>
      <c r="VRG65" s="399"/>
      <c r="VRH65" s="399"/>
      <c r="VRI65" s="399"/>
      <c r="VRJ65" s="399"/>
      <c r="VRK65" s="701"/>
      <c r="VRL65" s="701"/>
      <c r="VRM65" s="701"/>
      <c r="VRN65" s="566"/>
      <c r="VRO65" s="399"/>
      <c r="VRP65" s="399"/>
      <c r="VRQ65" s="399"/>
      <c r="VRR65" s="567"/>
      <c r="VRS65" s="399"/>
      <c r="VRT65" s="399"/>
      <c r="VRU65" s="399"/>
      <c r="VRV65" s="399"/>
      <c r="VRW65" s="399"/>
      <c r="VRX65" s="399"/>
      <c r="VRY65" s="399"/>
      <c r="VRZ65" s="399"/>
      <c r="VSA65" s="399"/>
      <c r="VSB65" s="701"/>
      <c r="VSC65" s="701"/>
      <c r="VSD65" s="701"/>
      <c r="VSE65" s="566"/>
      <c r="VSF65" s="399"/>
      <c r="VSG65" s="399"/>
      <c r="VSH65" s="399"/>
      <c r="VSI65" s="567"/>
      <c r="VSJ65" s="399"/>
      <c r="VSK65" s="399"/>
      <c r="VSL65" s="399"/>
      <c r="VSM65" s="399"/>
      <c r="VSN65" s="399"/>
      <c r="VSO65" s="399"/>
      <c r="VSP65" s="399"/>
      <c r="VSQ65" s="399"/>
      <c r="VSR65" s="399"/>
      <c r="VSS65" s="701"/>
      <c r="VST65" s="701"/>
      <c r="VSU65" s="701"/>
      <c r="VSV65" s="566"/>
      <c r="VSW65" s="399"/>
      <c r="VSX65" s="399"/>
      <c r="VSY65" s="399"/>
      <c r="VSZ65" s="567"/>
      <c r="VTA65" s="399"/>
      <c r="VTB65" s="399"/>
      <c r="VTC65" s="399"/>
      <c r="VTD65" s="399"/>
      <c r="VTE65" s="399"/>
      <c r="VTF65" s="399"/>
      <c r="VTG65" s="399"/>
      <c r="VTH65" s="399"/>
      <c r="VTI65" s="399"/>
      <c r="VTJ65" s="701"/>
      <c r="VTK65" s="701"/>
      <c r="VTL65" s="701"/>
      <c r="VTM65" s="566"/>
      <c r="VTN65" s="399"/>
      <c r="VTO65" s="399"/>
      <c r="VTP65" s="399"/>
      <c r="VTQ65" s="567"/>
      <c r="VTR65" s="399"/>
      <c r="VTS65" s="399"/>
      <c r="VTT65" s="399"/>
      <c r="VTU65" s="399"/>
      <c r="VTV65" s="399"/>
      <c r="VTW65" s="399"/>
      <c r="VTX65" s="399"/>
      <c r="VTY65" s="399"/>
      <c r="VTZ65" s="399"/>
      <c r="VUA65" s="701"/>
      <c r="VUB65" s="701"/>
      <c r="VUC65" s="701"/>
      <c r="VUD65" s="566"/>
      <c r="VUE65" s="399"/>
      <c r="VUF65" s="399"/>
      <c r="VUG65" s="399"/>
      <c r="VUH65" s="567"/>
      <c r="VUI65" s="399"/>
      <c r="VUJ65" s="399"/>
      <c r="VUK65" s="399"/>
      <c r="VUL65" s="399"/>
      <c r="VUM65" s="399"/>
      <c r="VUN65" s="399"/>
      <c r="VUO65" s="399"/>
      <c r="VUP65" s="399"/>
      <c r="VUQ65" s="399"/>
      <c r="VUR65" s="701"/>
      <c r="VUS65" s="701"/>
      <c r="VUT65" s="701"/>
      <c r="VUU65" s="566"/>
      <c r="VUV65" s="399"/>
      <c r="VUW65" s="399"/>
      <c r="VUX65" s="399"/>
      <c r="VUY65" s="567"/>
      <c r="VUZ65" s="399"/>
      <c r="VVA65" s="399"/>
      <c r="VVB65" s="399"/>
      <c r="VVC65" s="399"/>
      <c r="VVD65" s="399"/>
      <c r="VVE65" s="399"/>
      <c r="VVF65" s="399"/>
      <c r="VVG65" s="399"/>
      <c r="VVH65" s="399"/>
      <c r="VVI65" s="701"/>
      <c r="VVJ65" s="701"/>
      <c r="VVK65" s="701"/>
      <c r="VVL65" s="566"/>
      <c r="VVM65" s="399"/>
      <c r="VVN65" s="399"/>
      <c r="VVO65" s="399"/>
      <c r="VVP65" s="567"/>
      <c r="VVQ65" s="399"/>
      <c r="VVR65" s="399"/>
      <c r="VVS65" s="399"/>
      <c r="VVT65" s="399"/>
      <c r="VVU65" s="399"/>
      <c r="VVV65" s="399"/>
      <c r="VVW65" s="399"/>
      <c r="VVX65" s="399"/>
      <c r="VVY65" s="399"/>
      <c r="VVZ65" s="701"/>
      <c r="VWA65" s="701"/>
      <c r="VWB65" s="701"/>
      <c r="VWC65" s="566"/>
      <c r="VWD65" s="399"/>
      <c r="VWE65" s="399"/>
      <c r="VWF65" s="399"/>
      <c r="VWG65" s="567"/>
      <c r="VWH65" s="399"/>
      <c r="VWI65" s="399"/>
      <c r="VWJ65" s="399"/>
      <c r="VWK65" s="399"/>
      <c r="VWL65" s="399"/>
      <c r="VWM65" s="399"/>
      <c r="VWN65" s="399"/>
      <c r="VWO65" s="399"/>
      <c r="VWP65" s="399"/>
      <c r="VWQ65" s="701"/>
      <c r="VWR65" s="701"/>
      <c r="VWS65" s="701"/>
      <c r="VWT65" s="566"/>
      <c r="VWU65" s="399"/>
      <c r="VWV65" s="399"/>
      <c r="VWW65" s="399"/>
      <c r="VWX65" s="567"/>
      <c r="VWY65" s="399"/>
      <c r="VWZ65" s="399"/>
      <c r="VXA65" s="399"/>
      <c r="VXB65" s="399"/>
      <c r="VXC65" s="399"/>
      <c r="VXD65" s="399"/>
      <c r="VXE65" s="399"/>
      <c r="VXF65" s="399"/>
      <c r="VXG65" s="399"/>
      <c r="VXH65" s="701"/>
      <c r="VXI65" s="701"/>
      <c r="VXJ65" s="701"/>
      <c r="VXK65" s="566"/>
      <c r="VXL65" s="399"/>
      <c r="VXM65" s="399"/>
      <c r="VXN65" s="399"/>
      <c r="VXO65" s="567"/>
      <c r="VXP65" s="399"/>
      <c r="VXQ65" s="399"/>
      <c r="VXR65" s="399"/>
      <c r="VXS65" s="399"/>
      <c r="VXT65" s="399"/>
      <c r="VXU65" s="399"/>
      <c r="VXV65" s="399"/>
      <c r="VXW65" s="399"/>
      <c r="VXX65" s="399"/>
      <c r="VXY65" s="701"/>
      <c r="VXZ65" s="701"/>
      <c r="VYA65" s="701"/>
      <c r="VYB65" s="566"/>
      <c r="VYC65" s="399"/>
      <c r="VYD65" s="399"/>
      <c r="VYE65" s="399"/>
      <c r="VYF65" s="567"/>
      <c r="VYG65" s="399"/>
      <c r="VYH65" s="399"/>
      <c r="VYI65" s="399"/>
      <c r="VYJ65" s="399"/>
      <c r="VYK65" s="399"/>
      <c r="VYL65" s="399"/>
      <c r="VYM65" s="399"/>
      <c r="VYN65" s="399"/>
      <c r="VYO65" s="399"/>
      <c r="VYP65" s="701"/>
      <c r="VYQ65" s="701"/>
      <c r="VYR65" s="701"/>
      <c r="VYS65" s="566"/>
      <c r="VYT65" s="399"/>
      <c r="VYU65" s="399"/>
      <c r="VYV65" s="399"/>
      <c r="VYW65" s="567"/>
      <c r="VYX65" s="399"/>
      <c r="VYY65" s="399"/>
      <c r="VYZ65" s="399"/>
      <c r="VZA65" s="399"/>
      <c r="VZB65" s="399"/>
      <c r="VZC65" s="399"/>
      <c r="VZD65" s="399"/>
      <c r="VZE65" s="399"/>
      <c r="VZF65" s="399"/>
      <c r="VZG65" s="701"/>
      <c r="VZH65" s="701"/>
      <c r="VZI65" s="701"/>
      <c r="VZJ65" s="566"/>
      <c r="VZK65" s="399"/>
      <c r="VZL65" s="399"/>
      <c r="VZM65" s="399"/>
      <c r="VZN65" s="567"/>
      <c r="VZO65" s="399"/>
      <c r="VZP65" s="399"/>
      <c r="VZQ65" s="399"/>
      <c r="VZR65" s="399"/>
      <c r="VZS65" s="399"/>
      <c r="VZT65" s="399"/>
      <c r="VZU65" s="399"/>
      <c r="VZV65" s="399"/>
      <c r="VZW65" s="399"/>
      <c r="VZX65" s="701"/>
      <c r="VZY65" s="701"/>
      <c r="VZZ65" s="701"/>
      <c r="WAA65" s="566"/>
      <c r="WAB65" s="399"/>
      <c r="WAC65" s="399"/>
      <c r="WAD65" s="399"/>
      <c r="WAE65" s="567"/>
      <c r="WAF65" s="399"/>
      <c r="WAG65" s="399"/>
      <c r="WAH65" s="399"/>
      <c r="WAI65" s="399"/>
      <c r="WAJ65" s="399"/>
      <c r="WAK65" s="399"/>
      <c r="WAL65" s="399"/>
      <c r="WAM65" s="399"/>
      <c r="WAN65" s="399"/>
      <c r="WAO65" s="701"/>
      <c r="WAP65" s="701"/>
      <c r="WAQ65" s="701"/>
      <c r="WAR65" s="566"/>
      <c r="WAS65" s="399"/>
      <c r="WAT65" s="399"/>
      <c r="WAU65" s="399"/>
      <c r="WAV65" s="567"/>
      <c r="WAW65" s="399"/>
      <c r="WAX65" s="399"/>
      <c r="WAY65" s="399"/>
      <c r="WAZ65" s="399"/>
      <c r="WBA65" s="399"/>
      <c r="WBB65" s="399"/>
      <c r="WBC65" s="399"/>
      <c r="WBD65" s="399"/>
      <c r="WBE65" s="399"/>
      <c r="WBF65" s="701"/>
      <c r="WBG65" s="701"/>
      <c r="WBH65" s="701"/>
      <c r="WBI65" s="566"/>
      <c r="WBJ65" s="399"/>
      <c r="WBK65" s="399"/>
      <c r="WBL65" s="399"/>
      <c r="WBM65" s="567"/>
      <c r="WBN65" s="399"/>
      <c r="WBO65" s="399"/>
      <c r="WBP65" s="399"/>
      <c r="WBQ65" s="399"/>
      <c r="WBR65" s="399"/>
      <c r="WBS65" s="399"/>
      <c r="WBT65" s="399"/>
      <c r="WBU65" s="399"/>
      <c r="WBV65" s="399"/>
      <c r="WBW65" s="701"/>
      <c r="WBX65" s="701"/>
      <c r="WBY65" s="701"/>
      <c r="WBZ65" s="566"/>
      <c r="WCA65" s="399"/>
      <c r="WCB65" s="399"/>
      <c r="WCC65" s="399"/>
      <c r="WCD65" s="567"/>
      <c r="WCE65" s="399"/>
      <c r="WCF65" s="399"/>
      <c r="WCG65" s="399"/>
      <c r="WCH65" s="399"/>
      <c r="WCI65" s="399"/>
      <c r="WCJ65" s="399"/>
      <c r="WCK65" s="399"/>
      <c r="WCL65" s="399"/>
      <c r="WCM65" s="399"/>
      <c r="WCN65" s="701"/>
      <c r="WCO65" s="701"/>
      <c r="WCP65" s="701"/>
      <c r="WCQ65" s="566"/>
      <c r="WCR65" s="399"/>
      <c r="WCS65" s="399"/>
      <c r="WCT65" s="399"/>
      <c r="WCU65" s="567"/>
      <c r="WCV65" s="399"/>
      <c r="WCW65" s="399"/>
      <c r="WCX65" s="399"/>
      <c r="WCY65" s="399"/>
      <c r="WCZ65" s="399"/>
      <c r="WDA65" s="399"/>
      <c r="WDB65" s="399"/>
      <c r="WDC65" s="399"/>
      <c r="WDD65" s="399"/>
      <c r="WDE65" s="701"/>
      <c r="WDF65" s="701"/>
      <c r="WDG65" s="701"/>
      <c r="WDH65" s="566"/>
      <c r="WDI65" s="399"/>
      <c r="WDJ65" s="399"/>
      <c r="WDK65" s="399"/>
      <c r="WDL65" s="567"/>
      <c r="WDM65" s="399"/>
      <c r="WDN65" s="399"/>
      <c r="WDO65" s="399"/>
      <c r="WDP65" s="399"/>
      <c r="WDQ65" s="399"/>
      <c r="WDR65" s="399"/>
      <c r="WDS65" s="399"/>
      <c r="WDT65" s="399"/>
      <c r="WDU65" s="399"/>
      <c r="WDV65" s="701"/>
      <c r="WDW65" s="701"/>
      <c r="WDX65" s="701"/>
      <c r="WDY65" s="566"/>
      <c r="WDZ65" s="399"/>
      <c r="WEA65" s="399"/>
      <c r="WEB65" s="399"/>
      <c r="WEC65" s="567"/>
      <c r="WED65" s="399"/>
      <c r="WEE65" s="399"/>
      <c r="WEF65" s="399"/>
      <c r="WEG65" s="399"/>
      <c r="WEH65" s="399"/>
      <c r="WEI65" s="399"/>
      <c r="WEJ65" s="399"/>
      <c r="WEK65" s="399"/>
      <c r="WEL65" s="399"/>
      <c r="WEM65" s="701"/>
      <c r="WEN65" s="701"/>
      <c r="WEO65" s="701"/>
      <c r="WEP65" s="566"/>
      <c r="WEQ65" s="399"/>
      <c r="WER65" s="399"/>
      <c r="WES65" s="399"/>
      <c r="WET65" s="567"/>
      <c r="WEU65" s="399"/>
      <c r="WEV65" s="399"/>
      <c r="WEW65" s="399"/>
      <c r="WEX65" s="399"/>
      <c r="WEY65" s="399"/>
      <c r="WEZ65" s="399"/>
      <c r="WFA65" s="399"/>
      <c r="WFB65" s="399"/>
      <c r="WFC65" s="399"/>
      <c r="WFD65" s="701"/>
      <c r="WFE65" s="701"/>
      <c r="WFF65" s="701"/>
      <c r="WFG65" s="566"/>
      <c r="WFH65" s="399"/>
      <c r="WFI65" s="399"/>
      <c r="WFJ65" s="399"/>
      <c r="WFK65" s="567"/>
      <c r="WFL65" s="399"/>
      <c r="WFM65" s="399"/>
      <c r="WFN65" s="399"/>
      <c r="WFO65" s="399"/>
      <c r="WFP65" s="399"/>
      <c r="WFQ65" s="399"/>
      <c r="WFR65" s="399"/>
      <c r="WFS65" s="399"/>
      <c r="WFT65" s="399"/>
      <c r="WFU65" s="701"/>
      <c r="WFV65" s="701"/>
      <c r="WFW65" s="701"/>
      <c r="WFX65" s="566"/>
      <c r="WFY65" s="399"/>
      <c r="WFZ65" s="399"/>
      <c r="WGA65" s="399"/>
      <c r="WGB65" s="567"/>
      <c r="WGC65" s="399"/>
      <c r="WGD65" s="399"/>
      <c r="WGE65" s="399"/>
      <c r="WGF65" s="399"/>
      <c r="WGG65" s="399"/>
      <c r="WGH65" s="399"/>
      <c r="WGI65" s="399"/>
      <c r="WGJ65" s="399"/>
      <c r="WGK65" s="399"/>
      <c r="WGL65" s="701"/>
      <c r="WGM65" s="701"/>
      <c r="WGN65" s="701"/>
      <c r="WGO65" s="566"/>
      <c r="WGP65" s="399"/>
      <c r="WGQ65" s="399"/>
      <c r="WGR65" s="399"/>
      <c r="WGS65" s="567"/>
      <c r="WGT65" s="399"/>
      <c r="WGU65" s="399"/>
      <c r="WGV65" s="399"/>
      <c r="WGW65" s="399"/>
      <c r="WGX65" s="399"/>
      <c r="WGY65" s="399"/>
      <c r="WGZ65" s="399"/>
      <c r="WHA65" s="399"/>
      <c r="WHB65" s="399"/>
      <c r="WHC65" s="701"/>
      <c r="WHD65" s="701"/>
      <c r="WHE65" s="701"/>
      <c r="WHF65" s="566"/>
      <c r="WHG65" s="399"/>
      <c r="WHH65" s="399"/>
      <c r="WHI65" s="399"/>
      <c r="WHJ65" s="567"/>
      <c r="WHK65" s="399"/>
      <c r="WHL65" s="399"/>
      <c r="WHM65" s="399"/>
      <c r="WHN65" s="399"/>
      <c r="WHO65" s="399"/>
      <c r="WHP65" s="399"/>
      <c r="WHQ65" s="399"/>
      <c r="WHR65" s="399"/>
      <c r="WHS65" s="399"/>
      <c r="WHT65" s="701"/>
      <c r="WHU65" s="701"/>
      <c r="WHV65" s="701"/>
      <c r="WHW65" s="566"/>
      <c r="WHX65" s="399"/>
      <c r="WHY65" s="399"/>
      <c r="WHZ65" s="399"/>
      <c r="WIA65" s="567"/>
      <c r="WIB65" s="399"/>
      <c r="WIC65" s="399"/>
      <c r="WID65" s="399"/>
      <c r="WIE65" s="399"/>
      <c r="WIF65" s="399"/>
      <c r="WIG65" s="399"/>
      <c r="WIH65" s="399"/>
      <c r="WII65" s="399"/>
      <c r="WIJ65" s="399"/>
      <c r="WIK65" s="701"/>
      <c r="WIL65" s="701"/>
      <c r="WIM65" s="701"/>
      <c r="WIN65" s="566"/>
      <c r="WIO65" s="399"/>
      <c r="WIP65" s="399"/>
      <c r="WIQ65" s="399"/>
      <c r="WIR65" s="567"/>
      <c r="WIS65" s="399"/>
      <c r="WIT65" s="399"/>
      <c r="WIU65" s="399"/>
      <c r="WIV65" s="399"/>
      <c r="WIW65" s="399"/>
      <c r="WIX65" s="399"/>
      <c r="WIY65" s="399"/>
      <c r="WIZ65" s="399"/>
      <c r="WJA65" s="399"/>
      <c r="WJB65" s="701"/>
      <c r="WJC65" s="701"/>
      <c r="WJD65" s="701"/>
      <c r="WJE65" s="566"/>
      <c r="WJF65" s="399"/>
      <c r="WJG65" s="399"/>
      <c r="WJH65" s="399"/>
      <c r="WJI65" s="567"/>
      <c r="WJJ65" s="399"/>
      <c r="WJK65" s="399"/>
      <c r="WJL65" s="399"/>
      <c r="WJM65" s="399"/>
      <c r="WJN65" s="399"/>
      <c r="WJO65" s="399"/>
      <c r="WJP65" s="399"/>
      <c r="WJQ65" s="399"/>
      <c r="WJR65" s="399"/>
      <c r="WJS65" s="701"/>
      <c r="WJT65" s="701"/>
      <c r="WJU65" s="701"/>
      <c r="WJV65" s="566"/>
      <c r="WJW65" s="399"/>
      <c r="WJX65" s="399"/>
      <c r="WJY65" s="399"/>
      <c r="WJZ65" s="567"/>
      <c r="WKA65" s="399"/>
      <c r="WKB65" s="399"/>
      <c r="WKC65" s="399"/>
      <c r="WKD65" s="399"/>
      <c r="WKE65" s="399"/>
      <c r="WKF65" s="399"/>
      <c r="WKG65" s="399"/>
      <c r="WKH65" s="399"/>
      <c r="WKI65" s="399"/>
      <c r="WKJ65" s="701"/>
      <c r="WKK65" s="701"/>
      <c r="WKL65" s="701"/>
      <c r="WKM65" s="566"/>
      <c r="WKN65" s="399"/>
      <c r="WKO65" s="399"/>
      <c r="WKP65" s="399"/>
      <c r="WKQ65" s="567"/>
      <c r="WKR65" s="399"/>
      <c r="WKS65" s="399"/>
      <c r="WKT65" s="399"/>
      <c r="WKU65" s="399"/>
      <c r="WKV65" s="399"/>
      <c r="WKW65" s="399"/>
      <c r="WKX65" s="399"/>
      <c r="WKY65" s="399"/>
      <c r="WKZ65" s="399"/>
      <c r="WLA65" s="701"/>
      <c r="WLB65" s="701"/>
      <c r="WLC65" s="701"/>
      <c r="WLD65" s="566"/>
      <c r="WLE65" s="399"/>
      <c r="WLF65" s="399"/>
      <c r="WLG65" s="399"/>
      <c r="WLH65" s="567"/>
      <c r="WLI65" s="399"/>
      <c r="WLJ65" s="399"/>
      <c r="WLK65" s="399"/>
      <c r="WLL65" s="399"/>
      <c r="WLM65" s="399"/>
      <c r="WLN65" s="399"/>
      <c r="WLO65" s="399"/>
      <c r="WLP65" s="399"/>
      <c r="WLQ65" s="399"/>
      <c r="WLR65" s="701"/>
      <c r="WLS65" s="701"/>
      <c r="WLT65" s="701"/>
      <c r="WLU65" s="566"/>
      <c r="WLV65" s="399"/>
      <c r="WLW65" s="399"/>
      <c r="WLX65" s="399"/>
      <c r="WLY65" s="567"/>
      <c r="WLZ65" s="399"/>
      <c r="WMA65" s="399"/>
      <c r="WMB65" s="399"/>
      <c r="WMC65" s="399"/>
      <c r="WMD65" s="399"/>
      <c r="WME65" s="399"/>
      <c r="WMF65" s="399"/>
      <c r="WMG65" s="399"/>
      <c r="WMH65" s="399"/>
      <c r="WMI65" s="701"/>
      <c r="WMJ65" s="701"/>
      <c r="WMK65" s="701"/>
      <c r="WML65" s="566"/>
      <c r="WMM65" s="399"/>
      <c r="WMN65" s="399"/>
      <c r="WMO65" s="399"/>
      <c r="WMP65" s="567"/>
      <c r="WMQ65" s="399"/>
      <c r="WMR65" s="399"/>
      <c r="WMS65" s="399"/>
      <c r="WMT65" s="399"/>
      <c r="WMU65" s="399"/>
      <c r="WMV65" s="399"/>
      <c r="WMW65" s="399"/>
      <c r="WMX65" s="399"/>
      <c r="WMY65" s="399"/>
      <c r="WMZ65" s="701"/>
      <c r="WNA65" s="701"/>
      <c r="WNB65" s="701"/>
      <c r="WNC65" s="566"/>
      <c r="WND65" s="399"/>
      <c r="WNE65" s="399"/>
      <c r="WNF65" s="399"/>
      <c r="WNG65" s="567"/>
      <c r="WNH65" s="399"/>
      <c r="WNI65" s="399"/>
      <c r="WNJ65" s="399"/>
      <c r="WNK65" s="399"/>
      <c r="WNL65" s="399"/>
      <c r="WNM65" s="399"/>
      <c r="WNN65" s="399"/>
      <c r="WNO65" s="399"/>
      <c r="WNP65" s="399"/>
      <c r="WNQ65" s="701"/>
      <c r="WNR65" s="701"/>
      <c r="WNS65" s="701"/>
      <c r="WNT65" s="566"/>
      <c r="WNU65" s="399"/>
      <c r="WNV65" s="399"/>
      <c r="WNW65" s="399"/>
      <c r="WNX65" s="567"/>
      <c r="WNY65" s="399"/>
      <c r="WNZ65" s="399"/>
      <c r="WOA65" s="399"/>
      <c r="WOB65" s="399"/>
      <c r="WOC65" s="399"/>
      <c r="WOD65" s="399"/>
      <c r="WOE65" s="399"/>
      <c r="WOF65" s="399"/>
      <c r="WOG65" s="399"/>
      <c r="WOH65" s="701"/>
      <c r="WOI65" s="701"/>
      <c r="WOJ65" s="701"/>
      <c r="WOK65" s="566"/>
      <c r="WOL65" s="399"/>
      <c r="WOM65" s="399"/>
      <c r="WON65" s="399"/>
      <c r="WOO65" s="567"/>
      <c r="WOP65" s="399"/>
      <c r="WOQ65" s="399"/>
      <c r="WOR65" s="399"/>
      <c r="WOS65" s="399"/>
      <c r="WOT65" s="399"/>
      <c r="WOU65" s="399"/>
      <c r="WOV65" s="399"/>
      <c r="WOW65" s="399"/>
      <c r="WOX65" s="399"/>
      <c r="WOY65" s="701"/>
      <c r="WOZ65" s="701"/>
      <c r="WPA65" s="701"/>
      <c r="WPB65" s="566"/>
      <c r="WPC65" s="399"/>
      <c r="WPD65" s="399"/>
      <c r="WPE65" s="399"/>
      <c r="WPF65" s="567"/>
      <c r="WPG65" s="399"/>
      <c r="WPH65" s="399"/>
      <c r="WPI65" s="399"/>
      <c r="WPJ65" s="399"/>
      <c r="WPK65" s="399"/>
      <c r="WPL65" s="399"/>
      <c r="WPM65" s="399"/>
      <c r="WPN65" s="399"/>
      <c r="WPO65" s="399"/>
      <c r="WPP65" s="701"/>
      <c r="WPQ65" s="701"/>
      <c r="WPR65" s="701"/>
      <c r="WPS65" s="566"/>
      <c r="WPT65" s="399"/>
      <c r="WPU65" s="399"/>
      <c r="WPV65" s="399"/>
      <c r="WPW65" s="567"/>
      <c r="WPX65" s="399"/>
      <c r="WPY65" s="399"/>
      <c r="WPZ65" s="399"/>
      <c r="WQA65" s="399"/>
      <c r="WQB65" s="399"/>
      <c r="WQC65" s="399"/>
      <c r="WQD65" s="399"/>
      <c r="WQE65" s="399"/>
      <c r="WQF65" s="399"/>
      <c r="WQG65" s="701"/>
      <c r="WQH65" s="701"/>
      <c r="WQI65" s="701"/>
      <c r="WQJ65" s="566"/>
      <c r="WQK65" s="399"/>
      <c r="WQL65" s="399"/>
      <c r="WQM65" s="399"/>
      <c r="WQN65" s="567"/>
      <c r="WQO65" s="399"/>
      <c r="WQP65" s="399"/>
      <c r="WQQ65" s="399"/>
      <c r="WQR65" s="399"/>
      <c r="WQS65" s="399"/>
      <c r="WQT65" s="399"/>
      <c r="WQU65" s="399"/>
      <c r="WQV65" s="399"/>
      <c r="WQW65" s="399"/>
      <c r="WQX65" s="701"/>
      <c r="WQY65" s="701"/>
      <c r="WQZ65" s="701"/>
      <c r="WRA65" s="566"/>
      <c r="WRB65" s="399"/>
      <c r="WRC65" s="399"/>
      <c r="WRD65" s="399"/>
      <c r="WRE65" s="567"/>
      <c r="WRF65" s="399"/>
      <c r="WRG65" s="399"/>
      <c r="WRH65" s="399"/>
      <c r="WRI65" s="399"/>
      <c r="WRJ65" s="399"/>
      <c r="WRK65" s="399"/>
      <c r="WRL65" s="399"/>
      <c r="WRM65" s="399"/>
      <c r="WRN65" s="399"/>
      <c r="WRO65" s="701"/>
      <c r="WRP65" s="701"/>
      <c r="WRQ65" s="701"/>
      <c r="WRR65" s="566"/>
      <c r="WRS65" s="399"/>
      <c r="WRT65" s="399"/>
      <c r="WRU65" s="399"/>
      <c r="WRV65" s="567"/>
      <c r="WRW65" s="399"/>
      <c r="WRX65" s="399"/>
      <c r="WRY65" s="399"/>
      <c r="WRZ65" s="399"/>
      <c r="WSA65" s="399"/>
      <c r="WSB65" s="399"/>
      <c r="WSC65" s="399"/>
      <c r="WSD65" s="399"/>
      <c r="WSE65" s="399"/>
      <c r="WSF65" s="701"/>
      <c r="WSG65" s="701"/>
      <c r="WSH65" s="701"/>
      <c r="WSI65" s="566"/>
      <c r="WSJ65" s="399"/>
      <c r="WSK65" s="399"/>
      <c r="WSL65" s="399"/>
      <c r="WSM65" s="567"/>
      <c r="WSN65" s="399"/>
      <c r="WSO65" s="399"/>
      <c r="WSP65" s="399"/>
      <c r="WSQ65" s="399"/>
      <c r="WSR65" s="399"/>
      <c r="WSS65" s="399"/>
      <c r="WST65" s="399"/>
      <c r="WSU65" s="399"/>
      <c r="WSV65" s="399"/>
      <c r="WSW65" s="701"/>
      <c r="WSX65" s="701"/>
      <c r="WSY65" s="701"/>
      <c r="WSZ65" s="566"/>
      <c r="WTA65" s="399"/>
      <c r="WTB65" s="399"/>
      <c r="WTC65" s="399"/>
      <c r="WTD65" s="567"/>
      <c r="WTE65" s="399"/>
      <c r="WTF65" s="399"/>
      <c r="WTG65" s="399"/>
      <c r="WTH65" s="399"/>
      <c r="WTI65" s="399"/>
      <c r="WTJ65" s="399"/>
      <c r="WTK65" s="399"/>
      <c r="WTL65" s="399"/>
      <c r="WTM65" s="399"/>
      <c r="WTN65" s="701"/>
      <c r="WTO65" s="701"/>
      <c r="WTP65" s="701"/>
      <c r="WTQ65" s="566"/>
      <c r="WTR65" s="399"/>
      <c r="WTS65" s="399"/>
      <c r="WTT65" s="399"/>
      <c r="WTU65" s="567"/>
      <c r="WTV65" s="399"/>
      <c r="WTW65" s="399"/>
      <c r="WTX65" s="399"/>
      <c r="WTY65" s="399"/>
      <c r="WTZ65" s="399"/>
      <c r="WUA65" s="399"/>
      <c r="WUB65" s="399"/>
      <c r="WUC65" s="399"/>
      <c r="WUD65" s="399"/>
      <c r="WUE65" s="701"/>
      <c r="WUF65" s="701"/>
      <c r="WUG65" s="701"/>
      <c r="WUH65" s="566"/>
      <c r="WUI65" s="399"/>
      <c r="WUJ65" s="399"/>
      <c r="WUK65" s="399"/>
      <c r="WUL65" s="567"/>
      <c r="WUM65" s="399"/>
      <c r="WUN65" s="399"/>
      <c r="WUO65" s="399"/>
      <c r="WUP65" s="399"/>
      <c r="WUQ65" s="399"/>
      <c r="WUR65" s="399"/>
      <c r="WUS65" s="399"/>
      <c r="WUT65" s="399"/>
      <c r="WUU65" s="399"/>
      <c r="WUV65" s="701"/>
      <c r="WUW65" s="701"/>
      <c r="WUX65" s="701"/>
      <c r="WUY65" s="566"/>
      <c r="WUZ65" s="399"/>
      <c r="WVA65" s="399"/>
      <c r="WVB65" s="399"/>
      <c r="WVC65" s="567"/>
      <c r="WVD65" s="399"/>
      <c r="WVE65" s="399"/>
      <c r="WVF65" s="399"/>
      <c r="WVG65" s="399"/>
      <c r="WVH65" s="399"/>
      <c r="WVI65" s="399"/>
      <c r="WVJ65" s="399"/>
      <c r="WVK65" s="399"/>
      <c r="WVL65" s="399"/>
      <c r="WVM65" s="701"/>
      <c r="WVN65" s="701"/>
      <c r="WVO65" s="701"/>
      <c r="WVP65" s="566"/>
      <c r="WVQ65" s="399"/>
      <c r="WVR65" s="399"/>
      <c r="WVS65" s="399"/>
      <c r="WVT65" s="567"/>
      <c r="WVU65" s="399"/>
      <c r="WVV65" s="399"/>
      <c r="WVW65" s="399"/>
      <c r="WVX65" s="399"/>
      <c r="WVY65" s="399"/>
      <c r="WVZ65" s="399"/>
      <c r="WWA65" s="399"/>
      <c r="WWB65" s="399"/>
      <c r="WWC65" s="399"/>
      <c r="WWD65" s="701"/>
      <c r="WWE65" s="701"/>
      <c r="WWF65" s="701"/>
      <c r="WWG65" s="566"/>
      <c r="WWH65" s="399"/>
      <c r="WWI65" s="399"/>
      <c r="WWJ65" s="399"/>
      <c r="WWK65" s="567"/>
      <c r="WWL65" s="399"/>
      <c r="WWM65" s="399"/>
      <c r="WWN65" s="399"/>
      <c r="WWO65" s="399"/>
      <c r="WWP65" s="399"/>
      <c r="WWQ65" s="399"/>
      <c r="WWR65" s="399"/>
      <c r="WWS65" s="399"/>
      <c r="WWT65" s="399"/>
      <c r="WWU65" s="701"/>
      <c r="WWV65" s="701"/>
      <c r="WWW65" s="701"/>
      <c r="WWX65" s="566"/>
      <c r="WWY65" s="399"/>
      <c r="WWZ65" s="399"/>
      <c r="WXA65" s="399"/>
      <c r="WXB65" s="567"/>
      <c r="WXC65" s="399"/>
      <c r="WXD65" s="399"/>
      <c r="WXE65" s="399"/>
      <c r="WXF65" s="399"/>
      <c r="WXG65" s="399"/>
      <c r="WXH65" s="399"/>
      <c r="WXI65" s="399"/>
      <c r="WXJ65" s="399"/>
      <c r="WXK65" s="399"/>
      <c r="WXL65" s="701"/>
      <c r="WXM65" s="701"/>
      <c r="WXN65" s="701"/>
      <c r="WXO65" s="566"/>
      <c r="WXP65" s="399"/>
      <c r="WXQ65" s="399"/>
      <c r="WXR65" s="399"/>
      <c r="WXS65" s="567"/>
      <c r="WXT65" s="399"/>
      <c r="WXU65" s="399"/>
      <c r="WXV65" s="399"/>
      <c r="WXW65" s="399"/>
      <c r="WXX65" s="399"/>
      <c r="WXY65" s="399"/>
      <c r="WXZ65" s="399"/>
      <c r="WYA65" s="399"/>
      <c r="WYB65" s="399"/>
      <c r="WYC65" s="701"/>
      <c r="WYD65" s="701"/>
      <c r="WYE65" s="701"/>
      <c r="WYF65" s="566"/>
      <c r="WYG65" s="399"/>
      <c r="WYH65" s="399"/>
      <c r="WYI65" s="399"/>
      <c r="WYJ65" s="567"/>
      <c r="WYK65" s="399"/>
      <c r="WYL65" s="399"/>
      <c r="WYM65" s="399"/>
      <c r="WYN65" s="399"/>
      <c r="WYO65" s="399"/>
      <c r="WYP65" s="399"/>
      <c r="WYQ65" s="399"/>
      <c r="WYR65" s="399"/>
      <c r="WYS65" s="399"/>
      <c r="WYT65" s="701"/>
      <c r="WYU65" s="701"/>
      <c r="WYV65" s="701"/>
      <c r="WYW65" s="566"/>
      <c r="WYX65" s="399"/>
      <c r="WYY65" s="399"/>
      <c r="WYZ65" s="399"/>
      <c r="WZA65" s="567"/>
      <c r="WZB65" s="399"/>
      <c r="WZC65" s="399"/>
      <c r="WZD65" s="399"/>
      <c r="WZE65" s="399"/>
      <c r="WZF65" s="399"/>
      <c r="WZG65" s="399"/>
      <c r="WZH65" s="399"/>
      <c r="WZI65" s="399"/>
      <c r="WZJ65" s="399"/>
      <c r="WZK65" s="701"/>
      <c r="WZL65" s="701"/>
      <c r="WZM65" s="701"/>
      <c r="WZN65" s="566"/>
      <c r="WZO65" s="399"/>
      <c r="WZP65" s="399"/>
      <c r="WZQ65" s="399"/>
      <c r="WZR65" s="567"/>
      <c r="WZS65" s="399"/>
      <c r="WZT65" s="399"/>
      <c r="WZU65" s="399"/>
      <c r="WZV65" s="399"/>
      <c r="WZW65" s="399"/>
      <c r="WZX65" s="399"/>
      <c r="WZY65" s="399"/>
      <c r="WZZ65" s="399"/>
      <c r="XAA65" s="399"/>
      <c r="XAB65" s="701"/>
      <c r="XAC65" s="701"/>
      <c r="XAD65" s="701"/>
      <c r="XAE65" s="566"/>
      <c r="XAF65" s="399"/>
      <c r="XAG65" s="399"/>
      <c r="XAH65" s="399"/>
      <c r="XAI65" s="567"/>
      <c r="XAJ65" s="399"/>
      <c r="XAK65" s="399"/>
      <c r="XAL65" s="399"/>
      <c r="XAM65" s="399"/>
      <c r="XAN65" s="399"/>
      <c r="XAO65" s="399"/>
      <c r="XAP65" s="399"/>
      <c r="XAQ65" s="399"/>
      <c r="XAR65" s="399"/>
      <c r="XAS65" s="701"/>
      <c r="XAT65" s="701"/>
      <c r="XAU65" s="701"/>
      <c r="XAV65" s="566"/>
      <c r="XAW65" s="399"/>
      <c r="XAX65" s="399"/>
      <c r="XAY65" s="399"/>
      <c r="XAZ65" s="567"/>
      <c r="XBA65" s="399"/>
      <c r="XBB65" s="399"/>
      <c r="XBC65" s="399"/>
      <c r="XBD65" s="399"/>
      <c r="XBE65" s="399"/>
      <c r="XBF65" s="399"/>
      <c r="XBG65" s="399"/>
      <c r="XBH65" s="399"/>
      <c r="XBI65" s="399"/>
      <c r="XBJ65" s="701"/>
      <c r="XBK65" s="701"/>
      <c r="XBL65" s="701"/>
      <c r="XBM65" s="566"/>
      <c r="XBN65" s="399"/>
      <c r="XBO65" s="399"/>
      <c r="XBP65" s="399"/>
      <c r="XBQ65" s="567"/>
      <c r="XBR65" s="399"/>
      <c r="XBS65" s="399"/>
      <c r="XBT65" s="399"/>
      <c r="XBU65" s="399"/>
      <c r="XBV65" s="399"/>
      <c r="XBW65" s="399"/>
      <c r="XBX65" s="399"/>
      <c r="XBY65" s="399"/>
      <c r="XBZ65" s="399"/>
      <c r="XCA65" s="701"/>
      <c r="XCB65" s="701"/>
      <c r="XCC65" s="701"/>
      <c r="XCD65" s="566"/>
      <c r="XCE65" s="399"/>
      <c r="XCF65" s="399"/>
      <c r="XCG65" s="399"/>
      <c r="XCH65" s="567"/>
      <c r="XCI65" s="399"/>
      <c r="XCJ65" s="399"/>
      <c r="XCK65" s="399"/>
      <c r="XCL65" s="399"/>
      <c r="XCM65" s="399"/>
      <c r="XCN65" s="399"/>
      <c r="XCO65" s="399"/>
      <c r="XCP65" s="399"/>
      <c r="XCQ65" s="399"/>
      <c r="XCR65" s="701"/>
      <c r="XCS65" s="701"/>
      <c r="XCT65" s="701"/>
      <c r="XCU65" s="566"/>
      <c r="XCV65" s="399"/>
      <c r="XCW65" s="399"/>
      <c r="XCX65" s="399"/>
      <c r="XCY65" s="567"/>
      <c r="XCZ65" s="399"/>
      <c r="XDA65" s="399"/>
      <c r="XDB65" s="399"/>
      <c r="XDC65" s="399"/>
      <c r="XDD65" s="399"/>
      <c r="XDE65" s="399"/>
      <c r="XDF65" s="399"/>
      <c r="XDG65" s="399"/>
      <c r="XDH65" s="399"/>
      <c r="XDI65" s="701"/>
      <c r="XDJ65" s="701"/>
      <c r="XDK65" s="701"/>
      <c r="XDL65" s="566"/>
      <c r="XDM65" s="399"/>
      <c r="XDN65" s="399"/>
      <c r="XDO65" s="399"/>
      <c r="XDP65" s="567"/>
      <c r="XDQ65" s="399"/>
      <c r="XDR65" s="399"/>
      <c r="XDS65" s="399"/>
      <c r="XDT65" s="399"/>
      <c r="XDU65" s="399"/>
      <c r="XDV65" s="399"/>
      <c r="XDW65" s="399"/>
      <c r="XDX65" s="399"/>
      <c r="XDY65" s="399"/>
      <c r="XDZ65" s="701"/>
      <c r="XEA65" s="701"/>
      <c r="XEB65" s="701"/>
      <c r="XEC65" s="566"/>
      <c r="XED65" s="399"/>
      <c r="XEE65" s="399"/>
      <c r="XEF65" s="399"/>
      <c r="XEG65" s="567"/>
      <c r="XEH65" s="399"/>
      <c r="XEI65" s="399"/>
      <c r="XEJ65" s="399"/>
      <c r="XEK65" s="399"/>
      <c r="XEL65" s="399"/>
      <c r="XEM65" s="399"/>
      <c r="XEN65" s="399"/>
      <c r="XEO65" s="399"/>
      <c r="XEP65" s="399"/>
      <c r="XEQ65" s="701"/>
      <c r="XER65" s="701"/>
      <c r="XES65" s="701"/>
      <c r="XET65" s="566"/>
      <c r="XEU65" s="399"/>
      <c r="XEV65" s="399"/>
      <c r="XEW65" s="399"/>
      <c r="XEX65" s="567"/>
      <c r="XEY65" s="399"/>
      <c r="XEZ65" s="399"/>
      <c r="XFA65" s="399"/>
      <c r="XFB65" s="399"/>
      <c r="XFC65" s="399"/>
    </row>
    <row r="66" spans="1:16383" x14ac:dyDescent="0.2">
      <c r="A66" s="481" t="s">
        <v>105</v>
      </c>
      <c r="B66" s="912" t="s">
        <v>799</v>
      </c>
      <c r="C66" s="912"/>
      <c r="D66" s="400">
        <f t="shared" si="24"/>
        <v>29043</v>
      </c>
      <c r="E66" s="400">
        <f t="shared" si="34"/>
        <v>29043</v>
      </c>
      <c r="F66" s="400">
        <f t="shared" si="34"/>
        <v>16584</v>
      </c>
      <c r="G66" s="411">
        <f t="shared" si="25"/>
        <v>0.57101539097200704</v>
      </c>
      <c r="H66" s="400">
        <f>+'6.a. mell. PH'!D62</f>
        <v>4246</v>
      </c>
      <c r="I66" s="400">
        <f>+'6.a. mell. PH'!E62</f>
        <v>4246</v>
      </c>
      <c r="J66" s="400">
        <f>+'6.a. mell. PH'!F62</f>
        <v>2451</v>
      </c>
      <c r="K66" s="400">
        <f>+'6.b. mell. Óvoda'!D62</f>
        <v>10444</v>
      </c>
      <c r="L66" s="400">
        <f>+'6.b. mell. Óvoda'!E62</f>
        <v>10444</v>
      </c>
      <c r="M66" s="400">
        <f>+'6.b. mell. Óvoda'!F62</f>
        <v>5897</v>
      </c>
      <c r="N66" s="400">
        <f>+'6.c. mell. BBKP'!D63</f>
        <v>14353</v>
      </c>
      <c r="O66" s="400">
        <f>+'6.c. mell. BBKP'!E63</f>
        <v>14353</v>
      </c>
      <c r="P66" s="401">
        <f>+'6.c. mell. BBKP'!F63</f>
        <v>8236</v>
      </c>
    </row>
    <row r="67" spans="1:16383" s="39" customFormat="1" x14ac:dyDescent="0.2">
      <c r="A67" s="477" t="s">
        <v>108</v>
      </c>
      <c r="B67" s="911" t="s">
        <v>163</v>
      </c>
      <c r="C67" s="911"/>
      <c r="D67" s="394">
        <f t="shared" si="24"/>
        <v>29043</v>
      </c>
      <c r="E67" s="394">
        <f t="shared" si="34"/>
        <v>29658</v>
      </c>
      <c r="F67" s="394">
        <f t="shared" si="34"/>
        <v>16584</v>
      </c>
      <c r="G67" s="411">
        <f t="shared" si="25"/>
        <v>0.55917459032975925</v>
      </c>
      <c r="H67" s="394">
        <f>+H66+H65</f>
        <v>4246</v>
      </c>
      <c r="I67" s="394">
        <f t="shared" ref="I67:J67" si="35">+I66+I65</f>
        <v>4666</v>
      </c>
      <c r="J67" s="394">
        <f t="shared" si="35"/>
        <v>2451</v>
      </c>
      <c r="K67" s="394">
        <f>+K66+K65</f>
        <v>10444</v>
      </c>
      <c r="L67" s="394">
        <f t="shared" ref="L67:M67" si="36">+L66+L65</f>
        <v>10557</v>
      </c>
      <c r="M67" s="394">
        <f t="shared" si="36"/>
        <v>5897</v>
      </c>
      <c r="N67" s="394">
        <f>+N66+N65</f>
        <v>14353</v>
      </c>
      <c r="O67" s="394">
        <f t="shared" ref="O67:P67" si="37">+O66+O65</f>
        <v>14435</v>
      </c>
      <c r="P67" s="396">
        <f t="shared" si="37"/>
        <v>8236</v>
      </c>
    </row>
    <row r="68" spans="1:16383" hidden="1" x14ac:dyDescent="0.2">
      <c r="A68" s="1133"/>
      <c r="B68" s="1132"/>
      <c r="C68" s="1132"/>
      <c r="D68" s="400"/>
      <c r="E68" s="400"/>
      <c r="F68" s="400"/>
      <c r="G68" s="411" t="e">
        <f t="shared" si="25"/>
        <v>#DIV/0!</v>
      </c>
      <c r="H68" s="400"/>
      <c r="I68" s="400"/>
      <c r="J68" s="400"/>
      <c r="K68" s="400"/>
      <c r="L68" s="400"/>
      <c r="M68" s="400"/>
      <c r="N68" s="400"/>
      <c r="O68" s="400"/>
      <c r="P68" s="401"/>
      <c r="Q68" s="918"/>
      <c r="R68" s="918"/>
      <c r="S68" s="918"/>
      <c r="T68" s="566"/>
      <c r="U68" s="399"/>
      <c r="V68" s="399"/>
      <c r="W68" s="399"/>
      <c r="X68" s="567"/>
      <c r="Y68" s="399"/>
      <c r="Z68" s="399"/>
      <c r="AA68" s="399"/>
      <c r="AB68" s="399"/>
      <c r="AC68" s="399"/>
      <c r="AD68" s="399"/>
      <c r="AE68" s="399"/>
      <c r="AF68" s="399"/>
      <c r="AG68" s="399"/>
      <c r="AH68" s="918"/>
      <c r="AI68" s="918"/>
      <c r="AJ68" s="918"/>
      <c r="AK68" s="566"/>
      <c r="AL68" s="399"/>
      <c r="AM68" s="399"/>
      <c r="AN68" s="399"/>
      <c r="AO68" s="567"/>
      <c r="AP68" s="399"/>
      <c r="AQ68" s="399"/>
      <c r="AR68" s="399"/>
      <c r="AS68" s="399"/>
      <c r="AT68" s="399"/>
      <c r="AU68" s="399"/>
      <c r="AV68" s="399"/>
      <c r="AW68" s="399"/>
      <c r="AX68" s="399"/>
      <c r="AY68" s="918"/>
      <c r="AZ68" s="918"/>
      <c r="BA68" s="918"/>
      <c r="BB68" s="566"/>
      <c r="BC68" s="399"/>
      <c r="BD68" s="399"/>
      <c r="BE68" s="399"/>
      <c r="BF68" s="567"/>
      <c r="BG68" s="399"/>
      <c r="BH68" s="399"/>
      <c r="BI68" s="399"/>
      <c r="BJ68" s="399"/>
      <c r="BK68" s="399"/>
      <c r="BL68" s="399"/>
      <c r="BM68" s="399"/>
      <c r="BN68" s="399"/>
      <c r="BO68" s="399"/>
      <c r="BP68" s="918"/>
      <c r="BQ68" s="918"/>
      <c r="BR68" s="918"/>
      <c r="BS68" s="566"/>
      <c r="BT68" s="399"/>
      <c r="BU68" s="399"/>
      <c r="BV68" s="399"/>
      <c r="BW68" s="567"/>
      <c r="BX68" s="399"/>
      <c r="BY68" s="399"/>
      <c r="BZ68" s="399"/>
      <c r="CA68" s="399"/>
      <c r="CB68" s="399"/>
      <c r="CC68" s="399"/>
      <c r="CD68" s="399"/>
      <c r="CE68" s="399"/>
      <c r="CF68" s="399"/>
      <c r="CG68" s="918"/>
      <c r="CH68" s="918"/>
      <c r="CI68" s="918"/>
      <c r="CJ68" s="566"/>
      <c r="CK68" s="399"/>
      <c r="CL68" s="399"/>
      <c r="CM68" s="399"/>
      <c r="CN68" s="567"/>
      <c r="CO68" s="399"/>
      <c r="CP68" s="399"/>
      <c r="CQ68" s="399"/>
      <c r="CR68" s="399"/>
      <c r="CS68" s="399"/>
      <c r="CT68" s="399"/>
      <c r="CU68" s="399"/>
      <c r="CV68" s="399"/>
      <c r="CW68" s="399"/>
      <c r="CX68" s="918"/>
      <c r="CY68" s="918"/>
      <c r="CZ68" s="918"/>
      <c r="DA68" s="566"/>
      <c r="DB68" s="399"/>
      <c r="DC68" s="399"/>
      <c r="DD68" s="399"/>
      <c r="DE68" s="567"/>
      <c r="DF68" s="399"/>
      <c r="DG68" s="399"/>
      <c r="DH68" s="399"/>
      <c r="DI68" s="399"/>
      <c r="DJ68" s="399"/>
      <c r="DK68" s="399"/>
      <c r="DL68" s="399"/>
      <c r="DM68" s="399"/>
      <c r="DN68" s="399"/>
      <c r="DO68" s="918"/>
      <c r="DP68" s="918"/>
      <c r="DQ68" s="918"/>
      <c r="DR68" s="566"/>
      <c r="DS68" s="399"/>
      <c r="DT68" s="399"/>
      <c r="DU68" s="399"/>
      <c r="DV68" s="567"/>
      <c r="DW68" s="399"/>
      <c r="DX68" s="399"/>
      <c r="DY68" s="399"/>
      <c r="DZ68" s="399"/>
      <c r="EA68" s="399"/>
      <c r="EB68" s="399"/>
      <c r="EC68" s="399"/>
      <c r="ED68" s="399"/>
      <c r="EE68" s="399"/>
      <c r="EF68" s="918"/>
      <c r="EG68" s="918"/>
      <c r="EH68" s="918"/>
      <c r="EI68" s="566"/>
      <c r="EJ68" s="399"/>
      <c r="EK68" s="399"/>
      <c r="EL68" s="399"/>
      <c r="EM68" s="567"/>
      <c r="EN68" s="399"/>
      <c r="EO68" s="399"/>
      <c r="EP68" s="399"/>
      <c r="EQ68" s="399"/>
      <c r="ER68" s="399"/>
      <c r="ES68" s="399"/>
      <c r="ET68" s="399"/>
      <c r="EU68" s="399"/>
      <c r="EV68" s="399"/>
      <c r="EW68" s="918"/>
      <c r="EX68" s="918"/>
      <c r="EY68" s="918"/>
      <c r="EZ68" s="566"/>
      <c r="FA68" s="399"/>
      <c r="FB68" s="399"/>
      <c r="FC68" s="399"/>
      <c r="FD68" s="567"/>
      <c r="FE68" s="399"/>
      <c r="FF68" s="399"/>
      <c r="FG68" s="399"/>
      <c r="FH68" s="399"/>
      <c r="FI68" s="399"/>
      <c r="FJ68" s="399"/>
      <c r="FK68" s="399"/>
      <c r="FL68" s="399"/>
      <c r="FM68" s="399"/>
      <c r="FN68" s="918"/>
      <c r="FO68" s="918"/>
      <c r="FP68" s="918"/>
      <c r="FQ68" s="566"/>
      <c r="FR68" s="399"/>
      <c r="FS68" s="399"/>
      <c r="FT68" s="399"/>
      <c r="FU68" s="567"/>
      <c r="FV68" s="399"/>
      <c r="FW68" s="399"/>
      <c r="FX68" s="399"/>
      <c r="FY68" s="399"/>
      <c r="FZ68" s="399"/>
      <c r="GA68" s="399"/>
      <c r="GB68" s="399"/>
      <c r="GC68" s="399"/>
      <c r="GD68" s="399"/>
      <c r="GE68" s="918"/>
      <c r="GF68" s="918"/>
      <c r="GG68" s="918"/>
      <c r="GH68" s="566"/>
      <c r="GI68" s="399"/>
      <c r="GJ68" s="399"/>
      <c r="GK68" s="399"/>
      <c r="GL68" s="567"/>
      <c r="GM68" s="399"/>
      <c r="GN68" s="399"/>
      <c r="GO68" s="399"/>
      <c r="GP68" s="399"/>
      <c r="GQ68" s="399"/>
      <c r="GR68" s="399"/>
      <c r="GS68" s="399"/>
      <c r="GT68" s="399"/>
      <c r="GU68" s="399"/>
      <c r="GV68" s="918"/>
      <c r="GW68" s="918"/>
      <c r="GX68" s="918"/>
      <c r="GY68" s="566"/>
      <c r="GZ68" s="399"/>
      <c r="HA68" s="399"/>
      <c r="HB68" s="399"/>
      <c r="HC68" s="567"/>
      <c r="HD68" s="399"/>
      <c r="HE68" s="399"/>
      <c r="HF68" s="399"/>
      <c r="HG68" s="399"/>
      <c r="HH68" s="399"/>
      <c r="HI68" s="399"/>
      <c r="HJ68" s="399"/>
      <c r="HK68" s="399"/>
      <c r="HL68" s="399"/>
      <c r="HM68" s="918"/>
      <c r="HN68" s="918"/>
      <c r="HO68" s="918"/>
      <c r="HP68" s="566"/>
      <c r="HQ68" s="399"/>
      <c r="HR68" s="399"/>
      <c r="HS68" s="399"/>
      <c r="HT68" s="567"/>
      <c r="HU68" s="399"/>
      <c r="HV68" s="399"/>
      <c r="HW68" s="399"/>
      <c r="HX68" s="399"/>
      <c r="HY68" s="399"/>
      <c r="HZ68" s="399"/>
      <c r="IA68" s="399"/>
      <c r="IB68" s="399"/>
      <c r="IC68" s="399"/>
      <c r="ID68" s="918"/>
      <c r="IE68" s="918"/>
      <c r="IF68" s="918"/>
      <c r="IG68" s="566"/>
      <c r="IH68" s="399"/>
      <c r="II68" s="399"/>
      <c r="IJ68" s="399"/>
      <c r="IK68" s="567"/>
      <c r="IL68" s="399"/>
      <c r="IM68" s="399"/>
      <c r="IN68" s="399"/>
      <c r="IO68" s="399"/>
      <c r="IP68" s="399"/>
      <c r="IQ68" s="399"/>
      <c r="IR68" s="399"/>
      <c r="IS68" s="399"/>
      <c r="IT68" s="399"/>
      <c r="IU68" s="918"/>
      <c r="IV68" s="918"/>
      <c r="IW68" s="918"/>
      <c r="IX68" s="566"/>
      <c r="IY68" s="399"/>
      <c r="IZ68" s="399"/>
      <c r="JA68" s="399"/>
      <c r="JB68" s="567"/>
      <c r="JC68" s="399"/>
      <c r="JD68" s="399"/>
      <c r="JE68" s="399"/>
      <c r="JF68" s="399"/>
      <c r="JG68" s="399"/>
      <c r="JH68" s="399"/>
      <c r="JI68" s="399"/>
      <c r="JJ68" s="399"/>
      <c r="JK68" s="399"/>
      <c r="JL68" s="918"/>
      <c r="JM68" s="918"/>
      <c r="JN68" s="918"/>
      <c r="JO68" s="566"/>
      <c r="JP68" s="399"/>
      <c r="JQ68" s="399"/>
      <c r="JR68" s="399"/>
      <c r="JS68" s="567"/>
      <c r="JT68" s="399"/>
      <c r="JU68" s="399"/>
      <c r="JV68" s="399"/>
      <c r="JW68" s="399"/>
      <c r="JX68" s="399"/>
      <c r="JY68" s="399"/>
      <c r="JZ68" s="399"/>
      <c r="KA68" s="399"/>
      <c r="KB68" s="399"/>
      <c r="KC68" s="918"/>
      <c r="KD68" s="918"/>
      <c r="KE68" s="918"/>
      <c r="KF68" s="566"/>
      <c r="KG68" s="399"/>
      <c r="KH68" s="399"/>
      <c r="KI68" s="399"/>
      <c r="KJ68" s="567"/>
      <c r="KK68" s="399"/>
      <c r="KL68" s="399"/>
      <c r="KM68" s="399"/>
      <c r="KN68" s="399"/>
      <c r="KO68" s="399"/>
      <c r="KP68" s="399"/>
      <c r="KQ68" s="399"/>
      <c r="KR68" s="399"/>
      <c r="KS68" s="399"/>
      <c r="KT68" s="918"/>
      <c r="KU68" s="918"/>
      <c r="KV68" s="918"/>
      <c r="KW68" s="566"/>
      <c r="KX68" s="399"/>
      <c r="KY68" s="399"/>
      <c r="KZ68" s="399"/>
      <c r="LA68" s="567"/>
      <c r="LB68" s="399"/>
      <c r="LC68" s="399"/>
      <c r="LD68" s="399"/>
      <c r="LE68" s="399"/>
      <c r="LF68" s="399"/>
      <c r="LG68" s="399"/>
      <c r="LH68" s="399"/>
      <c r="LI68" s="399"/>
      <c r="LJ68" s="399"/>
      <c r="LK68" s="918"/>
      <c r="LL68" s="918"/>
      <c r="LM68" s="918"/>
      <c r="LN68" s="566"/>
      <c r="LO68" s="399"/>
      <c r="LP68" s="399"/>
      <c r="LQ68" s="399"/>
      <c r="LR68" s="567"/>
      <c r="LS68" s="399"/>
      <c r="LT68" s="399"/>
      <c r="LU68" s="399"/>
      <c r="LV68" s="399"/>
      <c r="LW68" s="399"/>
      <c r="LX68" s="399"/>
      <c r="LY68" s="399"/>
      <c r="LZ68" s="399"/>
      <c r="MA68" s="399"/>
      <c r="MB68" s="918"/>
      <c r="MC68" s="918"/>
      <c r="MD68" s="918"/>
      <c r="ME68" s="566"/>
      <c r="MF68" s="399"/>
      <c r="MG68" s="399"/>
      <c r="MH68" s="399"/>
      <c r="MI68" s="567"/>
      <c r="MJ68" s="399"/>
      <c r="MK68" s="399"/>
      <c r="ML68" s="399"/>
      <c r="MM68" s="399"/>
      <c r="MN68" s="399"/>
      <c r="MO68" s="399"/>
      <c r="MP68" s="399"/>
      <c r="MQ68" s="399"/>
      <c r="MR68" s="399"/>
      <c r="MS68" s="918"/>
      <c r="MT68" s="918"/>
      <c r="MU68" s="918"/>
      <c r="MV68" s="566"/>
      <c r="MW68" s="399"/>
      <c r="MX68" s="399"/>
      <c r="MY68" s="399"/>
      <c r="MZ68" s="567"/>
      <c r="NA68" s="399"/>
      <c r="NB68" s="399"/>
      <c r="NC68" s="399"/>
      <c r="ND68" s="399"/>
      <c r="NE68" s="399"/>
      <c r="NF68" s="399"/>
      <c r="NG68" s="399"/>
      <c r="NH68" s="399"/>
      <c r="NI68" s="399"/>
      <c r="NJ68" s="918"/>
      <c r="NK68" s="918"/>
      <c r="NL68" s="918"/>
      <c r="NM68" s="566"/>
      <c r="NN68" s="399"/>
      <c r="NO68" s="399"/>
      <c r="NP68" s="399"/>
      <c r="NQ68" s="567"/>
      <c r="NR68" s="399"/>
      <c r="NS68" s="399"/>
      <c r="NT68" s="399"/>
      <c r="NU68" s="399"/>
      <c r="NV68" s="399"/>
      <c r="NW68" s="399"/>
      <c r="NX68" s="399"/>
      <c r="NY68" s="399"/>
      <c r="NZ68" s="399"/>
      <c r="OA68" s="918"/>
      <c r="OB68" s="918"/>
      <c r="OC68" s="918"/>
      <c r="OD68" s="566"/>
      <c r="OE68" s="399"/>
      <c r="OF68" s="399"/>
      <c r="OG68" s="399"/>
      <c r="OH68" s="567"/>
      <c r="OI68" s="399"/>
      <c r="OJ68" s="399"/>
      <c r="OK68" s="399"/>
      <c r="OL68" s="399"/>
      <c r="OM68" s="399"/>
      <c r="ON68" s="399"/>
      <c r="OO68" s="399"/>
      <c r="OP68" s="399"/>
      <c r="OQ68" s="399"/>
      <c r="OR68" s="918"/>
      <c r="OS68" s="918"/>
      <c r="OT68" s="918"/>
      <c r="OU68" s="566"/>
      <c r="OV68" s="399"/>
      <c r="OW68" s="399"/>
      <c r="OX68" s="399"/>
      <c r="OY68" s="567"/>
      <c r="OZ68" s="399"/>
      <c r="PA68" s="399"/>
      <c r="PB68" s="399"/>
      <c r="PC68" s="399"/>
      <c r="PD68" s="399"/>
      <c r="PE68" s="399"/>
      <c r="PF68" s="399"/>
      <c r="PG68" s="399"/>
      <c r="PH68" s="399"/>
      <c r="PI68" s="918"/>
      <c r="PJ68" s="918"/>
      <c r="PK68" s="918"/>
      <c r="PL68" s="566"/>
      <c r="PM68" s="399"/>
      <c r="PN68" s="399"/>
      <c r="PO68" s="399"/>
      <c r="PP68" s="567"/>
      <c r="PQ68" s="399"/>
      <c r="PR68" s="399"/>
      <c r="PS68" s="399"/>
      <c r="PT68" s="399"/>
      <c r="PU68" s="399"/>
      <c r="PV68" s="399"/>
      <c r="PW68" s="399"/>
      <c r="PX68" s="399"/>
      <c r="PY68" s="399"/>
      <c r="PZ68" s="918"/>
      <c r="QA68" s="918"/>
      <c r="QB68" s="918"/>
      <c r="QC68" s="566"/>
      <c r="QD68" s="399"/>
      <c r="QE68" s="399"/>
      <c r="QF68" s="399"/>
      <c r="QG68" s="567"/>
      <c r="QH68" s="399"/>
      <c r="QI68" s="399"/>
      <c r="QJ68" s="399"/>
      <c r="QK68" s="399"/>
      <c r="QL68" s="399"/>
      <c r="QM68" s="399"/>
      <c r="QN68" s="399"/>
      <c r="QO68" s="399"/>
      <c r="QP68" s="399"/>
      <c r="QQ68" s="918"/>
      <c r="QR68" s="918"/>
      <c r="QS68" s="918"/>
      <c r="QT68" s="566"/>
      <c r="QU68" s="399"/>
      <c r="QV68" s="399"/>
      <c r="QW68" s="399"/>
      <c r="QX68" s="567"/>
      <c r="QY68" s="399"/>
      <c r="QZ68" s="399"/>
      <c r="RA68" s="399"/>
      <c r="RB68" s="399"/>
      <c r="RC68" s="399"/>
      <c r="RD68" s="399"/>
      <c r="RE68" s="399"/>
      <c r="RF68" s="399"/>
      <c r="RG68" s="399"/>
      <c r="RH68" s="918"/>
      <c r="RI68" s="918"/>
      <c r="RJ68" s="918"/>
      <c r="RK68" s="566"/>
      <c r="RL68" s="399"/>
      <c r="RM68" s="399"/>
      <c r="RN68" s="399"/>
      <c r="RO68" s="567"/>
      <c r="RP68" s="399"/>
      <c r="RQ68" s="399"/>
      <c r="RR68" s="399"/>
      <c r="RS68" s="399"/>
      <c r="RT68" s="399"/>
      <c r="RU68" s="399"/>
      <c r="RV68" s="399"/>
      <c r="RW68" s="399"/>
      <c r="RX68" s="399"/>
      <c r="RY68" s="918"/>
      <c r="RZ68" s="918"/>
      <c r="SA68" s="918"/>
      <c r="SB68" s="566"/>
      <c r="SC68" s="399"/>
      <c r="SD68" s="399"/>
      <c r="SE68" s="399"/>
      <c r="SF68" s="567"/>
      <c r="SG68" s="399"/>
      <c r="SH68" s="399"/>
      <c r="SI68" s="399"/>
      <c r="SJ68" s="399"/>
      <c r="SK68" s="399"/>
      <c r="SL68" s="399"/>
      <c r="SM68" s="399"/>
      <c r="SN68" s="399"/>
      <c r="SO68" s="399"/>
      <c r="SP68" s="918"/>
      <c r="SQ68" s="918"/>
      <c r="SR68" s="918"/>
      <c r="SS68" s="566"/>
      <c r="ST68" s="399"/>
      <c r="SU68" s="399"/>
      <c r="SV68" s="399"/>
      <c r="SW68" s="567"/>
      <c r="SX68" s="399"/>
      <c r="SY68" s="399"/>
      <c r="SZ68" s="399"/>
      <c r="TA68" s="399"/>
      <c r="TB68" s="399"/>
      <c r="TC68" s="399"/>
      <c r="TD68" s="399"/>
      <c r="TE68" s="399"/>
      <c r="TF68" s="399"/>
      <c r="TG68" s="918"/>
      <c r="TH68" s="918"/>
      <c r="TI68" s="918"/>
      <c r="TJ68" s="566"/>
      <c r="TK68" s="399"/>
      <c r="TL68" s="399"/>
      <c r="TM68" s="399"/>
      <c r="TN68" s="567"/>
      <c r="TO68" s="399"/>
      <c r="TP68" s="399"/>
      <c r="TQ68" s="399"/>
      <c r="TR68" s="399"/>
      <c r="TS68" s="399"/>
      <c r="TT68" s="399"/>
      <c r="TU68" s="399"/>
      <c r="TV68" s="399"/>
      <c r="TW68" s="399"/>
      <c r="TX68" s="918"/>
      <c r="TY68" s="918"/>
      <c r="TZ68" s="918"/>
      <c r="UA68" s="566"/>
      <c r="UB68" s="399"/>
      <c r="UC68" s="399"/>
      <c r="UD68" s="399"/>
      <c r="UE68" s="567"/>
      <c r="UF68" s="399"/>
      <c r="UG68" s="399"/>
      <c r="UH68" s="399"/>
      <c r="UI68" s="399"/>
      <c r="UJ68" s="399"/>
      <c r="UK68" s="399"/>
      <c r="UL68" s="399"/>
      <c r="UM68" s="399"/>
      <c r="UN68" s="399"/>
      <c r="UO68" s="918"/>
      <c r="UP68" s="918"/>
      <c r="UQ68" s="918"/>
      <c r="UR68" s="566"/>
      <c r="US68" s="399"/>
      <c r="UT68" s="399"/>
      <c r="UU68" s="399"/>
      <c r="UV68" s="567"/>
      <c r="UW68" s="399"/>
      <c r="UX68" s="399"/>
      <c r="UY68" s="399"/>
      <c r="UZ68" s="399"/>
      <c r="VA68" s="399"/>
      <c r="VB68" s="399"/>
      <c r="VC68" s="399"/>
      <c r="VD68" s="399"/>
      <c r="VE68" s="399"/>
      <c r="VF68" s="918"/>
      <c r="VG68" s="918"/>
      <c r="VH68" s="918"/>
      <c r="VI68" s="566"/>
      <c r="VJ68" s="399"/>
      <c r="VK68" s="399"/>
      <c r="VL68" s="399"/>
      <c r="VM68" s="567"/>
      <c r="VN68" s="399"/>
      <c r="VO68" s="399"/>
      <c r="VP68" s="399"/>
      <c r="VQ68" s="399"/>
      <c r="VR68" s="399"/>
      <c r="VS68" s="399"/>
      <c r="VT68" s="399"/>
      <c r="VU68" s="399"/>
      <c r="VV68" s="399"/>
      <c r="VW68" s="918"/>
      <c r="VX68" s="918"/>
      <c r="VY68" s="918"/>
      <c r="VZ68" s="566"/>
      <c r="WA68" s="399"/>
      <c r="WB68" s="399"/>
      <c r="WC68" s="399"/>
      <c r="WD68" s="567"/>
      <c r="WE68" s="399"/>
      <c r="WF68" s="399"/>
      <c r="WG68" s="399"/>
      <c r="WH68" s="399"/>
      <c r="WI68" s="399"/>
      <c r="WJ68" s="399"/>
      <c r="WK68" s="399"/>
      <c r="WL68" s="399"/>
      <c r="WM68" s="399"/>
      <c r="WN68" s="918"/>
      <c r="WO68" s="918"/>
      <c r="WP68" s="918"/>
      <c r="WQ68" s="566"/>
      <c r="WR68" s="399"/>
      <c r="WS68" s="399"/>
      <c r="WT68" s="399"/>
      <c r="WU68" s="567"/>
      <c r="WV68" s="399"/>
      <c r="WW68" s="399"/>
      <c r="WX68" s="399"/>
      <c r="WY68" s="399"/>
      <c r="WZ68" s="399"/>
      <c r="XA68" s="399"/>
      <c r="XB68" s="399"/>
      <c r="XC68" s="399"/>
      <c r="XD68" s="399"/>
      <c r="XE68" s="918"/>
      <c r="XF68" s="918"/>
      <c r="XG68" s="918"/>
      <c r="XH68" s="566"/>
      <c r="XI68" s="399"/>
      <c r="XJ68" s="399"/>
      <c r="XK68" s="399"/>
      <c r="XL68" s="567"/>
      <c r="XM68" s="399"/>
      <c r="XN68" s="399"/>
      <c r="XO68" s="399"/>
      <c r="XP68" s="399"/>
      <c r="XQ68" s="399"/>
      <c r="XR68" s="399"/>
      <c r="XS68" s="399"/>
      <c r="XT68" s="399"/>
      <c r="XU68" s="399"/>
      <c r="XV68" s="918"/>
      <c r="XW68" s="918"/>
      <c r="XX68" s="918"/>
      <c r="XY68" s="566"/>
      <c r="XZ68" s="399"/>
      <c r="YA68" s="399"/>
      <c r="YB68" s="399"/>
      <c r="YC68" s="567"/>
      <c r="YD68" s="399"/>
      <c r="YE68" s="399"/>
      <c r="YF68" s="399"/>
      <c r="YG68" s="399"/>
      <c r="YH68" s="399"/>
      <c r="YI68" s="399"/>
      <c r="YJ68" s="399"/>
      <c r="YK68" s="399"/>
      <c r="YL68" s="399"/>
      <c r="YM68" s="918"/>
      <c r="YN68" s="918"/>
      <c r="YO68" s="918"/>
      <c r="YP68" s="566"/>
      <c r="YQ68" s="399"/>
      <c r="YR68" s="399"/>
      <c r="YS68" s="399"/>
      <c r="YT68" s="567"/>
      <c r="YU68" s="399"/>
      <c r="YV68" s="399"/>
      <c r="YW68" s="399"/>
      <c r="YX68" s="399"/>
      <c r="YY68" s="399"/>
      <c r="YZ68" s="399"/>
      <c r="ZA68" s="399"/>
      <c r="ZB68" s="399"/>
      <c r="ZC68" s="399"/>
      <c r="ZD68" s="918"/>
      <c r="ZE68" s="918"/>
      <c r="ZF68" s="918"/>
      <c r="ZG68" s="566"/>
      <c r="ZH68" s="399"/>
      <c r="ZI68" s="399"/>
      <c r="ZJ68" s="399"/>
      <c r="ZK68" s="567"/>
      <c r="ZL68" s="399"/>
      <c r="ZM68" s="399"/>
      <c r="ZN68" s="399"/>
      <c r="ZO68" s="399"/>
      <c r="ZP68" s="399"/>
      <c r="ZQ68" s="399"/>
      <c r="ZR68" s="399"/>
      <c r="ZS68" s="399"/>
      <c r="ZT68" s="399"/>
      <c r="ZU68" s="918"/>
      <c r="ZV68" s="918"/>
      <c r="ZW68" s="918"/>
      <c r="ZX68" s="566"/>
      <c r="ZY68" s="399"/>
      <c r="ZZ68" s="399"/>
      <c r="AAA68" s="399"/>
      <c r="AAB68" s="567"/>
      <c r="AAC68" s="399"/>
      <c r="AAD68" s="399"/>
      <c r="AAE68" s="399"/>
      <c r="AAF68" s="399"/>
      <c r="AAG68" s="399"/>
      <c r="AAH68" s="399"/>
      <c r="AAI68" s="399"/>
      <c r="AAJ68" s="399"/>
      <c r="AAK68" s="399"/>
      <c r="AAL68" s="918"/>
      <c r="AAM68" s="918"/>
      <c r="AAN68" s="918"/>
      <c r="AAO68" s="566"/>
      <c r="AAP68" s="399"/>
      <c r="AAQ68" s="399"/>
      <c r="AAR68" s="399"/>
      <c r="AAS68" s="567"/>
      <c r="AAT68" s="399"/>
      <c r="AAU68" s="399"/>
      <c r="AAV68" s="399"/>
      <c r="AAW68" s="399"/>
      <c r="AAX68" s="399"/>
      <c r="AAY68" s="399"/>
      <c r="AAZ68" s="399"/>
      <c r="ABA68" s="399"/>
      <c r="ABB68" s="399"/>
      <c r="ABC68" s="918"/>
      <c r="ABD68" s="918"/>
      <c r="ABE68" s="918"/>
      <c r="ABF68" s="566"/>
      <c r="ABG68" s="399"/>
      <c r="ABH68" s="399"/>
      <c r="ABI68" s="399"/>
      <c r="ABJ68" s="567"/>
      <c r="ABK68" s="399"/>
      <c r="ABL68" s="399"/>
      <c r="ABM68" s="399"/>
      <c r="ABN68" s="399"/>
      <c r="ABO68" s="399"/>
      <c r="ABP68" s="399"/>
      <c r="ABQ68" s="399"/>
      <c r="ABR68" s="399"/>
      <c r="ABS68" s="399"/>
      <c r="ABT68" s="918"/>
      <c r="ABU68" s="918"/>
      <c r="ABV68" s="918"/>
      <c r="ABW68" s="566"/>
      <c r="ABX68" s="399"/>
      <c r="ABY68" s="399"/>
      <c r="ABZ68" s="399"/>
      <c r="ACA68" s="567"/>
      <c r="ACB68" s="399"/>
      <c r="ACC68" s="399"/>
      <c r="ACD68" s="399"/>
      <c r="ACE68" s="399"/>
      <c r="ACF68" s="399"/>
      <c r="ACG68" s="399"/>
      <c r="ACH68" s="399"/>
      <c r="ACI68" s="399"/>
      <c r="ACJ68" s="399"/>
      <c r="ACK68" s="918"/>
      <c r="ACL68" s="918"/>
      <c r="ACM68" s="918"/>
      <c r="ACN68" s="566"/>
      <c r="ACO68" s="399"/>
      <c r="ACP68" s="399"/>
      <c r="ACQ68" s="399"/>
      <c r="ACR68" s="567"/>
      <c r="ACS68" s="399"/>
      <c r="ACT68" s="399"/>
      <c r="ACU68" s="399"/>
      <c r="ACV68" s="399"/>
      <c r="ACW68" s="399"/>
      <c r="ACX68" s="399"/>
      <c r="ACY68" s="399"/>
      <c r="ACZ68" s="399"/>
      <c r="ADA68" s="399"/>
      <c r="ADB68" s="918"/>
      <c r="ADC68" s="918"/>
      <c r="ADD68" s="918"/>
      <c r="ADE68" s="566"/>
      <c r="ADF68" s="399"/>
      <c r="ADG68" s="399"/>
      <c r="ADH68" s="399"/>
      <c r="ADI68" s="567"/>
      <c r="ADJ68" s="399"/>
      <c r="ADK68" s="399"/>
      <c r="ADL68" s="399"/>
      <c r="ADM68" s="399"/>
      <c r="ADN68" s="399"/>
      <c r="ADO68" s="399"/>
      <c r="ADP68" s="399"/>
      <c r="ADQ68" s="399"/>
      <c r="ADR68" s="399"/>
      <c r="ADS68" s="918"/>
      <c r="ADT68" s="918"/>
      <c r="ADU68" s="918"/>
      <c r="ADV68" s="566"/>
      <c r="ADW68" s="399"/>
      <c r="ADX68" s="399"/>
      <c r="ADY68" s="399"/>
      <c r="ADZ68" s="567"/>
      <c r="AEA68" s="399"/>
      <c r="AEB68" s="399"/>
      <c r="AEC68" s="399"/>
      <c r="AED68" s="399"/>
      <c r="AEE68" s="399"/>
      <c r="AEF68" s="399"/>
      <c r="AEG68" s="399"/>
      <c r="AEH68" s="399"/>
      <c r="AEI68" s="399"/>
      <c r="AEJ68" s="918"/>
      <c r="AEK68" s="918"/>
      <c r="AEL68" s="918"/>
      <c r="AEM68" s="566"/>
      <c r="AEN68" s="399"/>
      <c r="AEO68" s="399"/>
      <c r="AEP68" s="399"/>
      <c r="AEQ68" s="567"/>
      <c r="AER68" s="399"/>
      <c r="AES68" s="399"/>
      <c r="AET68" s="399"/>
      <c r="AEU68" s="399"/>
      <c r="AEV68" s="399"/>
      <c r="AEW68" s="399"/>
      <c r="AEX68" s="399"/>
      <c r="AEY68" s="399"/>
      <c r="AEZ68" s="399"/>
      <c r="AFA68" s="918"/>
      <c r="AFB68" s="918"/>
      <c r="AFC68" s="918"/>
      <c r="AFD68" s="566"/>
      <c r="AFE68" s="399"/>
      <c r="AFF68" s="399"/>
      <c r="AFG68" s="399"/>
      <c r="AFH68" s="567"/>
      <c r="AFI68" s="399"/>
      <c r="AFJ68" s="399"/>
      <c r="AFK68" s="399"/>
      <c r="AFL68" s="399"/>
      <c r="AFM68" s="399"/>
      <c r="AFN68" s="399"/>
      <c r="AFO68" s="399"/>
      <c r="AFP68" s="399"/>
      <c r="AFQ68" s="399"/>
      <c r="AFR68" s="918"/>
      <c r="AFS68" s="918"/>
      <c r="AFT68" s="918"/>
      <c r="AFU68" s="566"/>
      <c r="AFV68" s="399"/>
      <c r="AFW68" s="399"/>
      <c r="AFX68" s="399"/>
      <c r="AFY68" s="567"/>
      <c r="AFZ68" s="399"/>
      <c r="AGA68" s="399"/>
      <c r="AGB68" s="399"/>
      <c r="AGC68" s="399"/>
      <c r="AGD68" s="399"/>
      <c r="AGE68" s="399"/>
      <c r="AGF68" s="399"/>
      <c r="AGG68" s="399"/>
      <c r="AGH68" s="399"/>
      <c r="AGI68" s="918"/>
      <c r="AGJ68" s="918"/>
      <c r="AGK68" s="918"/>
      <c r="AGL68" s="566"/>
      <c r="AGM68" s="399"/>
      <c r="AGN68" s="399"/>
      <c r="AGO68" s="399"/>
      <c r="AGP68" s="567"/>
      <c r="AGQ68" s="399"/>
      <c r="AGR68" s="399"/>
      <c r="AGS68" s="399"/>
      <c r="AGT68" s="399"/>
      <c r="AGU68" s="399"/>
      <c r="AGV68" s="399"/>
      <c r="AGW68" s="399"/>
      <c r="AGX68" s="399"/>
      <c r="AGY68" s="399"/>
      <c r="AGZ68" s="918"/>
      <c r="AHA68" s="918"/>
      <c r="AHB68" s="918"/>
      <c r="AHC68" s="566"/>
      <c r="AHD68" s="399"/>
      <c r="AHE68" s="399"/>
      <c r="AHF68" s="399"/>
      <c r="AHG68" s="567"/>
      <c r="AHH68" s="399"/>
      <c r="AHI68" s="399"/>
      <c r="AHJ68" s="399"/>
      <c r="AHK68" s="399"/>
      <c r="AHL68" s="399"/>
      <c r="AHM68" s="399"/>
      <c r="AHN68" s="399"/>
      <c r="AHO68" s="399"/>
      <c r="AHP68" s="399"/>
      <c r="AHQ68" s="918"/>
      <c r="AHR68" s="918"/>
      <c r="AHS68" s="918"/>
      <c r="AHT68" s="566"/>
      <c r="AHU68" s="399"/>
      <c r="AHV68" s="399"/>
      <c r="AHW68" s="399"/>
      <c r="AHX68" s="567"/>
      <c r="AHY68" s="399"/>
      <c r="AHZ68" s="399"/>
      <c r="AIA68" s="399"/>
      <c r="AIB68" s="399"/>
      <c r="AIC68" s="399"/>
      <c r="AID68" s="399"/>
      <c r="AIE68" s="399"/>
      <c r="AIF68" s="399"/>
      <c r="AIG68" s="399"/>
      <c r="AIH68" s="918"/>
      <c r="AII68" s="918"/>
      <c r="AIJ68" s="918"/>
      <c r="AIK68" s="566"/>
      <c r="AIL68" s="399"/>
      <c r="AIM68" s="399"/>
      <c r="AIN68" s="399"/>
      <c r="AIO68" s="567"/>
      <c r="AIP68" s="399"/>
      <c r="AIQ68" s="399"/>
      <c r="AIR68" s="399"/>
      <c r="AIS68" s="399"/>
      <c r="AIT68" s="399"/>
      <c r="AIU68" s="399"/>
      <c r="AIV68" s="399"/>
      <c r="AIW68" s="399"/>
      <c r="AIX68" s="399"/>
      <c r="AIY68" s="918"/>
      <c r="AIZ68" s="918"/>
      <c r="AJA68" s="918"/>
      <c r="AJB68" s="566"/>
      <c r="AJC68" s="399"/>
      <c r="AJD68" s="399"/>
      <c r="AJE68" s="399"/>
      <c r="AJF68" s="567"/>
      <c r="AJG68" s="399"/>
      <c r="AJH68" s="399"/>
      <c r="AJI68" s="399"/>
      <c r="AJJ68" s="399"/>
      <c r="AJK68" s="399"/>
      <c r="AJL68" s="399"/>
      <c r="AJM68" s="399"/>
      <c r="AJN68" s="399"/>
      <c r="AJO68" s="399"/>
      <c r="AJP68" s="918"/>
      <c r="AJQ68" s="918"/>
      <c r="AJR68" s="918"/>
      <c r="AJS68" s="566"/>
      <c r="AJT68" s="399"/>
      <c r="AJU68" s="399"/>
      <c r="AJV68" s="399"/>
      <c r="AJW68" s="567"/>
      <c r="AJX68" s="399"/>
      <c r="AJY68" s="399"/>
      <c r="AJZ68" s="399"/>
      <c r="AKA68" s="399"/>
      <c r="AKB68" s="399"/>
      <c r="AKC68" s="399"/>
      <c r="AKD68" s="399"/>
      <c r="AKE68" s="399"/>
      <c r="AKF68" s="399"/>
      <c r="AKG68" s="918"/>
      <c r="AKH68" s="918"/>
      <c r="AKI68" s="918"/>
      <c r="AKJ68" s="566"/>
      <c r="AKK68" s="399"/>
      <c r="AKL68" s="399"/>
      <c r="AKM68" s="399"/>
      <c r="AKN68" s="567"/>
      <c r="AKO68" s="399"/>
      <c r="AKP68" s="399"/>
      <c r="AKQ68" s="399"/>
      <c r="AKR68" s="399"/>
      <c r="AKS68" s="399"/>
      <c r="AKT68" s="399"/>
      <c r="AKU68" s="399"/>
      <c r="AKV68" s="399"/>
      <c r="AKW68" s="399"/>
      <c r="AKX68" s="918"/>
      <c r="AKY68" s="918"/>
      <c r="AKZ68" s="918"/>
      <c r="ALA68" s="566"/>
      <c r="ALB68" s="399"/>
      <c r="ALC68" s="399"/>
      <c r="ALD68" s="399"/>
      <c r="ALE68" s="567"/>
      <c r="ALF68" s="399"/>
      <c r="ALG68" s="399"/>
      <c r="ALH68" s="399"/>
      <c r="ALI68" s="399"/>
      <c r="ALJ68" s="399"/>
      <c r="ALK68" s="399"/>
      <c r="ALL68" s="399"/>
      <c r="ALM68" s="399"/>
      <c r="ALN68" s="399"/>
      <c r="ALO68" s="918"/>
      <c r="ALP68" s="918"/>
      <c r="ALQ68" s="918"/>
      <c r="ALR68" s="566"/>
      <c r="ALS68" s="399"/>
      <c r="ALT68" s="399"/>
      <c r="ALU68" s="399"/>
      <c r="ALV68" s="567"/>
      <c r="ALW68" s="399"/>
      <c r="ALX68" s="399"/>
      <c r="ALY68" s="399"/>
      <c r="ALZ68" s="399"/>
      <c r="AMA68" s="399"/>
      <c r="AMB68" s="399"/>
      <c r="AMC68" s="399"/>
      <c r="AMD68" s="399"/>
      <c r="AME68" s="399"/>
      <c r="AMF68" s="918"/>
      <c r="AMG68" s="918"/>
      <c r="AMH68" s="918"/>
      <c r="AMI68" s="566"/>
      <c r="AMJ68" s="399"/>
      <c r="AMK68" s="399"/>
      <c r="AML68" s="399"/>
      <c r="AMM68" s="567"/>
      <c r="AMN68" s="399"/>
      <c r="AMO68" s="399"/>
      <c r="AMP68" s="399"/>
      <c r="AMQ68" s="399"/>
      <c r="AMR68" s="399"/>
      <c r="AMS68" s="399"/>
      <c r="AMT68" s="399"/>
      <c r="AMU68" s="399"/>
      <c r="AMV68" s="399"/>
      <c r="AMW68" s="918"/>
      <c r="AMX68" s="918"/>
      <c r="AMY68" s="918"/>
      <c r="AMZ68" s="566"/>
      <c r="ANA68" s="399"/>
      <c r="ANB68" s="399"/>
      <c r="ANC68" s="399"/>
      <c r="AND68" s="567"/>
      <c r="ANE68" s="399"/>
      <c r="ANF68" s="399"/>
      <c r="ANG68" s="399"/>
      <c r="ANH68" s="399"/>
      <c r="ANI68" s="399"/>
      <c r="ANJ68" s="399"/>
      <c r="ANK68" s="399"/>
      <c r="ANL68" s="399"/>
      <c r="ANM68" s="399"/>
      <c r="ANN68" s="918"/>
      <c r="ANO68" s="918"/>
      <c r="ANP68" s="918"/>
      <c r="ANQ68" s="566"/>
      <c r="ANR68" s="399"/>
      <c r="ANS68" s="399"/>
      <c r="ANT68" s="399"/>
      <c r="ANU68" s="567"/>
      <c r="ANV68" s="399"/>
      <c r="ANW68" s="399"/>
      <c r="ANX68" s="399"/>
      <c r="ANY68" s="399"/>
      <c r="ANZ68" s="399"/>
      <c r="AOA68" s="399"/>
      <c r="AOB68" s="399"/>
      <c r="AOC68" s="399"/>
      <c r="AOD68" s="399"/>
      <c r="AOE68" s="918"/>
      <c r="AOF68" s="918"/>
      <c r="AOG68" s="918"/>
      <c r="AOH68" s="566"/>
      <c r="AOI68" s="399"/>
      <c r="AOJ68" s="399"/>
      <c r="AOK68" s="399"/>
      <c r="AOL68" s="567"/>
      <c r="AOM68" s="399"/>
      <c r="AON68" s="399"/>
      <c r="AOO68" s="399"/>
      <c r="AOP68" s="399"/>
      <c r="AOQ68" s="399"/>
      <c r="AOR68" s="399"/>
      <c r="AOS68" s="399"/>
      <c r="AOT68" s="399"/>
      <c r="AOU68" s="399"/>
      <c r="AOV68" s="918"/>
      <c r="AOW68" s="918"/>
      <c r="AOX68" s="918"/>
      <c r="AOY68" s="566"/>
      <c r="AOZ68" s="399"/>
      <c r="APA68" s="399"/>
      <c r="APB68" s="399"/>
      <c r="APC68" s="567"/>
      <c r="APD68" s="399"/>
      <c r="APE68" s="399"/>
      <c r="APF68" s="399"/>
      <c r="APG68" s="399"/>
      <c r="APH68" s="399"/>
      <c r="API68" s="399"/>
      <c r="APJ68" s="399"/>
      <c r="APK68" s="399"/>
      <c r="APL68" s="399"/>
      <c r="APM68" s="918"/>
      <c r="APN68" s="918"/>
      <c r="APO68" s="918"/>
      <c r="APP68" s="566"/>
      <c r="APQ68" s="399"/>
      <c r="APR68" s="399"/>
      <c r="APS68" s="399"/>
      <c r="APT68" s="567"/>
      <c r="APU68" s="399"/>
      <c r="APV68" s="399"/>
      <c r="APW68" s="399"/>
      <c r="APX68" s="399"/>
      <c r="APY68" s="399"/>
      <c r="APZ68" s="399"/>
      <c r="AQA68" s="399"/>
      <c r="AQB68" s="399"/>
      <c r="AQC68" s="399"/>
      <c r="AQD68" s="918"/>
      <c r="AQE68" s="918"/>
      <c r="AQF68" s="918"/>
      <c r="AQG68" s="566"/>
      <c r="AQH68" s="399"/>
      <c r="AQI68" s="399"/>
      <c r="AQJ68" s="399"/>
      <c r="AQK68" s="567"/>
      <c r="AQL68" s="399"/>
      <c r="AQM68" s="399"/>
      <c r="AQN68" s="399"/>
      <c r="AQO68" s="399"/>
      <c r="AQP68" s="399"/>
      <c r="AQQ68" s="399"/>
      <c r="AQR68" s="399"/>
      <c r="AQS68" s="399"/>
      <c r="AQT68" s="399"/>
      <c r="AQU68" s="918"/>
      <c r="AQV68" s="918"/>
      <c r="AQW68" s="918"/>
      <c r="AQX68" s="566"/>
      <c r="AQY68" s="399"/>
      <c r="AQZ68" s="399"/>
      <c r="ARA68" s="399"/>
      <c r="ARB68" s="567"/>
      <c r="ARC68" s="399"/>
      <c r="ARD68" s="399"/>
      <c r="ARE68" s="399"/>
      <c r="ARF68" s="399"/>
      <c r="ARG68" s="399"/>
      <c r="ARH68" s="399"/>
      <c r="ARI68" s="399"/>
      <c r="ARJ68" s="399"/>
      <c r="ARK68" s="399"/>
      <c r="ARL68" s="918"/>
      <c r="ARM68" s="918"/>
      <c r="ARN68" s="918"/>
      <c r="ARO68" s="566"/>
      <c r="ARP68" s="399"/>
      <c r="ARQ68" s="399"/>
      <c r="ARR68" s="399"/>
      <c r="ARS68" s="567"/>
      <c r="ART68" s="399"/>
      <c r="ARU68" s="399"/>
      <c r="ARV68" s="399"/>
      <c r="ARW68" s="399"/>
      <c r="ARX68" s="399"/>
      <c r="ARY68" s="399"/>
      <c r="ARZ68" s="399"/>
      <c r="ASA68" s="399"/>
      <c r="ASB68" s="399"/>
      <c r="ASC68" s="918"/>
      <c r="ASD68" s="918"/>
      <c r="ASE68" s="918"/>
      <c r="ASF68" s="566"/>
      <c r="ASG68" s="399"/>
      <c r="ASH68" s="399"/>
      <c r="ASI68" s="399"/>
      <c r="ASJ68" s="567"/>
      <c r="ASK68" s="399"/>
      <c r="ASL68" s="399"/>
      <c r="ASM68" s="399"/>
      <c r="ASN68" s="399"/>
      <c r="ASO68" s="399"/>
      <c r="ASP68" s="399"/>
      <c r="ASQ68" s="399"/>
      <c r="ASR68" s="399"/>
      <c r="ASS68" s="399"/>
      <c r="AST68" s="918"/>
      <c r="ASU68" s="918"/>
      <c r="ASV68" s="918"/>
      <c r="ASW68" s="566"/>
      <c r="ASX68" s="399"/>
      <c r="ASY68" s="399"/>
      <c r="ASZ68" s="399"/>
      <c r="ATA68" s="567"/>
      <c r="ATB68" s="399"/>
      <c r="ATC68" s="399"/>
      <c r="ATD68" s="399"/>
      <c r="ATE68" s="399"/>
      <c r="ATF68" s="399"/>
      <c r="ATG68" s="399"/>
      <c r="ATH68" s="399"/>
      <c r="ATI68" s="399"/>
      <c r="ATJ68" s="399"/>
      <c r="ATK68" s="918"/>
      <c r="ATL68" s="918"/>
      <c r="ATM68" s="918"/>
      <c r="ATN68" s="566"/>
      <c r="ATO68" s="399"/>
      <c r="ATP68" s="399"/>
      <c r="ATQ68" s="399"/>
      <c r="ATR68" s="567"/>
      <c r="ATS68" s="399"/>
      <c r="ATT68" s="399"/>
      <c r="ATU68" s="399"/>
      <c r="ATV68" s="399"/>
      <c r="ATW68" s="399"/>
      <c r="ATX68" s="399"/>
      <c r="ATY68" s="399"/>
      <c r="ATZ68" s="399"/>
      <c r="AUA68" s="399"/>
      <c r="AUB68" s="918"/>
      <c r="AUC68" s="918"/>
      <c r="AUD68" s="918"/>
      <c r="AUE68" s="566"/>
      <c r="AUF68" s="399"/>
      <c r="AUG68" s="399"/>
      <c r="AUH68" s="399"/>
      <c r="AUI68" s="567"/>
      <c r="AUJ68" s="399"/>
      <c r="AUK68" s="399"/>
      <c r="AUL68" s="399"/>
      <c r="AUM68" s="399"/>
      <c r="AUN68" s="399"/>
      <c r="AUO68" s="399"/>
      <c r="AUP68" s="399"/>
      <c r="AUQ68" s="399"/>
      <c r="AUR68" s="399"/>
      <c r="AUS68" s="918"/>
      <c r="AUT68" s="918"/>
      <c r="AUU68" s="918"/>
      <c r="AUV68" s="566"/>
      <c r="AUW68" s="399"/>
      <c r="AUX68" s="399"/>
      <c r="AUY68" s="399"/>
      <c r="AUZ68" s="567"/>
      <c r="AVA68" s="399"/>
      <c r="AVB68" s="399"/>
      <c r="AVC68" s="399"/>
      <c r="AVD68" s="399"/>
      <c r="AVE68" s="399"/>
      <c r="AVF68" s="399"/>
      <c r="AVG68" s="399"/>
      <c r="AVH68" s="399"/>
      <c r="AVI68" s="399"/>
      <c r="AVJ68" s="918"/>
      <c r="AVK68" s="918"/>
      <c r="AVL68" s="918"/>
      <c r="AVM68" s="566"/>
      <c r="AVN68" s="399"/>
      <c r="AVO68" s="399"/>
      <c r="AVP68" s="399"/>
      <c r="AVQ68" s="567"/>
      <c r="AVR68" s="399"/>
      <c r="AVS68" s="399"/>
      <c r="AVT68" s="399"/>
      <c r="AVU68" s="399"/>
      <c r="AVV68" s="399"/>
      <c r="AVW68" s="399"/>
      <c r="AVX68" s="399"/>
      <c r="AVY68" s="399"/>
      <c r="AVZ68" s="399"/>
      <c r="AWA68" s="918"/>
      <c r="AWB68" s="918"/>
      <c r="AWC68" s="918"/>
      <c r="AWD68" s="566"/>
      <c r="AWE68" s="399"/>
      <c r="AWF68" s="399"/>
      <c r="AWG68" s="399"/>
      <c r="AWH68" s="567"/>
      <c r="AWI68" s="399"/>
      <c r="AWJ68" s="399"/>
      <c r="AWK68" s="399"/>
      <c r="AWL68" s="399"/>
      <c r="AWM68" s="399"/>
      <c r="AWN68" s="399"/>
      <c r="AWO68" s="399"/>
      <c r="AWP68" s="399"/>
      <c r="AWQ68" s="399"/>
      <c r="AWR68" s="918"/>
      <c r="AWS68" s="918"/>
      <c r="AWT68" s="918"/>
      <c r="AWU68" s="566"/>
      <c r="AWV68" s="399"/>
      <c r="AWW68" s="399"/>
      <c r="AWX68" s="399"/>
      <c r="AWY68" s="567"/>
      <c r="AWZ68" s="399"/>
      <c r="AXA68" s="399"/>
      <c r="AXB68" s="399"/>
      <c r="AXC68" s="399"/>
      <c r="AXD68" s="399"/>
      <c r="AXE68" s="399"/>
      <c r="AXF68" s="399"/>
      <c r="AXG68" s="399"/>
      <c r="AXH68" s="399"/>
      <c r="AXI68" s="918"/>
      <c r="AXJ68" s="918"/>
      <c r="AXK68" s="918"/>
      <c r="AXL68" s="566"/>
      <c r="AXM68" s="399"/>
      <c r="AXN68" s="399"/>
      <c r="AXO68" s="399"/>
      <c r="AXP68" s="567"/>
      <c r="AXQ68" s="399"/>
      <c r="AXR68" s="399"/>
      <c r="AXS68" s="399"/>
      <c r="AXT68" s="399"/>
      <c r="AXU68" s="399"/>
      <c r="AXV68" s="399"/>
      <c r="AXW68" s="399"/>
      <c r="AXX68" s="399"/>
      <c r="AXY68" s="399"/>
      <c r="AXZ68" s="918"/>
      <c r="AYA68" s="918"/>
      <c r="AYB68" s="918"/>
      <c r="AYC68" s="566"/>
      <c r="AYD68" s="399"/>
      <c r="AYE68" s="399"/>
      <c r="AYF68" s="399"/>
      <c r="AYG68" s="567"/>
      <c r="AYH68" s="399"/>
      <c r="AYI68" s="399"/>
      <c r="AYJ68" s="399"/>
      <c r="AYK68" s="399"/>
      <c r="AYL68" s="399"/>
      <c r="AYM68" s="399"/>
      <c r="AYN68" s="399"/>
      <c r="AYO68" s="399"/>
      <c r="AYP68" s="399"/>
      <c r="AYQ68" s="918"/>
      <c r="AYR68" s="918"/>
      <c r="AYS68" s="918"/>
      <c r="AYT68" s="566"/>
      <c r="AYU68" s="399"/>
      <c r="AYV68" s="399"/>
      <c r="AYW68" s="399"/>
      <c r="AYX68" s="567"/>
      <c r="AYY68" s="399"/>
      <c r="AYZ68" s="399"/>
      <c r="AZA68" s="399"/>
      <c r="AZB68" s="399"/>
      <c r="AZC68" s="399"/>
      <c r="AZD68" s="399"/>
      <c r="AZE68" s="399"/>
      <c r="AZF68" s="399"/>
      <c r="AZG68" s="399"/>
      <c r="AZH68" s="918"/>
      <c r="AZI68" s="918"/>
      <c r="AZJ68" s="918"/>
      <c r="AZK68" s="566"/>
      <c r="AZL68" s="399"/>
      <c r="AZM68" s="399"/>
      <c r="AZN68" s="399"/>
      <c r="AZO68" s="567"/>
      <c r="AZP68" s="399"/>
      <c r="AZQ68" s="399"/>
      <c r="AZR68" s="399"/>
      <c r="AZS68" s="399"/>
      <c r="AZT68" s="399"/>
      <c r="AZU68" s="399"/>
      <c r="AZV68" s="399"/>
      <c r="AZW68" s="399"/>
      <c r="AZX68" s="399"/>
      <c r="AZY68" s="918"/>
      <c r="AZZ68" s="918"/>
      <c r="BAA68" s="918"/>
      <c r="BAB68" s="566"/>
      <c r="BAC68" s="399"/>
      <c r="BAD68" s="399"/>
      <c r="BAE68" s="399"/>
      <c r="BAF68" s="567"/>
      <c r="BAG68" s="399"/>
      <c r="BAH68" s="399"/>
      <c r="BAI68" s="399"/>
      <c r="BAJ68" s="399"/>
      <c r="BAK68" s="399"/>
      <c r="BAL68" s="399"/>
      <c r="BAM68" s="399"/>
      <c r="BAN68" s="399"/>
      <c r="BAO68" s="399"/>
      <c r="BAP68" s="918"/>
      <c r="BAQ68" s="918"/>
      <c r="BAR68" s="918"/>
      <c r="BAS68" s="566"/>
      <c r="BAT68" s="399"/>
      <c r="BAU68" s="399"/>
      <c r="BAV68" s="399"/>
      <c r="BAW68" s="567"/>
      <c r="BAX68" s="399"/>
      <c r="BAY68" s="399"/>
      <c r="BAZ68" s="399"/>
      <c r="BBA68" s="399"/>
      <c r="BBB68" s="399"/>
      <c r="BBC68" s="399"/>
      <c r="BBD68" s="399"/>
      <c r="BBE68" s="399"/>
      <c r="BBF68" s="399"/>
      <c r="BBG68" s="918"/>
      <c r="BBH68" s="918"/>
      <c r="BBI68" s="918"/>
      <c r="BBJ68" s="566"/>
      <c r="BBK68" s="399"/>
      <c r="BBL68" s="399"/>
      <c r="BBM68" s="399"/>
      <c r="BBN68" s="567"/>
      <c r="BBO68" s="399"/>
      <c r="BBP68" s="399"/>
      <c r="BBQ68" s="399"/>
      <c r="BBR68" s="399"/>
      <c r="BBS68" s="399"/>
      <c r="BBT68" s="399"/>
      <c r="BBU68" s="399"/>
      <c r="BBV68" s="399"/>
      <c r="BBW68" s="399"/>
      <c r="BBX68" s="918"/>
      <c r="BBY68" s="918"/>
      <c r="BBZ68" s="918"/>
      <c r="BCA68" s="566"/>
      <c r="BCB68" s="399"/>
      <c r="BCC68" s="399"/>
      <c r="BCD68" s="399"/>
      <c r="BCE68" s="567"/>
      <c r="BCF68" s="399"/>
      <c r="BCG68" s="399"/>
      <c r="BCH68" s="399"/>
      <c r="BCI68" s="399"/>
      <c r="BCJ68" s="399"/>
      <c r="BCK68" s="399"/>
      <c r="BCL68" s="399"/>
      <c r="BCM68" s="399"/>
      <c r="BCN68" s="399"/>
      <c r="BCO68" s="918"/>
      <c r="BCP68" s="918"/>
      <c r="BCQ68" s="918"/>
      <c r="BCR68" s="566"/>
      <c r="BCS68" s="399"/>
      <c r="BCT68" s="399"/>
      <c r="BCU68" s="399"/>
      <c r="BCV68" s="567"/>
      <c r="BCW68" s="399"/>
      <c r="BCX68" s="399"/>
      <c r="BCY68" s="399"/>
      <c r="BCZ68" s="399"/>
      <c r="BDA68" s="399"/>
      <c r="BDB68" s="399"/>
      <c r="BDC68" s="399"/>
      <c r="BDD68" s="399"/>
      <c r="BDE68" s="399"/>
      <c r="BDF68" s="918"/>
      <c r="BDG68" s="918"/>
      <c r="BDH68" s="918"/>
      <c r="BDI68" s="566"/>
      <c r="BDJ68" s="399"/>
      <c r="BDK68" s="399"/>
      <c r="BDL68" s="399"/>
      <c r="BDM68" s="567"/>
      <c r="BDN68" s="399"/>
      <c r="BDO68" s="399"/>
      <c r="BDP68" s="399"/>
      <c r="BDQ68" s="399"/>
      <c r="BDR68" s="399"/>
      <c r="BDS68" s="399"/>
      <c r="BDT68" s="399"/>
      <c r="BDU68" s="399"/>
      <c r="BDV68" s="399"/>
      <c r="BDW68" s="918"/>
      <c r="BDX68" s="918"/>
      <c r="BDY68" s="918"/>
      <c r="BDZ68" s="566"/>
      <c r="BEA68" s="399"/>
      <c r="BEB68" s="399"/>
      <c r="BEC68" s="399"/>
      <c r="BED68" s="567"/>
      <c r="BEE68" s="399"/>
      <c r="BEF68" s="399"/>
      <c r="BEG68" s="399"/>
      <c r="BEH68" s="399"/>
      <c r="BEI68" s="399"/>
      <c r="BEJ68" s="399"/>
      <c r="BEK68" s="399"/>
      <c r="BEL68" s="399"/>
      <c r="BEM68" s="399"/>
      <c r="BEN68" s="918"/>
      <c r="BEO68" s="918"/>
      <c r="BEP68" s="918"/>
      <c r="BEQ68" s="566"/>
      <c r="BER68" s="399"/>
      <c r="BES68" s="399"/>
      <c r="BET68" s="399"/>
      <c r="BEU68" s="567"/>
      <c r="BEV68" s="399"/>
      <c r="BEW68" s="399"/>
      <c r="BEX68" s="399"/>
      <c r="BEY68" s="399"/>
      <c r="BEZ68" s="399"/>
      <c r="BFA68" s="399"/>
      <c r="BFB68" s="399"/>
      <c r="BFC68" s="399"/>
      <c r="BFD68" s="399"/>
      <c r="BFE68" s="918"/>
      <c r="BFF68" s="918"/>
      <c r="BFG68" s="918"/>
      <c r="BFH68" s="566"/>
      <c r="BFI68" s="399"/>
      <c r="BFJ68" s="399"/>
      <c r="BFK68" s="399"/>
      <c r="BFL68" s="567"/>
      <c r="BFM68" s="399"/>
      <c r="BFN68" s="399"/>
      <c r="BFO68" s="399"/>
      <c r="BFP68" s="399"/>
      <c r="BFQ68" s="399"/>
      <c r="BFR68" s="399"/>
      <c r="BFS68" s="399"/>
      <c r="BFT68" s="399"/>
      <c r="BFU68" s="399"/>
      <c r="BFV68" s="918"/>
      <c r="BFW68" s="918"/>
      <c r="BFX68" s="918"/>
      <c r="BFY68" s="566"/>
      <c r="BFZ68" s="399"/>
      <c r="BGA68" s="399"/>
      <c r="BGB68" s="399"/>
      <c r="BGC68" s="567"/>
      <c r="BGD68" s="399"/>
      <c r="BGE68" s="399"/>
      <c r="BGF68" s="399"/>
      <c r="BGG68" s="399"/>
      <c r="BGH68" s="399"/>
      <c r="BGI68" s="399"/>
      <c r="BGJ68" s="399"/>
      <c r="BGK68" s="399"/>
      <c r="BGL68" s="399"/>
      <c r="BGM68" s="918"/>
      <c r="BGN68" s="918"/>
      <c r="BGO68" s="918"/>
      <c r="BGP68" s="566"/>
      <c r="BGQ68" s="399"/>
      <c r="BGR68" s="399"/>
      <c r="BGS68" s="399"/>
      <c r="BGT68" s="567"/>
      <c r="BGU68" s="399"/>
      <c r="BGV68" s="399"/>
      <c r="BGW68" s="399"/>
      <c r="BGX68" s="399"/>
      <c r="BGY68" s="399"/>
      <c r="BGZ68" s="399"/>
      <c r="BHA68" s="399"/>
      <c r="BHB68" s="399"/>
      <c r="BHC68" s="399"/>
      <c r="BHD68" s="918"/>
      <c r="BHE68" s="918"/>
      <c r="BHF68" s="918"/>
      <c r="BHG68" s="566"/>
      <c r="BHH68" s="399"/>
      <c r="BHI68" s="399"/>
      <c r="BHJ68" s="399"/>
      <c r="BHK68" s="567"/>
      <c r="BHL68" s="399"/>
      <c r="BHM68" s="399"/>
      <c r="BHN68" s="399"/>
      <c r="BHO68" s="399"/>
      <c r="BHP68" s="399"/>
      <c r="BHQ68" s="399"/>
      <c r="BHR68" s="399"/>
      <c r="BHS68" s="399"/>
      <c r="BHT68" s="399"/>
      <c r="BHU68" s="918"/>
      <c r="BHV68" s="918"/>
      <c r="BHW68" s="918"/>
      <c r="BHX68" s="566"/>
      <c r="BHY68" s="399"/>
      <c r="BHZ68" s="399"/>
      <c r="BIA68" s="399"/>
      <c r="BIB68" s="567"/>
      <c r="BIC68" s="399"/>
      <c r="BID68" s="399"/>
      <c r="BIE68" s="399"/>
      <c r="BIF68" s="399"/>
      <c r="BIG68" s="399"/>
      <c r="BIH68" s="399"/>
      <c r="BII68" s="399"/>
      <c r="BIJ68" s="399"/>
      <c r="BIK68" s="399"/>
      <c r="BIL68" s="918"/>
      <c r="BIM68" s="918"/>
      <c r="BIN68" s="918"/>
      <c r="BIO68" s="566"/>
      <c r="BIP68" s="399"/>
      <c r="BIQ68" s="399"/>
      <c r="BIR68" s="399"/>
      <c r="BIS68" s="567"/>
      <c r="BIT68" s="399"/>
      <c r="BIU68" s="399"/>
      <c r="BIV68" s="399"/>
      <c r="BIW68" s="399"/>
      <c r="BIX68" s="399"/>
      <c r="BIY68" s="399"/>
      <c r="BIZ68" s="399"/>
      <c r="BJA68" s="399"/>
      <c r="BJB68" s="399"/>
      <c r="BJC68" s="918"/>
      <c r="BJD68" s="918"/>
      <c r="BJE68" s="918"/>
      <c r="BJF68" s="566"/>
      <c r="BJG68" s="399"/>
      <c r="BJH68" s="399"/>
      <c r="BJI68" s="399"/>
      <c r="BJJ68" s="567"/>
      <c r="BJK68" s="399"/>
      <c r="BJL68" s="399"/>
      <c r="BJM68" s="399"/>
      <c r="BJN68" s="399"/>
      <c r="BJO68" s="399"/>
      <c r="BJP68" s="399"/>
      <c r="BJQ68" s="399"/>
      <c r="BJR68" s="399"/>
      <c r="BJS68" s="399"/>
      <c r="BJT68" s="918"/>
      <c r="BJU68" s="918"/>
      <c r="BJV68" s="918"/>
      <c r="BJW68" s="566"/>
      <c r="BJX68" s="399"/>
      <c r="BJY68" s="399"/>
      <c r="BJZ68" s="399"/>
      <c r="BKA68" s="567"/>
      <c r="BKB68" s="399"/>
      <c r="BKC68" s="399"/>
      <c r="BKD68" s="399"/>
      <c r="BKE68" s="399"/>
      <c r="BKF68" s="399"/>
      <c r="BKG68" s="399"/>
      <c r="BKH68" s="399"/>
      <c r="BKI68" s="399"/>
      <c r="BKJ68" s="399"/>
      <c r="BKK68" s="918"/>
      <c r="BKL68" s="918"/>
      <c r="BKM68" s="918"/>
      <c r="BKN68" s="566"/>
      <c r="BKO68" s="399"/>
      <c r="BKP68" s="399"/>
      <c r="BKQ68" s="399"/>
      <c r="BKR68" s="567"/>
      <c r="BKS68" s="399"/>
      <c r="BKT68" s="399"/>
      <c r="BKU68" s="399"/>
      <c r="BKV68" s="399"/>
      <c r="BKW68" s="399"/>
      <c r="BKX68" s="399"/>
      <c r="BKY68" s="399"/>
      <c r="BKZ68" s="399"/>
      <c r="BLA68" s="399"/>
      <c r="BLB68" s="918"/>
      <c r="BLC68" s="918"/>
      <c r="BLD68" s="918"/>
      <c r="BLE68" s="566"/>
      <c r="BLF68" s="399"/>
      <c r="BLG68" s="399"/>
      <c r="BLH68" s="399"/>
      <c r="BLI68" s="567"/>
      <c r="BLJ68" s="399"/>
      <c r="BLK68" s="399"/>
      <c r="BLL68" s="399"/>
      <c r="BLM68" s="399"/>
      <c r="BLN68" s="399"/>
      <c r="BLO68" s="399"/>
      <c r="BLP68" s="399"/>
      <c r="BLQ68" s="399"/>
      <c r="BLR68" s="399"/>
      <c r="BLS68" s="918"/>
      <c r="BLT68" s="918"/>
      <c r="BLU68" s="918"/>
      <c r="BLV68" s="566"/>
      <c r="BLW68" s="399"/>
      <c r="BLX68" s="399"/>
      <c r="BLY68" s="399"/>
      <c r="BLZ68" s="567"/>
      <c r="BMA68" s="399"/>
      <c r="BMB68" s="399"/>
      <c r="BMC68" s="399"/>
      <c r="BMD68" s="399"/>
      <c r="BME68" s="399"/>
      <c r="BMF68" s="399"/>
      <c r="BMG68" s="399"/>
      <c r="BMH68" s="399"/>
      <c r="BMI68" s="399"/>
      <c r="BMJ68" s="918"/>
      <c r="BMK68" s="918"/>
      <c r="BML68" s="918"/>
      <c r="BMM68" s="566"/>
      <c r="BMN68" s="399"/>
      <c r="BMO68" s="399"/>
      <c r="BMP68" s="399"/>
      <c r="BMQ68" s="567"/>
      <c r="BMR68" s="399"/>
      <c r="BMS68" s="399"/>
      <c r="BMT68" s="399"/>
      <c r="BMU68" s="399"/>
      <c r="BMV68" s="399"/>
      <c r="BMW68" s="399"/>
      <c r="BMX68" s="399"/>
      <c r="BMY68" s="399"/>
      <c r="BMZ68" s="399"/>
      <c r="BNA68" s="918"/>
      <c r="BNB68" s="918"/>
      <c r="BNC68" s="918"/>
      <c r="BND68" s="566"/>
      <c r="BNE68" s="399"/>
      <c r="BNF68" s="399"/>
      <c r="BNG68" s="399"/>
      <c r="BNH68" s="567"/>
      <c r="BNI68" s="399"/>
      <c r="BNJ68" s="399"/>
      <c r="BNK68" s="399"/>
      <c r="BNL68" s="399"/>
      <c r="BNM68" s="399"/>
      <c r="BNN68" s="399"/>
      <c r="BNO68" s="399"/>
      <c r="BNP68" s="399"/>
      <c r="BNQ68" s="399"/>
      <c r="BNR68" s="918"/>
      <c r="BNS68" s="918"/>
      <c r="BNT68" s="918"/>
      <c r="BNU68" s="566"/>
      <c r="BNV68" s="399"/>
      <c r="BNW68" s="399"/>
      <c r="BNX68" s="399"/>
      <c r="BNY68" s="567"/>
      <c r="BNZ68" s="399"/>
      <c r="BOA68" s="399"/>
      <c r="BOB68" s="399"/>
      <c r="BOC68" s="399"/>
      <c r="BOD68" s="399"/>
      <c r="BOE68" s="399"/>
      <c r="BOF68" s="399"/>
      <c r="BOG68" s="399"/>
      <c r="BOH68" s="399"/>
      <c r="BOI68" s="918"/>
      <c r="BOJ68" s="918"/>
      <c r="BOK68" s="918"/>
      <c r="BOL68" s="566"/>
      <c r="BOM68" s="399"/>
      <c r="BON68" s="399"/>
      <c r="BOO68" s="399"/>
      <c r="BOP68" s="567"/>
      <c r="BOQ68" s="399"/>
      <c r="BOR68" s="399"/>
      <c r="BOS68" s="399"/>
      <c r="BOT68" s="399"/>
      <c r="BOU68" s="399"/>
      <c r="BOV68" s="399"/>
      <c r="BOW68" s="399"/>
      <c r="BOX68" s="399"/>
      <c r="BOY68" s="399"/>
      <c r="BOZ68" s="918"/>
      <c r="BPA68" s="918"/>
      <c r="BPB68" s="918"/>
      <c r="BPC68" s="566"/>
      <c r="BPD68" s="399"/>
      <c r="BPE68" s="399"/>
      <c r="BPF68" s="399"/>
      <c r="BPG68" s="567"/>
      <c r="BPH68" s="399"/>
      <c r="BPI68" s="399"/>
      <c r="BPJ68" s="399"/>
      <c r="BPK68" s="399"/>
      <c r="BPL68" s="399"/>
      <c r="BPM68" s="399"/>
      <c r="BPN68" s="399"/>
      <c r="BPO68" s="399"/>
      <c r="BPP68" s="399"/>
      <c r="BPQ68" s="918"/>
      <c r="BPR68" s="918"/>
      <c r="BPS68" s="918"/>
      <c r="BPT68" s="566"/>
      <c r="BPU68" s="399"/>
      <c r="BPV68" s="399"/>
      <c r="BPW68" s="399"/>
      <c r="BPX68" s="567"/>
      <c r="BPY68" s="399"/>
      <c r="BPZ68" s="399"/>
      <c r="BQA68" s="399"/>
      <c r="BQB68" s="399"/>
      <c r="BQC68" s="399"/>
      <c r="BQD68" s="399"/>
      <c r="BQE68" s="399"/>
      <c r="BQF68" s="399"/>
      <c r="BQG68" s="399"/>
      <c r="BQH68" s="918"/>
      <c r="BQI68" s="918"/>
      <c r="BQJ68" s="918"/>
      <c r="BQK68" s="566"/>
      <c r="BQL68" s="399"/>
      <c r="BQM68" s="399"/>
      <c r="BQN68" s="399"/>
      <c r="BQO68" s="567"/>
      <c r="BQP68" s="399"/>
      <c r="BQQ68" s="399"/>
      <c r="BQR68" s="399"/>
      <c r="BQS68" s="399"/>
      <c r="BQT68" s="399"/>
      <c r="BQU68" s="399"/>
      <c r="BQV68" s="399"/>
      <c r="BQW68" s="399"/>
      <c r="BQX68" s="399"/>
      <c r="BQY68" s="918"/>
      <c r="BQZ68" s="918"/>
      <c r="BRA68" s="918"/>
      <c r="BRB68" s="566"/>
      <c r="BRC68" s="399"/>
      <c r="BRD68" s="399"/>
      <c r="BRE68" s="399"/>
      <c r="BRF68" s="567"/>
      <c r="BRG68" s="399"/>
      <c r="BRH68" s="399"/>
      <c r="BRI68" s="399"/>
      <c r="BRJ68" s="399"/>
      <c r="BRK68" s="399"/>
      <c r="BRL68" s="399"/>
      <c r="BRM68" s="399"/>
      <c r="BRN68" s="399"/>
      <c r="BRO68" s="399"/>
      <c r="BRP68" s="918"/>
      <c r="BRQ68" s="918"/>
      <c r="BRR68" s="918"/>
      <c r="BRS68" s="566"/>
      <c r="BRT68" s="399"/>
      <c r="BRU68" s="399"/>
      <c r="BRV68" s="399"/>
      <c r="BRW68" s="567"/>
      <c r="BRX68" s="399"/>
      <c r="BRY68" s="399"/>
      <c r="BRZ68" s="399"/>
      <c r="BSA68" s="399"/>
      <c r="BSB68" s="399"/>
      <c r="BSC68" s="399"/>
      <c r="BSD68" s="399"/>
      <c r="BSE68" s="399"/>
      <c r="BSF68" s="399"/>
      <c r="BSG68" s="918"/>
      <c r="BSH68" s="918"/>
      <c r="BSI68" s="918"/>
      <c r="BSJ68" s="566"/>
      <c r="BSK68" s="399"/>
      <c r="BSL68" s="399"/>
      <c r="BSM68" s="399"/>
      <c r="BSN68" s="567"/>
      <c r="BSO68" s="399"/>
      <c r="BSP68" s="399"/>
      <c r="BSQ68" s="399"/>
      <c r="BSR68" s="399"/>
      <c r="BSS68" s="399"/>
      <c r="BST68" s="399"/>
      <c r="BSU68" s="399"/>
      <c r="BSV68" s="399"/>
      <c r="BSW68" s="399"/>
      <c r="BSX68" s="918"/>
      <c r="BSY68" s="918"/>
      <c r="BSZ68" s="918"/>
      <c r="BTA68" s="566"/>
      <c r="BTB68" s="399"/>
      <c r="BTC68" s="399"/>
      <c r="BTD68" s="399"/>
      <c r="BTE68" s="567"/>
      <c r="BTF68" s="399"/>
      <c r="BTG68" s="399"/>
      <c r="BTH68" s="399"/>
      <c r="BTI68" s="399"/>
      <c r="BTJ68" s="399"/>
      <c r="BTK68" s="399"/>
      <c r="BTL68" s="399"/>
      <c r="BTM68" s="399"/>
      <c r="BTN68" s="399"/>
      <c r="BTO68" s="918"/>
      <c r="BTP68" s="918"/>
      <c r="BTQ68" s="918"/>
      <c r="BTR68" s="566"/>
      <c r="BTS68" s="399"/>
      <c r="BTT68" s="399"/>
      <c r="BTU68" s="399"/>
      <c r="BTV68" s="567"/>
      <c r="BTW68" s="399"/>
      <c r="BTX68" s="399"/>
      <c r="BTY68" s="399"/>
      <c r="BTZ68" s="399"/>
      <c r="BUA68" s="399"/>
      <c r="BUB68" s="399"/>
      <c r="BUC68" s="399"/>
      <c r="BUD68" s="399"/>
      <c r="BUE68" s="399"/>
      <c r="BUF68" s="918"/>
      <c r="BUG68" s="918"/>
      <c r="BUH68" s="918"/>
      <c r="BUI68" s="566"/>
      <c r="BUJ68" s="399"/>
      <c r="BUK68" s="399"/>
      <c r="BUL68" s="399"/>
      <c r="BUM68" s="567"/>
      <c r="BUN68" s="399"/>
      <c r="BUO68" s="399"/>
      <c r="BUP68" s="399"/>
      <c r="BUQ68" s="399"/>
      <c r="BUR68" s="399"/>
      <c r="BUS68" s="399"/>
      <c r="BUT68" s="399"/>
      <c r="BUU68" s="399"/>
      <c r="BUV68" s="399"/>
      <c r="BUW68" s="918"/>
      <c r="BUX68" s="918"/>
      <c r="BUY68" s="918"/>
      <c r="BUZ68" s="566"/>
      <c r="BVA68" s="399"/>
      <c r="BVB68" s="399"/>
      <c r="BVC68" s="399"/>
      <c r="BVD68" s="567"/>
      <c r="BVE68" s="399"/>
      <c r="BVF68" s="399"/>
      <c r="BVG68" s="399"/>
      <c r="BVH68" s="399"/>
      <c r="BVI68" s="399"/>
      <c r="BVJ68" s="399"/>
      <c r="BVK68" s="399"/>
      <c r="BVL68" s="399"/>
      <c r="BVM68" s="399"/>
      <c r="BVN68" s="918"/>
      <c r="BVO68" s="918"/>
      <c r="BVP68" s="918"/>
      <c r="BVQ68" s="566"/>
      <c r="BVR68" s="399"/>
      <c r="BVS68" s="399"/>
      <c r="BVT68" s="399"/>
      <c r="BVU68" s="567"/>
      <c r="BVV68" s="399"/>
      <c r="BVW68" s="399"/>
      <c r="BVX68" s="399"/>
      <c r="BVY68" s="399"/>
      <c r="BVZ68" s="399"/>
      <c r="BWA68" s="399"/>
      <c r="BWB68" s="399"/>
      <c r="BWC68" s="399"/>
      <c r="BWD68" s="399"/>
      <c r="BWE68" s="918"/>
      <c r="BWF68" s="918"/>
      <c r="BWG68" s="918"/>
      <c r="BWH68" s="566"/>
      <c r="BWI68" s="399"/>
      <c r="BWJ68" s="399"/>
      <c r="BWK68" s="399"/>
      <c r="BWL68" s="567"/>
      <c r="BWM68" s="399"/>
      <c r="BWN68" s="399"/>
      <c r="BWO68" s="399"/>
      <c r="BWP68" s="399"/>
      <c r="BWQ68" s="399"/>
      <c r="BWR68" s="399"/>
      <c r="BWS68" s="399"/>
      <c r="BWT68" s="399"/>
      <c r="BWU68" s="399"/>
      <c r="BWV68" s="918"/>
      <c r="BWW68" s="918"/>
      <c r="BWX68" s="918"/>
      <c r="BWY68" s="566"/>
      <c r="BWZ68" s="399"/>
      <c r="BXA68" s="399"/>
      <c r="BXB68" s="399"/>
      <c r="BXC68" s="567"/>
      <c r="BXD68" s="399"/>
      <c r="BXE68" s="399"/>
      <c r="BXF68" s="399"/>
      <c r="BXG68" s="399"/>
      <c r="BXH68" s="399"/>
      <c r="BXI68" s="399"/>
      <c r="BXJ68" s="399"/>
      <c r="BXK68" s="399"/>
      <c r="BXL68" s="399"/>
      <c r="BXM68" s="918"/>
      <c r="BXN68" s="918"/>
      <c r="BXO68" s="918"/>
      <c r="BXP68" s="566"/>
      <c r="BXQ68" s="399"/>
      <c r="BXR68" s="399"/>
      <c r="BXS68" s="399"/>
      <c r="BXT68" s="567"/>
      <c r="BXU68" s="399"/>
      <c r="BXV68" s="399"/>
      <c r="BXW68" s="399"/>
      <c r="BXX68" s="399"/>
      <c r="BXY68" s="399"/>
      <c r="BXZ68" s="399"/>
      <c r="BYA68" s="399"/>
      <c r="BYB68" s="399"/>
      <c r="BYC68" s="399"/>
      <c r="BYD68" s="918"/>
      <c r="BYE68" s="918"/>
      <c r="BYF68" s="918"/>
      <c r="BYG68" s="566"/>
      <c r="BYH68" s="399"/>
      <c r="BYI68" s="399"/>
      <c r="BYJ68" s="399"/>
      <c r="BYK68" s="567"/>
      <c r="BYL68" s="399"/>
      <c r="BYM68" s="399"/>
      <c r="BYN68" s="399"/>
      <c r="BYO68" s="399"/>
      <c r="BYP68" s="399"/>
      <c r="BYQ68" s="399"/>
      <c r="BYR68" s="399"/>
      <c r="BYS68" s="399"/>
      <c r="BYT68" s="399"/>
      <c r="BYU68" s="918"/>
      <c r="BYV68" s="918"/>
      <c r="BYW68" s="918"/>
      <c r="BYX68" s="566"/>
      <c r="BYY68" s="399"/>
      <c r="BYZ68" s="399"/>
      <c r="BZA68" s="399"/>
      <c r="BZB68" s="567"/>
      <c r="BZC68" s="399"/>
      <c r="BZD68" s="399"/>
      <c r="BZE68" s="399"/>
      <c r="BZF68" s="399"/>
      <c r="BZG68" s="399"/>
      <c r="BZH68" s="399"/>
      <c r="BZI68" s="399"/>
      <c r="BZJ68" s="399"/>
      <c r="BZK68" s="399"/>
      <c r="BZL68" s="918"/>
      <c r="BZM68" s="918"/>
      <c r="BZN68" s="918"/>
      <c r="BZO68" s="566"/>
      <c r="BZP68" s="399"/>
      <c r="BZQ68" s="399"/>
      <c r="BZR68" s="399"/>
      <c r="BZS68" s="567"/>
      <c r="BZT68" s="399"/>
      <c r="BZU68" s="399"/>
      <c r="BZV68" s="399"/>
      <c r="BZW68" s="399"/>
      <c r="BZX68" s="399"/>
      <c r="BZY68" s="399"/>
      <c r="BZZ68" s="399"/>
      <c r="CAA68" s="399"/>
      <c r="CAB68" s="399"/>
      <c r="CAC68" s="918"/>
      <c r="CAD68" s="918"/>
      <c r="CAE68" s="918"/>
      <c r="CAF68" s="566"/>
      <c r="CAG68" s="399"/>
      <c r="CAH68" s="399"/>
      <c r="CAI68" s="399"/>
      <c r="CAJ68" s="567"/>
      <c r="CAK68" s="399"/>
      <c r="CAL68" s="399"/>
      <c r="CAM68" s="399"/>
      <c r="CAN68" s="399"/>
      <c r="CAO68" s="399"/>
      <c r="CAP68" s="399"/>
      <c r="CAQ68" s="399"/>
      <c r="CAR68" s="399"/>
      <c r="CAS68" s="399"/>
      <c r="CAT68" s="918"/>
      <c r="CAU68" s="918"/>
      <c r="CAV68" s="918"/>
      <c r="CAW68" s="566"/>
      <c r="CAX68" s="399"/>
      <c r="CAY68" s="399"/>
      <c r="CAZ68" s="399"/>
      <c r="CBA68" s="567"/>
      <c r="CBB68" s="399"/>
      <c r="CBC68" s="399"/>
      <c r="CBD68" s="399"/>
      <c r="CBE68" s="399"/>
      <c r="CBF68" s="399"/>
      <c r="CBG68" s="399"/>
      <c r="CBH68" s="399"/>
      <c r="CBI68" s="399"/>
      <c r="CBJ68" s="399"/>
      <c r="CBK68" s="918"/>
      <c r="CBL68" s="918"/>
      <c r="CBM68" s="918"/>
      <c r="CBN68" s="566"/>
      <c r="CBO68" s="399"/>
      <c r="CBP68" s="399"/>
      <c r="CBQ68" s="399"/>
      <c r="CBR68" s="567"/>
      <c r="CBS68" s="399"/>
      <c r="CBT68" s="399"/>
      <c r="CBU68" s="399"/>
      <c r="CBV68" s="399"/>
      <c r="CBW68" s="399"/>
      <c r="CBX68" s="399"/>
      <c r="CBY68" s="399"/>
      <c r="CBZ68" s="399"/>
      <c r="CCA68" s="399"/>
      <c r="CCB68" s="918"/>
      <c r="CCC68" s="918"/>
      <c r="CCD68" s="918"/>
      <c r="CCE68" s="566"/>
      <c r="CCF68" s="399"/>
      <c r="CCG68" s="399"/>
      <c r="CCH68" s="399"/>
      <c r="CCI68" s="567"/>
      <c r="CCJ68" s="399"/>
      <c r="CCK68" s="399"/>
      <c r="CCL68" s="399"/>
      <c r="CCM68" s="399"/>
      <c r="CCN68" s="399"/>
      <c r="CCO68" s="399"/>
      <c r="CCP68" s="399"/>
      <c r="CCQ68" s="399"/>
      <c r="CCR68" s="399"/>
      <c r="CCS68" s="918"/>
      <c r="CCT68" s="918"/>
      <c r="CCU68" s="918"/>
      <c r="CCV68" s="566"/>
      <c r="CCW68" s="399"/>
      <c r="CCX68" s="399"/>
      <c r="CCY68" s="399"/>
      <c r="CCZ68" s="567"/>
      <c r="CDA68" s="399"/>
      <c r="CDB68" s="399"/>
      <c r="CDC68" s="399"/>
      <c r="CDD68" s="399"/>
      <c r="CDE68" s="399"/>
      <c r="CDF68" s="399"/>
      <c r="CDG68" s="399"/>
      <c r="CDH68" s="399"/>
      <c r="CDI68" s="399"/>
      <c r="CDJ68" s="918"/>
      <c r="CDK68" s="918"/>
      <c r="CDL68" s="918"/>
      <c r="CDM68" s="566"/>
      <c r="CDN68" s="399"/>
      <c r="CDO68" s="399"/>
      <c r="CDP68" s="399"/>
      <c r="CDQ68" s="567"/>
      <c r="CDR68" s="399"/>
      <c r="CDS68" s="399"/>
      <c r="CDT68" s="399"/>
      <c r="CDU68" s="399"/>
      <c r="CDV68" s="399"/>
      <c r="CDW68" s="399"/>
      <c r="CDX68" s="399"/>
      <c r="CDY68" s="399"/>
      <c r="CDZ68" s="399"/>
      <c r="CEA68" s="918"/>
      <c r="CEB68" s="918"/>
      <c r="CEC68" s="918"/>
      <c r="CED68" s="566"/>
      <c r="CEE68" s="399"/>
      <c r="CEF68" s="399"/>
      <c r="CEG68" s="399"/>
      <c r="CEH68" s="567"/>
      <c r="CEI68" s="399"/>
      <c r="CEJ68" s="399"/>
      <c r="CEK68" s="399"/>
      <c r="CEL68" s="399"/>
      <c r="CEM68" s="399"/>
      <c r="CEN68" s="399"/>
      <c r="CEO68" s="399"/>
      <c r="CEP68" s="399"/>
      <c r="CEQ68" s="399"/>
      <c r="CER68" s="918"/>
      <c r="CES68" s="918"/>
      <c r="CET68" s="918"/>
      <c r="CEU68" s="566"/>
      <c r="CEV68" s="399"/>
      <c r="CEW68" s="399"/>
      <c r="CEX68" s="399"/>
      <c r="CEY68" s="567"/>
      <c r="CEZ68" s="399"/>
      <c r="CFA68" s="399"/>
      <c r="CFB68" s="399"/>
      <c r="CFC68" s="399"/>
      <c r="CFD68" s="399"/>
      <c r="CFE68" s="399"/>
      <c r="CFF68" s="399"/>
      <c r="CFG68" s="399"/>
      <c r="CFH68" s="399"/>
      <c r="CFI68" s="918"/>
      <c r="CFJ68" s="918"/>
      <c r="CFK68" s="918"/>
      <c r="CFL68" s="566"/>
      <c r="CFM68" s="399"/>
      <c r="CFN68" s="399"/>
      <c r="CFO68" s="399"/>
      <c r="CFP68" s="567"/>
      <c r="CFQ68" s="399"/>
      <c r="CFR68" s="399"/>
      <c r="CFS68" s="399"/>
      <c r="CFT68" s="399"/>
      <c r="CFU68" s="399"/>
      <c r="CFV68" s="399"/>
      <c r="CFW68" s="399"/>
      <c r="CFX68" s="399"/>
      <c r="CFY68" s="399"/>
      <c r="CFZ68" s="918"/>
      <c r="CGA68" s="918"/>
      <c r="CGB68" s="918"/>
      <c r="CGC68" s="566"/>
      <c r="CGD68" s="399"/>
      <c r="CGE68" s="399"/>
      <c r="CGF68" s="399"/>
      <c r="CGG68" s="567"/>
      <c r="CGH68" s="399"/>
      <c r="CGI68" s="399"/>
      <c r="CGJ68" s="399"/>
      <c r="CGK68" s="399"/>
      <c r="CGL68" s="399"/>
      <c r="CGM68" s="399"/>
      <c r="CGN68" s="399"/>
      <c r="CGO68" s="399"/>
      <c r="CGP68" s="399"/>
      <c r="CGQ68" s="918"/>
      <c r="CGR68" s="918"/>
      <c r="CGS68" s="918"/>
      <c r="CGT68" s="566"/>
      <c r="CGU68" s="399"/>
      <c r="CGV68" s="399"/>
      <c r="CGW68" s="399"/>
      <c r="CGX68" s="567"/>
      <c r="CGY68" s="399"/>
      <c r="CGZ68" s="399"/>
      <c r="CHA68" s="399"/>
      <c r="CHB68" s="399"/>
      <c r="CHC68" s="399"/>
      <c r="CHD68" s="399"/>
      <c r="CHE68" s="399"/>
      <c r="CHF68" s="399"/>
      <c r="CHG68" s="399"/>
      <c r="CHH68" s="918"/>
      <c r="CHI68" s="918"/>
      <c r="CHJ68" s="918"/>
      <c r="CHK68" s="566"/>
      <c r="CHL68" s="399"/>
      <c r="CHM68" s="399"/>
      <c r="CHN68" s="399"/>
      <c r="CHO68" s="567"/>
      <c r="CHP68" s="399"/>
      <c r="CHQ68" s="399"/>
      <c r="CHR68" s="399"/>
      <c r="CHS68" s="399"/>
      <c r="CHT68" s="399"/>
      <c r="CHU68" s="399"/>
      <c r="CHV68" s="399"/>
      <c r="CHW68" s="399"/>
      <c r="CHX68" s="399"/>
      <c r="CHY68" s="918"/>
      <c r="CHZ68" s="918"/>
      <c r="CIA68" s="918"/>
      <c r="CIB68" s="566"/>
      <c r="CIC68" s="399"/>
      <c r="CID68" s="399"/>
      <c r="CIE68" s="399"/>
      <c r="CIF68" s="567"/>
      <c r="CIG68" s="399"/>
      <c r="CIH68" s="399"/>
      <c r="CII68" s="399"/>
      <c r="CIJ68" s="399"/>
      <c r="CIK68" s="399"/>
      <c r="CIL68" s="399"/>
      <c r="CIM68" s="399"/>
      <c r="CIN68" s="399"/>
      <c r="CIO68" s="399"/>
      <c r="CIP68" s="918"/>
      <c r="CIQ68" s="918"/>
      <c r="CIR68" s="918"/>
      <c r="CIS68" s="566"/>
      <c r="CIT68" s="399"/>
      <c r="CIU68" s="399"/>
      <c r="CIV68" s="399"/>
      <c r="CIW68" s="567"/>
      <c r="CIX68" s="399"/>
      <c r="CIY68" s="399"/>
      <c r="CIZ68" s="399"/>
      <c r="CJA68" s="399"/>
      <c r="CJB68" s="399"/>
      <c r="CJC68" s="399"/>
      <c r="CJD68" s="399"/>
      <c r="CJE68" s="399"/>
      <c r="CJF68" s="399"/>
      <c r="CJG68" s="918"/>
      <c r="CJH68" s="918"/>
      <c r="CJI68" s="918"/>
      <c r="CJJ68" s="566"/>
      <c r="CJK68" s="399"/>
      <c r="CJL68" s="399"/>
      <c r="CJM68" s="399"/>
      <c r="CJN68" s="567"/>
      <c r="CJO68" s="399"/>
      <c r="CJP68" s="399"/>
      <c r="CJQ68" s="399"/>
      <c r="CJR68" s="399"/>
      <c r="CJS68" s="399"/>
      <c r="CJT68" s="399"/>
      <c r="CJU68" s="399"/>
      <c r="CJV68" s="399"/>
      <c r="CJW68" s="399"/>
      <c r="CJX68" s="918"/>
      <c r="CJY68" s="918"/>
      <c r="CJZ68" s="918"/>
      <c r="CKA68" s="566"/>
      <c r="CKB68" s="399"/>
      <c r="CKC68" s="399"/>
      <c r="CKD68" s="399"/>
      <c r="CKE68" s="567"/>
      <c r="CKF68" s="399"/>
      <c r="CKG68" s="399"/>
      <c r="CKH68" s="399"/>
      <c r="CKI68" s="399"/>
      <c r="CKJ68" s="399"/>
      <c r="CKK68" s="399"/>
      <c r="CKL68" s="399"/>
      <c r="CKM68" s="399"/>
      <c r="CKN68" s="399"/>
      <c r="CKO68" s="918"/>
      <c r="CKP68" s="918"/>
      <c r="CKQ68" s="918"/>
      <c r="CKR68" s="566"/>
      <c r="CKS68" s="399"/>
      <c r="CKT68" s="399"/>
      <c r="CKU68" s="399"/>
      <c r="CKV68" s="567"/>
      <c r="CKW68" s="399"/>
      <c r="CKX68" s="399"/>
      <c r="CKY68" s="399"/>
      <c r="CKZ68" s="399"/>
      <c r="CLA68" s="399"/>
      <c r="CLB68" s="399"/>
      <c r="CLC68" s="399"/>
      <c r="CLD68" s="399"/>
      <c r="CLE68" s="399"/>
      <c r="CLF68" s="918"/>
      <c r="CLG68" s="918"/>
      <c r="CLH68" s="918"/>
      <c r="CLI68" s="566"/>
      <c r="CLJ68" s="399"/>
      <c r="CLK68" s="399"/>
      <c r="CLL68" s="399"/>
      <c r="CLM68" s="567"/>
      <c r="CLN68" s="399"/>
      <c r="CLO68" s="399"/>
      <c r="CLP68" s="399"/>
      <c r="CLQ68" s="399"/>
      <c r="CLR68" s="399"/>
      <c r="CLS68" s="399"/>
      <c r="CLT68" s="399"/>
      <c r="CLU68" s="399"/>
      <c r="CLV68" s="399"/>
      <c r="CLW68" s="918"/>
      <c r="CLX68" s="918"/>
      <c r="CLY68" s="918"/>
      <c r="CLZ68" s="566"/>
      <c r="CMA68" s="399"/>
      <c r="CMB68" s="399"/>
      <c r="CMC68" s="399"/>
      <c r="CMD68" s="567"/>
      <c r="CME68" s="399"/>
      <c r="CMF68" s="399"/>
      <c r="CMG68" s="399"/>
      <c r="CMH68" s="399"/>
      <c r="CMI68" s="399"/>
      <c r="CMJ68" s="399"/>
      <c r="CMK68" s="399"/>
      <c r="CML68" s="399"/>
      <c r="CMM68" s="399"/>
      <c r="CMN68" s="918"/>
      <c r="CMO68" s="918"/>
      <c r="CMP68" s="918"/>
      <c r="CMQ68" s="566"/>
      <c r="CMR68" s="399"/>
      <c r="CMS68" s="399"/>
      <c r="CMT68" s="399"/>
      <c r="CMU68" s="567"/>
      <c r="CMV68" s="399"/>
      <c r="CMW68" s="399"/>
      <c r="CMX68" s="399"/>
      <c r="CMY68" s="399"/>
      <c r="CMZ68" s="399"/>
      <c r="CNA68" s="399"/>
      <c r="CNB68" s="399"/>
      <c r="CNC68" s="399"/>
      <c r="CND68" s="399"/>
      <c r="CNE68" s="918"/>
      <c r="CNF68" s="918"/>
      <c r="CNG68" s="918"/>
      <c r="CNH68" s="566"/>
      <c r="CNI68" s="399"/>
      <c r="CNJ68" s="399"/>
      <c r="CNK68" s="399"/>
      <c r="CNL68" s="567"/>
      <c r="CNM68" s="399"/>
      <c r="CNN68" s="399"/>
      <c r="CNO68" s="399"/>
      <c r="CNP68" s="399"/>
      <c r="CNQ68" s="399"/>
      <c r="CNR68" s="399"/>
      <c r="CNS68" s="399"/>
      <c r="CNT68" s="399"/>
      <c r="CNU68" s="399"/>
      <c r="CNV68" s="918"/>
      <c r="CNW68" s="918"/>
      <c r="CNX68" s="918"/>
      <c r="CNY68" s="566"/>
      <c r="CNZ68" s="399"/>
      <c r="COA68" s="399"/>
      <c r="COB68" s="399"/>
      <c r="COC68" s="567"/>
      <c r="COD68" s="399"/>
      <c r="COE68" s="399"/>
      <c r="COF68" s="399"/>
      <c r="COG68" s="399"/>
      <c r="COH68" s="399"/>
      <c r="COI68" s="399"/>
      <c r="COJ68" s="399"/>
      <c r="COK68" s="399"/>
      <c r="COL68" s="399"/>
      <c r="COM68" s="918"/>
      <c r="CON68" s="918"/>
      <c r="COO68" s="918"/>
      <c r="COP68" s="566"/>
      <c r="COQ68" s="399"/>
      <c r="COR68" s="399"/>
      <c r="COS68" s="399"/>
      <c r="COT68" s="567"/>
      <c r="COU68" s="399"/>
      <c r="COV68" s="399"/>
      <c r="COW68" s="399"/>
      <c r="COX68" s="399"/>
      <c r="COY68" s="399"/>
      <c r="COZ68" s="399"/>
      <c r="CPA68" s="399"/>
      <c r="CPB68" s="399"/>
      <c r="CPC68" s="399"/>
      <c r="CPD68" s="918"/>
      <c r="CPE68" s="918"/>
      <c r="CPF68" s="918"/>
      <c r="CPG68" s="566"/>
      <c r="CPH68" s="399"/>
      <c r="CPI68" s="399"/>
      <c r="CPJ68" s="399"/>
      <c r="CPK68" s="567"/>
      <c r="CPL68" s="399"/>
      <c r="CPM68" s="399"/>
      <c r="CPN68" s="399"/>
      <c r="CPO68" s="399"/>
      <c r="CPP68" s="399"/>
      <c r="CPQ68" s="399"/>
      <c r="CPR68" s="399"/>
      <c r="CPS68" s="399"/>
      <c r="CPT68" s="399"/>
      <c r="CPU68" s="918"/>
      <c r="CPV68" s="918"/>
      <c r="CPW68" s="918"/>
      <c r="CPX68" s="566"/>
      <c r="CPY68" s="399"/>
      <c r="CPZ68" s="399"/>
      <c r="CQA68" s="399"/>
      <c r="CQB68" s="567"/>
      <c r="CQC68" s="399"/>
      <c r="CQD68" s="399"/>
      <c r="CQE68" s="399"/>
      <c r="CQF68" s="399"/>
      <c r="CQG68" s="399"/>
      <c r="CQH68" s="399"/>
      <c r="CQI68" s="399"/>
      <c r="CQJ68" s="399"/>
      <c r="CQK68" s="399"/>
      <c r="CQL68" s="918"/>
      <c r="CQM68" s="918"/>
      <c r="CQN68" s="918"/>
      <c r="CQO68" s="566"/>
      <c r="CQP68" s="399"/>
      <c r="CQQ68" s="399"/>
      <c r="CQR68" s="399"/>
      <c r="CQS68" s="567"/>
      <c r="CQT68" s="399"/>
      <c r="CQU68" s="399"/>
      <c r="CQV68" s="399"/>
      <c r="CQW68" s="399"/>
      <c r="CQX68" s="399"/>
      <c r="CQY68" s="399"/>
      <c r="CQZ68" s="399"/>
      <c r="CRA68" s="399"/>
      <c r="CRB68" s="399"/>
      <c r="CRC68" s="918"/>
      <c r="CRD68" s="918"/>
      <c r="CRE68" s="918"/>
      <c r="CRF68" s="566"/>
      <c r="CRG68" s="399"/>
      <c r="CRH68" s="399"/>
      <c r="CRI68" s="399"/>
      <c r="CRJ68" s="567"/>
      <c r="CRK68" s="399"/>
      <c r="CRL68" s="399"/>
      <c r="CRM68" s="399"/>
      <c r="CRN68" s="399"/>
      <c r="CRO68" s="399"/>
      <c r="CRP68" s="399"/>
      <c r="CRQ68" s="399"/>
      <c r="CRR68" s="399"/>
      <c r="CRS68" s="399"/>
      <c r="CRT68" s="918"/>
      <c r="CRU68" s="918"/>
      <c r="CRV68" s="918"/>
      <c r="CRW68" s="566"/>
      <c r="CRX68" s="399"/>
      <c r="CRY68" s="399"/>
      <c r="CRZ68" s="399"/>
      <c r="CSA68" s="567"/>
      <c r="CSB68" s="399"/>
      <c r="CSC68" s="399"/>
      <c r="CSD68" s="399"/>
      <c r="CSE68" s="399"/>
      <c r="CSF68" s="399"/>
      <c r="CSG68" s="399"/>
      <c r="CSH68" s="399"/>
      <c r="CSI68" s="399"/>
      <c r="CSJ68" s="399"/>
      <c r="CSK68" s="918"/>
      <c r="CSL68" s="918"/>
      <c r="CSM68" s="918"/>
      <c r="CSN68" s="566"/>
      <c r="CSO68" s="399"/>
      <c r="CSP68" s="399"/>
      <c r="CSQ68" s="399"/>
      <c r="CSR68" s="567"/>
      <c r="CSS68" s="399"/>
      <c r="CST68" s="399"/>
      <c r="CSU68" s="399"/>
      <c r="CSV68" s="399"/>
      <c r="CSW68" s="399"/>
      <c r="CSX68" s="399"/>
      <c r="CSY68" s="399"/>
      <c r="CSZ68" s="399"/>
      <c r="CTA68" s="399"/>
      <c r="CTB68" s="918"/>
      <c r="CTC68" s="918"/>
      <c r="CTD68" s="918"/>
      <c r="CTE68" s="566"/>
      <c r="CTF68" s="399"/>
      <c r="CTG68" s="399"/>
      <c r="CTH68" s="399"/>
      <c r="CTI68" s="567"/>
      <c r="CTJ68" s="399"/>
      <c r="CTK68" s="399"/>
      <c r="CTL68" s="399"/>
      <c r="CTM68" s="399"/>
      <c r="CTN68" s="399"/>
      <c r="CTO68" s="399"/>
      <c r="CTP68" s="399"/>
      <c r="CTQ68" s="399"/>
      <c r="CTR68" s="399"/>
      <c r="CTS68" s="918"/>
      <c r="CTT68" s="918"/>
      <c r="CTU68" s="918"/>
      <c r="CTV68" s="566"/>
      <c r="CTW68" s="399"/>
      <c r="CTX68" s="399"/>
      <c r="CTY68" s="399"/>
      <c r="CTZ68" s="567"/>
      <c r="CUA68" s="399"/>
      <c r="CUB68" s="399"/>
      <c r="CUC68" s="399"/>
      <c r="CUD68" s="399"/>
      <c r="CUE68" s="399"/>
      <c r="CUF68" s="399"/>
      <c r="CUG68" s="399"/>
      <c r="CUH68" s="399"/>
      <c r="CUI68" s="399"/>
      <c r="CUJ68" s="918"/>
      <c r="CUK68" s="918"/>
      <c r="CUL68" s="918"/>
      <c r="CUM68" s="566"/>
      <c r="CUN68" s="399"/>
      <c r="CUO68" s="399"/>
      <c r="CUP68" s="399"/>
      <c r="CUQ68" s="567"/>
      <c r="CUR68" s="399"/>
      <c r="CUS68" s="399"/>
      <c r="CUT68" s="399"/>
      <c r="CUU68" s="399"/>
      <c r="CUV68" s="399"/>
      <c r="CUW68" s="399"/>
      <c r="CUX68" s="399"/>
      <c r="CUY68" s="399"/>
      <c r="CUZ68" s="399"/>
      <c r="CVA68" s="918"/>
      <c r="CVB68" s="918"/>
      <c r="CVC68" s="918"/>
      <c r="CVD68" s="566"/>
      <c r="CVE68" s="399"/>
      <c r="CVF68" s="399"/>
      <c r="CVG68" s="399"/>
      <c r="CVH68" s="567"/>
      <c r="CVI68" s="399"/>
      <c r="CVJ68" s="399"/>
      <c r="CVK68" s="399"/>
      <c r="CVL68" s="399"/>
      <c r="CVM68" s="399"/>
      <c r="CVN68" s="399"/>
      <c r="CVO68" s="399"/>
      <c r="CVP68" s="399"/>
      <c r="CVQ68" s="399"/>
      <c r="CVR68" s="918"/>
      <c r="CVS68" s="918"/>
      <c r="CVT68" s="918"/>
      <c r="CVU68" s="566"/>
      <c r="CVV68" s="399"/>
      <c r="CVW68" s="399"/>
      <c r="CVX68" s="399"/>
      <c r="CVY68" s="567"/>
      <c r="CVZ68" s="399"/>
      <c r="CWA68" s="399"/>
      <c r="CWB68" s="399"/>
      <c r="CWC68" s="399"/>
      <c r="CWD68" s="399"/>
      <c r="CWE68" s="399"/>
      <c r="CWF68" s="399"/>
      <c r="CWG68" s="399"/>
      <c r="CWH68" s="399"/>
      <c r="CWI68" s="918"/>
      <c r="CWJ68" s="918"/>
      <c r="CWK68" s="918"/>
      <c r="CWL68" s="566"/>
      <c r="CWM68" s="399"/>
      <c r="CWN68" s="399"/>
      <c r="CWO68" s="399"/>
      <c r="CWP68" s="567"/>
      <c r="CWQ68" s="399"/>
      <c r="CWR68" s="399"/>
      <c r="CWS68" s="399"/>
      <c r="CWT68" s="399"/>
      <c r="CWU68" s="399"/>
      <c r="CWV68" s="399"/>
      <c r="CWW68" s="399"/>
      <c r="CWX68" s="399"/>
      <c r="CWY68" s="399"/>
      <c r="CWZ68" s="918"/>
      <c r="CXA68" s="918"/>
      <c r="CXB68" s="918"/>
      <c r="CXC68" s="566"/>
      <c r="CXD68" s="399"/>
      <c r="CXE68" s="399"/>
      <c r="CXF68" s="399"/>
      <c r="CXG68" s="567"/>
      <c r="CXH68" s="399"/>
      <c r="CXI68" s="399"/>
      <c r="CXJ68" s="399"/>
      <c r="CXK68" s="399"/>
      <c r="CXL68" s="399"/>
      <c r="CXM68" s="399"/>
      <c r="CXN68" s="399"/>
      <c r="CXO68" s="399"/>
      <c r="CXP68" s="399"/>
      <c r="CXQ68" s="918"/>
      <c r="CXR68" s="918"/>
      <c r="CXS68" s="918"/>
      <c r="CXT68" s="566"/>
      <c r="CXU68" s="399"/>
      <c r="CXV68" s="399"/>
      <c r="CXW68" s="399"/>
      <c r="CXX68" s="567"/>
      <c r="CXY68" s="399"/>
      <c r="CXZ68" s="399"/>
      <c r="CYA68" s="399"/>
      <c r="CYB68" s="399"/>
      <c r="CYC68" s="399"/>
      <c r="CYD68" s="399"/>
      <c r="CYE68" s="399"/>
      <c r="CYF68" s="399"/>
      <c r="CYG68" s="399"/>
      <c r="CYH68" s="918"/>
      <c r="CYI68" s="918"/>
      <c r="CYJ68" s="918"/>
      <c r="CYK68" s="566"/>
      <c r="CYL68" s="399"/>
      <c r="CYM68" s="399"/>
      <c r="CYN68" s="399"/>
      <c r="CYO68" s="567"/>
      <c r="CYP68" s="399"/>
      <c r="CYQ68" s="399"/>
      <c r="CYR68" s="399"/>
      <c r="CYS68" s="399"/>
      <c r="CYT68" s="399"/>
      <c r="CYU68" s="399"/>
      <c r="CYV68" s="399"/>
      <c r="CYW68" s="399"/>
      <c r="CYX68" s="399"/>
      <c r="CYY68" s="918"/>
      <c r="CYZ68" s="918"/>
      <c r="CZA68" s="918"/>
      <c r="CZB68" s="566"/>
      <c r="CZC68" s="399"/>
      <c r="CZD68" s="399"/>
      <c r="CZE68" s="399"/>
      <c r="CZF68" s="567"/>
      <c r="CZG68" s="399"/>
      <c r="CZH68" s="399"/>
      <c r="CZI68" s="399"/>
      <c r="CZJ68" s="399"/>
      <c r="CZK68" s="399"/>
      <c r="CZL68" s="399"/>
      <c r="CZM68" s="399"/>
      <c r="CZN68" s="399"/>
      <c r="CZO68" s="399"/>
      <c r="CZP68" s="918"/>
      <c r="CZQ68" s="918"/>
      <c r="CZR68" s="918"/>
      <c r="CZS68" s="566"/>
      <c r="CZT68" s="399"/>
      <c r="CZU68" s="399"/>
      <c r="CZV68" s="399"/>
      <c r="CZW68" s="567"/>
      <c r="CZX68" s="399"/>
      <c r="CZY68" s="399"/>
      <c r="CZZ68" s="399"/>
      <c r="DAA68" s="399"/>
      <c r="DAB68" s="399"/>
      <c r="DAC68" s="399"/>
      <c r="DAD68" s="399"/>
      <c r="DAE68" s="399"/>
      <c r="DAF68" s="399"/>
      <c r="DAG68" s="918"/>
      <c r="DAH68" s="918"/>
      <c r="DAI68" s="918"/>
      <c r="DAJ68" s="566"/>
      <c r="DAK68" s="399"/>
      <c r="DAL68" s="399"/>
      <c r="DAM68" s="399"/>
      <c r="DAN68" s="567"/>
      <c r="DAO68" s="399"/>
      <c r="DAP68" s="399"/>
      <c r="DAQ68" s="399"/>
      <c r="DAR68" s="399"/>
      <c r="DAS68" s="399"/>
      <c r="DAT68" s="399"/>
      <c r="DAU68" s="399"/>
      <c r="DAV68" s="399"/>
      <c r="DAW68" s="399"/>
      <c r="DAX68" s="918"/>
      <c r="DAY68" s="918"/>
      <c r="DAZ68" s="918"/>
      <c r="DBA68" s="566"/>
      <c r="DBB68" s="399"/>
      <c r="DBC68" s="399"/>
      <c r="DBD68" s="399"/>
      <c r="DBE68" s="567"/>
      <c r="DBF68" s="399"/>
      <c r="DBG68" s="399"/>
      <c r="DBH68" s="399"/>
      <c r="DBI68" s="399"/>
      <c r="DBJ68" s="399"/>
      <c r="DBK68" s="399"/>
      <c r="DBL68" s="399"/>
      <c r="DBM68" s="399"/>
      <c r="DBN68" s="399"/>
      <c r="DBO68" s="918"/>
      <c r="DBP68" s="918"/>
      <c r="DBQ68" s="918"/>
      <c r="DBR68" s="566"/>
      <c r="DBS68" s="399"/>
      <c r="DBT68" s="399"/>
      <c r="DBU68" s="399"/>
      <c r="DBV68" s="567"/>
      <c r="DBW68" s="399"/>
      <c r="DBX68" s="399"/>
      <c r="DBY68" s="399"/>
      <c r="DBZ68" s="399"/>
      <c r="DCA68" s="399"/>
      <c r="DCB68" s="399"/>
      <c r="DCC68" s="399"/>
      <c r="DCD68" s="399"/>
      <c r="DCE68" s="399"/>
      <c r="DCF68" s="918"/>
      <c r="DCG68" s="918"/>
      <c r="DCH68" s="918"/>
      <c r="DCI68" s="566"/>
      <c r="DCJ68" s="399"/>
      <c r="DCK68" s="399"/>
      <c r="DCL68" s="399"/>
      <c r="DCM68" s="567"/>
      <c r="DCN68" s="399"/>
      <c r="DCO68" s="399"/>
      <c r="DCP68" s="399"/>
      <c r="DCQ68" s="399"/>
      <c r="DCR68" s="399"/>
      <c r="DCS68" s="399"/>
      <c r="DCT68" s="399"/>
      <c r="DCU68" s="399"/>
      <c r="DCV68" s="399"/>
      <c r="DCW68" s="918"/>
      <c r="DCX68" s="918"/>
      <c r="DCY68" s="918"/>
      <c r="DCZ68" s="566"/>
      <c r="DDA68" s="399"/>
      <c r="DDB68" s="399"/>
      <c r="DDC68" s="399"/>
      <c r="DDD68" s="567"/>
      <c r="DDE68" s="399"/>
      <c r="DDF68" s="399"/>
      <c r="DDG68" s="399"/>
      <c r="DDH68" s="399"/>
      <c r="DDI68" s="399"/>
      <c r="DDJ68" s="399"/>
      <c r="DDK68" s="399"/>
      <c r="DDL68" s="399"/>
      <c r="DDM68" s="399"/>
      <c r="DDN68" s="918"/>
      <c r="DDO68" s="918"/>
      <c r="DDP68" s="918"/>
      <c r="DDQ68" s="566"/>
      <c r="DDR68" s="399"/>
      <c r="DDS68" s="399"/>
      <c r="DDT68" s="399"/>
      <c r="DDU68" s="567"/>
      <c r="DDV68" s="399"/>
      <c r="DDW68" s="399"/>
      <c r="DDX68" s="399"/>
      <c r="DDY68" s="399"/>
      <c r="DDZ68" s="399"/>
      <c r="DEA68" s="399"/>
      <c r="DEB68" s="399"/>
      <c r="DEC68" s="399"/>
      <c r="DED68" s="399"/>
      <c r="DEE68" s="918"/>
      <c r="DEF68" s="918"/>
      <c r="DEG68" s="918"/>
      <c r="DEH68" s="566"/>
      <c r="DEI68" s="399"/>
      <c r="DEJ68" s="399"/>
      <c r="DEK68" s="399"/>
      <c r="DEL68" s="567"/>
      <c r="DEM68" s="399"/>
      <c r="DEN68" s="399"/>
      <c r="DEO68" s="399"/>
      <c r="DEP68" s="399"/>
      <c r="DEQ68" s="399"/>
      <c r="DER68" s="399"/>
      <c r="DES68" s="399"/>
      <c r="DET68" s="399"/>
      <c r="DEU68" s="399"/>
      <c r="DEV68" s="918"/>
      <c r="DEW68" s="918"/>
      <c r="DEX68" s="918"/>
      <c r="DEY68" s="566"/>
      <c r="DEZ68" s="399"/>
      <c r="DFA68" s="399"/>
      <c r="DFB68" s="399"/>
      <c r="DFC68" s="567"/>
      <c r="DFD68" s="399"/>
      <c r="DFE68" s="399"/>
      <c r="DFF68" s="399"/>
      <c r="DFG68" s="399"/>
      <c r="DFH68" s="399"/>
      <c r="DFI68" s="399"/>
      <c r="DFJ68" s="399"/>
      <c r="DFK68" s="399"/>
      <c r="DFL68" s="399"/>
      <c r="DFM68" s="918"/>
      <c r="DFN68" s="918"/>
      <c r="DFO68" s="918"/>
      <c r="DFP68" s="566"/>
      <c r="DFQ68" s="399"/>
      <c r="DFR68" s="399"/>
      <c r="DFS68" s="399"/>
      <c r="DFT68" s="567"/>
      <c r="DFU68" s="399"/>
      <c r="DFV68" s="399"/>
      <c r="DFW68" s="399"/>
      <c r="DFX68" s="399"/>
      <c r="DFY68" s="399"/>
      <c r="DFZ68" s="399"/>
      <c r="DGA68" s="399"/>
      <c r="DGB68" s="399"/>
      <c r="DGC68" s="399"/>
      <c r="DGD68" s="918"/>
      <c r="DGE68" s="918"/>
      <c r="DGF68" s="918"/>
      <c r="DGG68" s="566"/>
      <c r="DGH68" s="399"/>
      <c r="DGI68" s="399"/>
      <c r="DGJ68" s="399"/>
      <c r="DGK68" s="567"/>
      <c r="DGL68" s="399"/>
      <c r="DGM68" s="399"/>
      <c r="DGN68" s="399"/>
      <c r="DGO68" s="399"/>
      <c r="DGP68" s="399"/>
      <c r="DGQ68" s="399"/>
      <c r="DGR68" s="399"/>
      <c r="DGS68" s="399"/>
      <c r="DGT68" s="399"/>
      <c r="DGU68" s="918"/>
      <c r="DGV68" s="918"/>
      <c r="DGW68" s="918"/>
      <c r="DGX68" s="566"/>
      <c r="DGY68" s="399"/>
      <c r="DGZ68" s="399"/>
      <c r="DHA68" s="399"/>
      <c r="DHB68" s="567"/>
      <c r="DHC68" s="399"/>
      <c r="DHD68" s="399"/>
      <c r="DHE68" s="399"/>
      <c r="DHF68" s="399"/>
      <c r="DHG68" s="399"/>
      <c r="DHH68" s="399"/>
      <c r="DHI68" s="399"/>
      <c r="DHJ68" s="399"/>
      <c r="DHK68" s="399"/>
      <c r="DHL68" s="918"/>
      <c r="DHM68" s="918"/>
      <c r="DHN68" s="918"/>
      <c r="DHO68" s="566"/>
      <c r="DHP68" s="399"/>
      <c r="DHQ68" s="399"/>
      <c r="DHR68" s="399"/>
      <c r="DHS68" s="567"/>
      <c r="DHT68" s="399"/>
      <c r="DHU68" s="399"/>
      <c r="DHV68" s="399"/>
      <c r="DHW68" s="399"/>
      <c r="DHX68" s="399"/>
      <c r="DHY68" s="399"/>
      <c r="DHZ68" s="399"/>
      <c r="DIA68" s="399"/>
      <c r="DIB68" s="399"/>
      <c r="DIC68" s="918"/>
      <c r="DID68" s="918"/>
      <c r="DIE68" s="918"/>
      <c r="DIF68" s="566"/>
      <c r="DIG68" s="399"/>
      <c r="DIH68" s="399"/>
      <c r="DII68" s="399"/>
      <c r="DIJ68" s="567"/>
      <c r="DIK68" s="399"/>
      <c r="DIL68" s="399"/>
      <c r="DIM68" s="399"/>
      <c r="DIN68" s="399"/>
      <c r="DIO68" s="399"/>
      <c r="DIP68" s="399"/>
      <c r="DIQ68" s="399"/>
      <c r="DIR68" s="399"/>
      <c r="DIS68" s="399"/>
      <c r="DIT68" s="918"/>
      <c r="DIU68" s="918"/>
      <c r="DIV68" s="918"/>
      <c r="DIW68" s="566"/>
      <c r="DIX68" s="399"/>
      <c r="DIY68" s="399"/>
      <c r="DIZ68" s="399"/>
      <c r="DJA68" s="567"/>
      <c r="DJB68" s="399"/>
      <c r="DJC68" s="399"/>
      <c r="DJD68" s="399"/>
      <c r="DJE68" s="399"/>
      <c r="DJF68" s="399"/>
      <c r="DJG68" s="399"/>
      <c r="DJH68" s="399"/>
      <c r="DJI68" s="399"/>
      <c r="DJJ68" s="399"/>
      <c r="DJK68" s="918"/>
      <c r="DJL68" s="918"/>
      <c r="DJM68" s="918"/>
      <c r="DJN68" s="566"/>
      <c r="DJO68" s="399"/>
      <c r="DJP68" s="399"/>
      <c r="DJQ68" s="399"/>
      <c r="DJR68" s="567"/>
      <c r="DJS68" s="399"/>
      <c r="DJT68" s="399"/>
      <c r="DJU68" s="399"/>
      <c r="DJV68" s="399"/>
      <c r="DJW68" s="399"/>
      <c r="DJX68" s="399"/>
      <c r="DJY68" s="399"/>
      <c r="DJZ68" s="399"/>
      <c r="DKA68" s="399"/>
      <c r="DKB68" s="918"/>
      <c r="DKC68" s="918"/>
      <c r="DKD68" s="918"/>
      <c r="DKE68" s="566"/>
      <c r="DKF68" s="399"/>
      <c r="DKG68" s="399"/>
      <c r="DKH68" s="399"/>
      <c r="DKI68" s="567"/>
      <c r="DKJ68" s="399"/>
      <c r="DKK68" s="399"/>
      <c r="DKL68" s="399"/>
      <c r="DKM68" s="399"/>
      <c r="DKN68" s="399"/>
      <c r="DKO68" s="399"/>
      <c r="DKP68" s="399"/>
      <c r="DKQ68" s="399"/>
      <c r="DKR68" s="399"/>
      <c r="DKS68" s="918"/>
      <c r="DKT68" s="918"/>
      <c r="DKU68" s="918"/>
      <c r="DKV68" s="566"/>
      <c r="DKW68" s="399"/>
      <c r="DKX68" s="399"/>
      <c r="DKY68" s="399"/>
      <c r="DKZ68" s="567"/>
      <c r="DLA68" s="399"/>
      <c r="DLB68" s="399"/>
      <c r="DLC68" s="399"/>
      <c r="DLD68" s="399"/>
      <c r="DLE68" s="399"/>
      <c r="DLF68" s="399"/>
      <c r="DLG68" s="399"/>
      <c r="DLH68" s="399"/>
      <c r="DLI68" s="399"/>
      <c r="DLJ68" s="918"/>
      <c r="DLK68" s="918"/>
      <c r="DLL68" s="918"/>
      <c r="DLM68" s="566"/>
      <c r="DLN68" s="399"/>
      <c r="DLO68" s="399"/>
      <c r="DLP68" s="399"/>
      <c r="DLQ68" s="567"/>
      <c r="DLR68" s="399"/>
      <c r="DLS68" s="399"/>
      <c r="DLT68" s="399"/>
      <c r="DLU68" s="399"/>
      <c r="DLV68" s="399"/>
      <c r="DLW68" s="399"/>
      <c r="DLX68" s="399"/>
      <c r="DLY68" s="399"/>
      <c r="DLZ68" s="399"/>
      <c r="DMA68" s="918"/>
      <c r="DMB68" s="918"/>
      <c r="DMC68" s="918"/>
      <c r="DMD68" s="566"/>
      <c r="DME68" s="399"/>
      <c r="DMF68" s="399"/>
      <c r="DMG68" s="399"/>
      <c r="DMH68" s="567"/>
      <c r="DMI68" s="399"/>
      <c r="DMJ68" s="399"/>
      <c r="DMK68" s="399"/>
      <c r="DML68" s="399"/>
      <c r="DMM68" s="399"/>
      <c r="DMN68" s="399"/>
      <c r="DMO68" s="399"/>
      <c r="DMP68" s="399"/>
      <c r="DMQ68" s="399"/>
      <c r="DMR68" s="918"/>
      <c r="DMS68" s="918"/>
      <c r="DMT68" s="918"/>
      <c r="DMU68" s="566"/>
      <c r="DMV68" s="399"/>
      <c r="DMW68" s="399"/>
      <c r="DMX68" s="399"/>
      <c r="DMY68" s="567"/>
      <c r="DMZ68" s="399"/>
      <c r="DNA68" s="399"/>
      <c r="DNB68" s="399"/>
      <c r="DNC68" s="399"/>
      <c r="DND68" s="399"/>
      <c r="DNE68" s="399"/>
      <c r="DNF68" s="399"/>
      <c r="DNG68" s="399"/>
      <c r="DNH68" s="399"/>
      <c r="DNI68" s="918"/>
      <c r="DNJ68" s="918"/>
      <c r="DNK68" s="918"/>
      <c r="DNL68" s="566"/>
      <c r="DNM68" s="399"/>
      <c r="DNN68" s="399"/>
      <c r="DNO68" s="399"/>
      <c r="DNP68" s="567"/>
      <c r="DNQ68" s="399"/>
      <c r="DNR68" s="399"/>
      <c r="DNS68" s="399"/>
      <c r="DNT68" s="399"/>
      <c r="DNU68" s="399"/>
      <c r="DNV68" s="399"/>
      <c r="DNW68" s="399"/>
      <c r="DNX68" s="399"/>
      <c r="DNY68" s="399"/>
      <c r="DNZ68" s="918"/>
      <c r="DOA68" s="918"/>
      <c r="DOB68" s="918"/>
      <c r="DOC68" s="566"/>
      <c r="DOD68" s="399"/>
      <c r="DOE68" s="399"/>
      <c r="DOF68" s="399"/>
      <c r="DOG68" s="567"/>
      <c r="DOH68" s="399"/>
      <c r="DOI68" s="399"/>
      <c r="DOJ68" s="399"/>
      <c r="DOK68" s="399"/>
      <c r="DOL68" s="399"/>
      <c r="DOM68" s="399"/>
      <c r="DON68" s="399"/>
      <c r="DOO68" s="399"/>
      <c r="DOP68" s="399"/>
      <c r="DOQ68" s="918"/>
      <c r="DOR68" s="918"/>
      <c r="DOS68" s="918"/>
      <c r="DOT68" s="566"/>
      <c r="DOU68" s="399"/>
      <c r="DOV68" s="399"/>
      <c r="DOW68" s="399"/>
      <c r="DOX68" s="567"/>
      <c r="DOY68" s="399"/>
      <c r="DOZ68" s="399"/>
      <c r="DPA68" s="399"/>
      <c r="DPB68" s="399"/>
      <c r="DPC68" s="399"/>
      <c r="DPD68" s="399"/>
      <c r="DPE68" s="399"/>
      <c r="DPF68" s="399"/>
      <c r="DPG68" s="399"/>
      <c r="DPH68" s="918"/>
      <c r="DPI68" s="918"/>
      <c r="DPJ68" s="918"/>
      <c r="DPK68" s="566"/>
      <c r="DPL68" s="399"/>
      <c r="DPM68" s="399"/>
      <c r="DPN68" s="399"/>
      <c r="DPO68" s="567"/>
      <c r="DPP68" s="399"/>
      <c r="DPQ68" s="399"/>
      <c r="DPR68" s="399"/>
      <c r="DPS68" s="399"/>
      <c r="DPT68" s="399"/>
      <c r="DPU68" s="399"/>
      <c r="DPV68" s="399"/>
      <c r="DPW68" s="399"/>
      <c r="DPX68" s="399"/>
      <c r="DPY68" s="918"/>
      <c r="DPZ68" s="918"/>
      <c r="DQA68" s="918"/>
      <c r="DQB68" s="566"/>
      <c r="DQC68" s="399"/>
      <c r="DQD68" s="399"/>
      <c r="DQE68" s="399"/>
      <c r="DQF68" s="567"/>
      <c r="DQG68" s="399"/>
      <c r="DQH68" s="399"/>
      <c r="DQI68" s="399"/>
      <c r="DQJ68" s="399"/>
      <c r="DQK68" s="399"/>
      <c r="DQL68" s="399"/>
      <c r="DQM68" s="399"/>
      <c r="DQN68" s="399"/>
      <c r="DQO68" s="399"/>
      <c r="DQP68" s="918"/>
      <c r="DQQ68" s="918"/>
      <c r="DQR68" s="918"/>
      <c r="DQS68" s="566"/>
      <c r="DQT68" s="399"/>
      <c r="DQU68" s="399"/>
      <c r="DQV68" s="399"/>
      <c r="DQW68" s="567"/>
      <c r="DQX68" s="399"/>
      <c r="DQY68" s="399"/>
      <c r="DQZ68" s="399"/>
      <c r="DRA68" s="399"/>
      <c r="DRB68" s="399"/>
      <c r="DRC68" s="399"/>
      <c r="DRD68" s="399"/>
      <c r="DRE68" s="399"/>
      <c r="DRF68" s="399"/>
      <c r="DRG68" s="918"/>
      <c r="DRH68" s="918"/>
      <c r="DRI68" s="918"/>
      <c r="DRJ68" s="566"/>
      <c r="DRK68" s="399"/>
      <c r="DRL68" s="399"/>
      <c r="DRM68" s="399"/>
      <c r="DRN68" s="567"/>
      <c r="DRO68" s="399"/>
      <c r="DRP68" s="399"/>
      <c r="DRQ68" s="399"/>
      <c r="DRR68" s="399"/>
      <c r="DRS68" s="399"/>
      <c r="DRT68" s="399"/>
      <c r="DRU68" s="399"/>
      <c r="DRV68" s="399"/>
      <c r="DRW68" s="399"/>
      <c r="DRX68" s="918"/>
      <c r="DRY68" s="918"/>
      <c r="DRZ68" s="918"/>
      <c r="DSA68" s="566"/>
      <c r="DSB68" s="399"/>
      <c r="DSC68" s="399"/>
      <c r="DSD68" s="399"/>
      <c r="DSE68" s="567"/>
      <c r="DSF68" s="399"/>
      <c r="DSG68" s="399"/>
      <c r="DSH68" s="399"/>
      <c r="DSI68" s="399"/>
      <c r="DSJ68" s="399"/>
      <c r="DSK68" s="399"/>
      <c r="DSL68" s="399"/>
      <c r="DSM68" s="399"/>
      <c r="DSN68" s="399"/>
      <c r="DSO68" s="918"/>
      <c r="DSP68" s="918"/>
      <c r="DSQ68" s="918"/>
      <c r="DSR68" s="566"/>
      <c r="DSS68" s="399"/>
      <c r="DST68" s="399"/>
      <c r="DSU68" s="399"/>
      <c r="DSV68" s="567"/>
      <c r="DSW68" s="399"/>
      <c r="DSX68" s="399"/>
      <c r="DSY68" s="399"/>
      <c r="DSZ68" s="399"/>
      <c r="DTA68" s="399"/>
      <c r="DTB68" s="399"/>
      <c r="DTC68" s="399"/>
      <c r="DTD68" s="399"/>
      <c r="DTE68" s="399"/>
      <c r="DTF68" s="918"/>
      <c r="DTG68" s="918"/>
      <c r="DTH68" s="918"/>
      <c r="DTI68" s="566"/>
      <c r="DTJ68" s="399"/>
      <c r="DTK68" s="399"/>
      <c r="DTL68" s="399"/>
      <c r="DTM68" s="567"/>
      <c r="DTN68" s="399"/>
      <c r="DTO68" s="399"/>
      <c r="DTP68" s="399"/>
      <c r="DTQ68" s="399"/>
      <c r="DTR68" s="399"/>
      <c r="DTS68" s="399"/>
      <c r="DTT68" s="399"/>
      <c r="DTU68" s="399"/>
      <c r="DTV68" s="399"/>
      <c r="DTW68" s="918"/>
      <c r="DTX68" s="918"/>
      <c r="DTY68" s="918"/>
      <c r="DTZ68" s="566"/>
      <c r="DUA68" s="399"/>
      <c r="DUB68" s="399"/>
      <c r="DUC68" s="399"/>
      <c r="DUD68" s="567"/>
      <c r="DUE68" s="399"/>
      <c r="DUF68" s="399"/>
      <c r="DUG68" s="399"/>
      <c r="DUH68" s="399"/>
      <c r="DUI68" s="399"/>
      <c r="DUJ68" s="399"/>
      <c r="DUK68" s="399"/>
      <c r="DUL68" s="399"/>
      <c r="DUM68" s="399"/>
      <c r="DUN68" s="918"/>
      <c r="DUO68" s="918"/>
      <c r="DUP68" s="918"/>
      <c r="DUQ68" s="566"/>
      <c r="DUR68" s="399"/>
      <c r="DUS68" s="399"/>
      <c r="DUT68" s="399"/>
      <c r="DUU68" s="567"/>
      <c r="DUV68" s="399"/>
      <c r="DUW68" s="399"/>
      <c r="DUX68" s="399"/>
      <c r="DUY68" s="399"/>
      <c r="DUZ68" s="399"/>
      <c r="DVA68" s="399"/>
      <c r="DVB68" s="399"/>
      <c r="DVC68" s="399"/>
      <c r="DVD68" s="399"/>
      <c r="DVE68" s="918"/>
      <c r="DVF68" s="918"/>
      <c r="DVG68" s="918"/>
      <c r="DVH68" s="566"/>
      <c r="DVI68" s="399"/>
      <c r="DVJ68" s="399"/>
      <c r="DVK68" s="399"/>
      <c r="DVL68" s="567"/>
      <c r="DVM68" s="399"/>
      <c r="DVN68" s="399"/>
      <c r="DVO68" s="399"/>
      <c r="DVP68" s="399"/>
      <c r="DVQ68" s="399"/>
      <c r="DVR68" s="399"/>
      <c r="DVS68" s="399"/>
      <c r="DVT68" s="399"/>
      <c r="DVU68" s="399"/>
      <c r="DVV68" s="918"/>
      <c r="DVW68" s="918"/>
      <c r="DVX68" s="918"/>
      <c r="DVY68" s="566"/>
      <c r="DVZ68" s="399"/>
      <c r="DWA68" s="399"/>
      <c r="DWB68" s="399"/>
      <c r="DWC68" s="567"/>
      <c r="DWD68" s="399"/>
      <c r="DWE68" s="399"/>
      <c r="DWF68" s="399"/>
      <c r="DWG68" s="399"/>
      <c r="DWH68" s="399"/>
      <c r="DWI68" s="399"/>
      <c r="DWJ68" s="399"/>
      <c r="DWK68" s="399"/>
      <c r="DWL68" s="399"/>
      <c r="DWM68" s="918"/>
      <c r="DWN68" s="918"/>
      <c r="DWO68" s="918"/>
      <c r="DWP68" s="566"/>
      <c r="DWQ68" s="399"/>
      <c r="DWR68" s="399"/>
      <c r="DWS68" s="399"/>
      <c r="DWT68" s="567"/>
      <c r="DWU68" s="399"/>
      <c r="DWV68" s="399"/>
      <c r="DWW68" s="399"/>
      <c r="DWX68" s="399"/>
      <c r="DWY68" s="399"/>
      <c r="DWZ68" s="399"/>
      <c r="DXA68" s="399"/>
      <c r="DXB68" s="399"/>
      <c r="DXC68" s="399"/>
      <c r="DXD68" s="918"/>
      <c r="DXE68" s="918"/>
      <c r="DXF68" s="918"/>
      <c r="DXG68" s="566"/>
      <c r="DXH68" s="399"/>
      <c r="DXI68" s="399"/>
      <c r="DXJ68" s="399"/>
      <c r="DXK68" s="567"/>
      <c r="DXL68" s="399"/>
      <c r="DXM68" s="399"/>
      <c r="DXN68" s="399"/>
      <c r="DXO68" s="399"/>
      <c r="DXP68" s="399"/>
      <c r="DXQ68" s="399"/>
      <c r="DXR68" s="399"/>
      <c r="DXS68" s="399"/>
      <c r="DXT68" s="399"/>
      <c r="DXU68" s="918"/>
      <c r="DXV68" s="918"/>
      <c r="DXW68" s="918"/>
      <c r="DXX68" s="566"/>
      <c r="DXY68" s="399"/>
      <c r="DXZ68" s="399"/>
      <c r="DYA68" s="399"/>
      <c r="DYB68" s="567"/>
      <c r="DYC68" s="399"/>
      <c r="DYD68" s="399"/>
      <c r="DYE68" s="399"/>
      <c r="DYF68" s="399"/>
      <c r="DYG68" s="399"/>
      <c r="DYH68" s="399"/>
      <c r="DYI68" s="399"/>
      <c r="DYJ68" s="399"/>
      <c r="DYK68" s="399"/>
      <c r="DYL68" s="918"/>
      <c r="DYM68" s="918"/>
      <c r="DYN68" s="918"/>
      <c r="DYO68" s="566"/>
      <c r="DYP68" s="399"/>
      <c r="DYQ68" s="399"/>
      <c r="DYR68" s="399"/>
      <c r="DYS68" s="567"/>
      <c r="DYT68" s="399"/>
      <c r="DYU68" s="399"/>
      <c r="DYV68" s="399"/>
      <c r="DYW68" s="399"/>
      <c r="DYX68" s="399"/>
      <c r="DYY68" s="399"/>
      <c r="DYZ68" s="399"/>
      <c r="DZA68" s="399"/>
      <c r="DZB68" s="399"/>
      <c r="DZC68" s="918"/>
      <c r="DZD68" s="918"/>
      <c r="DZE68" s="918"/>
      <c r="DZF68" s="566"/>
      <c r="DZG68" s="399"/>
      <c r="DZH68" s="399"/>
      <c r="DZI68" s="399"/>
      <c r="DZJ68" s="567"/>
      <c r="DZK68" s="399"/>
      <c r="DZL68" s="399"/>
      <c r="DZM68" s="399"/>
      <c r="DZN68" s="399"/>
      <c r="DZO68" s="399"/>
      <c r="DZP68" s="399"/>
      <c r="DZQ68" s="399"/>
      <c r="DZR68" s="399"/>
      <c r="DZS68" s="399"/>
      <c r="DZT68" s="918"/>
      <c r="DZU68" s="918"/>
      <c r="DZV68" s="918"/>
      <c r="DZW68" s="566"/>
      <c r="DZX68" s="399"/>
      <c r="DZY68" s="399"/>
      <c r="DZZ68" s="399"/>
      <c r="EAA68" s="567"/>
      <c r="EAB68" s="399"/>
      <c r="EAC68" s="399"/>
      <c r="EAD68" s="399"/>
      <c r="EAE68" s="399"/>
      <c r="EAF68" s="399"/>
      <c r="EAG68" s="399"/>
      <c r="EAH68" s="399"/>
      <c r="EAI68" s="399"/>
      <c r="EAJ68" s="399"/>
      <c r="EAK68" s="918"/>
      <c r="EAL68" s="918"/>
      <c r="EAM68" s="918"/>
      <c r="EAN68" s="566"/>
      <c r="EAO68" s="399"/>
      <c r="EAP68" s="399"/>
      <c r="EAQ68" s="399"/>
      <c r="EAR68" s="567"/>
      <c r="EAS68" s="399"/>
      <c r="EAT68" s="399"/>
      <c r="EAU68" s="399"/>
      <c r="EAV68" s="399"/>
      <c r="EAW68" s="399"/>
      <c r="EAX68" s="399"/>
      <c r="EAY68" s="399"/>
      <c r="EAZ68" s="399"/>
      <c r="EBA68" s="399"/>
      <c r="EBB68" s="918"/>
      <c r="EBC68" s="918"/>
      <c r="EBD68" s="918"/>
      <c r="EBE68" s="566"/>
      <c r="EBF68" s="399"/>
      <c r="EBG68" s="399"/>
      <c r="EBH68" s="399"/>
      <c r="EBI68" s="567"/>
      <c r="EBJ68" s="399"/>
      <c r="EBK68" s="399"/>
      <c r="EBL68" s="399"/>
      <c r="EBM68" s="399"/>
      <c r="EBN68" s="399"/>
      <c r="EBO68" s="399"/>
      <c r="EBP68" s="399"/>
      <c r="EBQ68" s="399"/>
      <c r="EBR68" s="399"/>
      <c r="EBS68" s="918"/>
      <c r="EBT68" s="918"/>
      <c r="EBU68" s="918"/>
      <c r="EBV68" s="566"/>
      <c r="EBW68" s="399"/>
      <c r="EBX68" s="399"/>
      <c r="EBY68" s="399"/>
      <c r="EBZ68" s="567"/>
      <c r="ECA68" s="399"/>
      <c r="ECB68" s="399"/>
      <c r="ECC68" s="399"/>
      <c r="ECD68" s="399"/>
      <c r="ECE68" s="399"/>
      <c r="ECF68" s="399"/>
      <c r="ECG68" s="399"/>
      <c r="ECH68" s="399"/>
      <c r="ECI68" s="399"/>
      <c r="ECJ68" s="918"/>
      <c r="ECK68" s="918"/>
      <c r="ECL68" s="918"/>
      <c r="ECM68" s="566"/>
      <c r="ECN68" s="399"/>
      <c r="ECO68" s="399"/>
      <c r="ECP68" s="399"/>
      <c r="ECQ68" s="567"/>
      <c r="ECR68" s="399"/>
      <c r="ECS68" s="399"/>
      <c r="ECT68" s="399"/>
      <c r="ECU68" s="399"/>
      <c r="ECV68" s="399"/>
      <c r="ECW68" s="399"/>
      <c r="ECX68" s="399"/>
      <c r="ECY68" s="399"/>
      <c r="ECZ68" s="399"/>
      <c r="EDA68" s="918"/>
      <c r="EDB68" s="918"/>
      <c r="EDC68" s="918"/>
      <c r="EDD68" s="566"/>
      <c r="EDE68" s="399"/>
      <c r="EDF68" s="399"/>
      <c r="EDG68" s="399"/>
      <c r="EDH68" s="567"/>
      <c r="EDI68" s="399"/>
      <c r="EDJ68" s="399"/>
      <c r="EDK68" s="399"/>
      <c r="EDL68" s="399"/>
      <c r="EDM68" s="399"/>
      <c r="EDN68" s="399"/>
      <c r="EDO68" s="399"/>
      <c r="EDP68" s="399"/>
      <c r="EDQ68" s="399"/>
      <c r="EDR68" s="918"/>
      <c r="EDS68" s="918"/>
      <c r="EDT68" s="918"/>
      <c r="EDU68" s="566"/>
      <c r="EDV68" s="399"/>
      <c r="EDW68" s="399"/>
      <c r="EDX68" s="399"/>
      <c r="EDY68" s="567"/>
      <c r="EDZ68" s="399"/>
      <c r="EEA68" s="399"/>
      <c r="EEB68" s="399"/>
      <c r="EEC68" s="399"/>
      <c r="EED68" s="399"/>
      <c r="EEE68" s="399"/>
      <c r="EEF68" s="399"/>
      <c r="EEG68" s="399"/>
      <c r="EEH68" s="399"/>
      <c r="EEI68" s="918"/>
      <c r="EEJ68" s="918"/>
      <c r="EEK68" s="918"/>
      <c r="EEL68" s="566"/>
      <c r="EEM68" s="399"/>
      <c r="EEN68" s="399"/>
      <c r="EEO68" s="399"/>
      <c r="EEP68" s="567"/>
      <c r="EEQ68" s="399"/>
      <c r="EER68" s="399"/>
      <c r="EES68" s="399"/>
      <c r="EET68" s="399"/>
      <c r="EEU68" s="399"/>
      <c r="EEV68" s="399"/>
      <c r="EEW68" s="399"/>
      <c r="EEX68" s="399"/>
      <c r="EEY68" s="399"/>
      <c r="EEZ68" s="918"/>
      <c r="EFA68" s="918"/>
      <c r="EFB68" s="918"/>
      <c r="EFC68" s="566"/>
      <c r="EFD68" s="399"/>
      <c r="EFE68" s="399"/>
      <c r="EFF68" s="399"/>
      <c r="EFG68" s="567"/>
      <c r="EFH68" s="399"/>
      <c r="EFI68" s="399"/>
      <c r="EFJ68" s="399"/>
      <c r="EFK68" s="399"/>
      <c r="EFL68" s="399"/>
      <c r="EFM68" s="399"/>
      <c r="EFN68" s="399"/>
      <c r="EFO68" s="399"/>
      <c r="EFP68" s="399"/>
      <c r="EFQ68" s="918"/>
      <c r="EFR68" s="918"/>
      <c r="EFS68" s="918"/>
      <c r="EFT68" s="566"/>
      <c r="EFU68" s="399"/>
      <c r="EFV68" s="399"/>
      <c r="EFW68" s="399"/>
      <c r="EFX68" s="567"/>
      <c r="EFY68" s="399"/>
      <c r="EFZ68" s="399"/>
      <c r="EGA68" s="399"/>
      <c r="EGB68" s="399"/>
      <c r="EGC68" s="399"/>
      <c r="EGD68" s="399"/>
      <c r="EGE68" s="399"/>
      <c r="EGF68" s="399"/>
      <c r="EGG68" s="399"/>
      <c r="EGH68" s="918"/>
      <c r="EGI68" s="918"/>
      <c r="EGJ68" s="918"/>
      <c r="EGK68" s="566"/>
      <c r="EGL68" s="399"/>
      <c r="EGM68" s="399"/>
      <c r="EGN68" s="399"/>
      <c r="EGO68" s="567"/>
      <c r="EGP68" s="399"/>
      <c r="EGQ68" s="399"/>
      <c r="EGR68" s="399"/>
      <c r="EGS68" s="399"/>
      <c r="EGT68" s="399"/>
      <c r="EGU68" s="399"/>
      <c r="EGV68" s="399"/>
      <c r="EGW68" s="399"/>
      <c r="EGX68" s="399"/>
      <c r="EGY68" s="918"/>
      <c r="EGZ68" s="918"/>
      <c r="EHA68" s="918"/>
      <c r="EHB68" s="566"/>
      <c r="EHC68" s="399"/>
      <c r="EHD68" s="399"/>
      <c r="EHE68" s="399"/>
      <c r="EHF68" s="567"/>
      <c r="EHG68" s="399"/>
      <c r="EHH68" s="399"/>
      <c r="EHI68" s="399"/>
      <c r="EHJ68" s="399"/>
      <c r="EHK68" s="399"/>
      <c r="EHL68" s="399"/>
      <c r="EHM68" s="399"/>
      <c r="EHN68" s="399"/>
      <c r="EHO68" s="399"/>
      <c r="EHP68" s="918"/>
      <c r="EHQ68" s="918"/>
      <c r="EHR68" s="918"/>
      <c r="EHS68" s="566"/>
      <c r="EHT68" s="399"/>
      <c r="EHU68" s="399"/>
      <c r="EHV68" s="399"/>
      <c r="EHW68" s="567"/>
      <c r="EHX68" s="399"/>
      <c r="EHY68" s="399"/>
      <c r="EHZ68" s="399"/>
      <c r="EIA68" s="399"/>
      <c r="EIB68" s="399"/>
      <c r="EIC68" s="399"/>
      <c r="EID68" s="399"/>
      <c r="EIE68" s="399"/>
      <c r="EIF68" s="399"/>
      <c r="EIG68" s="918"/>
      <c r="EIH68" s="918"/>
      <c r="EII68" s="918"/>
      <c r="EIJ68" s="566"/>
      <c r="EIK68" s="399"/>
      <c r="EIL68" s="399"/>
      <c r="EIM68" s="399"/>
      <c r="EIN68" s="567"/>
      <c r="EIO68" s="399"/>
      <c r="EIP68" s="399"/>
      <c r="EIQ68" s="399"/>
      <c r="EIR68" s="399"/>
      <c r="EIS68" s="399"/>
      <c r="EIT68" s="399"/>
      <c r="EIU68" s="399"/>
      <c r="EIV68" s="399"/>
      <c r="EIW68" s="399"/>
      <c r="EIX68" s="918"/>
      <c r="EIY68" s="918"/>
      <c r="EIZ68" s="918"/>
      <c r="EJA68" s="566"/>
      <c r="EJB68" s="399"/>
      <c r="EJC68" s="399"/>
      <c r="EJD68" s="399"/>
      <c r="EJE68" s="567"/>
      <c r="EJF68" s="399"/>
      <c r="EJG68" s="399"/>
      <c r="EJH68" s="399"/>
      <c r="EJI68" s="399"/>
      <c r="EJJ68" s="399"/>
      <c r="EJK68" s="399"/>
      <c r="EJL68" s="399"/>
      <c r="EJM68" s="399"/>
      <c r="EJN68" s="399"/>
      <c r="EJO68" s="918"/>
      <c r="EJP68" s="918"/>
      <c r="EJQ68" s="918"/>
      <c r="EJR68" s="566"/>
      <c r="EJS68" s="399"/>
      <c r="EJT68" s="399"/>
      <c r="EJU68" s="399"/>
      <c r="EJV68" s="567"/>
      <c r="EJW68" s="399"/>
      <c r="EJX68" s="399"/>
      <c r="EJY68" s="399"/>
      <c r="EJZ68" s="399"/>
      <c r="EKA68" s="399"/>
      <c r="EKB68" s="399"/>
      <c r="EKC68" s="399"/>
      <c r="EKD68" s="399"/>
      <c r="EKE68" s="399"/>
      <c r="EKF68" s="918"/>
      <c r="EKG68" s="918"/>
      <c r="EKH68" s="918"/>
      <c r="EKI68" s="566"/>
      <c r="EKJ68" s="399"/>
      <c r="EKK68" s="399"/>
      <c r="EKL68" s="399"/>
      <c r="EKM68" s="567"/>
      <c r="EKN68" s="399"/>
      <c r="EKO68" s="399"/>
      <c r="EKP68" s="399"/>
      <c r="EKQ68" s="399"/>
      <c r="EKR68" s="399"/>
      <c r="EKS68" s="399"/>
      <c r="EKT68" s="399"/>
      <c r="EKU68" s="399"/>
      <c r="EKV68" s="399"/>
      <c r="EKW68" s="918"/>
      <c r="EKX68" s="918"/>
      <c r="EKY68" s="918"/>
      <c r="EKZ68" s="566"/>
      <c r="ELA68" s="399"/>
      <c r="ELB68" s="399"/>
      <c r="ELC68" s="399"/>
      <c r="ELD68" s="567"/>
      <c r="ELE68" s="399"/>
      <c r="ELF68" s="399"/>
      <c r="ELG68" s="399"/>
      <c r="ELH68" s="399"/>
      <c r="ELI68" s="399"/>
      <c r="ELJ68" s="399"/>
      <c r="ELK68" s="399"/>
      <c r="ELL68" s="399"/>
      <c r="ELM68" s="399"/>
      <c r="ELN68" s="918"/>
      <c r="ELO68" s="918"/>
      <c r="ELP68" s="918"/>
      <c r="ELQ68" s="566"/>
      <c r="ELR68" s="399"/>
      <c r="ELS68" s="399"/>
      <c r="ELT68" s="399"/>
      <c r="ELU68" s="567"/>
      <c r="ELV68" s="399"/>
      <c r="ELW68" s="399"/>
      <c r="ELX68" s="399"/>
      <c r="ELY68" s="399"/>
      <c r="ELZ68" s="399"/>
      <c r="EMA68" s="399"/>
      <c r="EMB68" s="399"/>
      <c r="EMC68" s="399"/>
      <c r="EMD68" s="399"/>
      <c r="EME68" s="918"/>
      <c r="EMF68" s="918"/>
      <c r="EMG68" s="918"/>
      <c r="EMH68" s="566"/>
      <c r="EMI68" s="399"/>
      <c r="EMJ68" s="399"/>
      <c r="EMK68" s="399"/>
      <c r="EML68" s="567"/>
      <c r="EMM68" s="399"/>
      <c r="EMN68" s="399"/>
      <c r="EMO68" s="399"/>
      <c r="EMP68" s="399"/>
      <c r="EMQ68" s="399"/>
      <c r="EMR68" s="399"/>
      <c r="EMS68" s="399"/>
      <c r="EMT68" s="399"/>
      <c r="EMU68" s="399"/>
      <c r="EMV68" s="918"/>
      <c r="EMW68" s="918"/>
      <c r="EMX68" s="918"/>
      <c r="EMY68" s="566"/>
      <c r="EMZ68" s="399"/>
      <c r="ENA68" s="399"/>
      <c r="ENB68" s="399"/>
      <c r="ENC68" s="567"/>
      <c r="END68" s="399"/>
      <c r="ENE68" s="399"/>
      <c r="ENF68" s="399"/>
      <c r="ENG68" s="399"/>
      <c r="ENH68" s="399"/>
      <c r="ENI68" s="399"/>
      <c r="ENJ68" s="399"/>
      <c r="ENK68" s="399"/>
      <c r="ENL68" s="399"/>
      <c r="ENM68" s="918"/>
      <c r="ENN68" s="918"/>
      <c r="ENO68" s="918"/>
      <c r="ENP68" s="566"/>
      <c r="ENQ68" s="399"/>
      <c r="ENR68" s="399"/>
      <c r="ENS68" s="399"/>
      <c r="ENT68" s="567"/>
      <c r="ENU68" s="399"/>
      <c r="ENV68" s="399"/>
      <c r="ENW68" s="399"/>
      <c r="ENX68" s="399"/>
      <c r="ENY68" s="399"/>
      <c r="ENZ68" s="399"/>
      <c r="EOA68" s="399"/>
      <c r="EOB68" s="399"/>
      <c r="EOC68" s="399"/>
      <c r="EOD68" s="918"/>
      <c r="EOE68" s="918"/>
      <c r="EOF68" s="918"/>
      <c r="EOG68" s="566"/>
      <c r="EOH68" s="399"/>
      <c r="EOI68" s="399"/>
      <c r="EOJ68" s="399"/>
      <c r="EOK68" s="567"/>
      <c r="EOL68" s="399"/>
      <c r="EOM68" s="399"/>
      <c r="EON68" s="399"/>
      <c r="EOO68" s="399"/>
      <c r="EOP68" s="399"/>
      <c r="EOQ68" s="399"/>
      <c r="EOR68" s="399"/>
      <c r="EOS68" s="399"/>
      <c r="EOT68" s="399"/>
      <c r="EOU68" s="918"/>
      <c r="EOV68" s="918"/>
      <c r="EOW68" s="918"/>
      <c r="EOX68" s="566"/>
      <c r="EOY68" s="399"/>
      <c r="EOZ68" s="399"/>
      <c r="EPA68" s="399"/>
      <c r="EPB68" s="567"/>
      <c r="EPC68" s="399"/>
      <c r="EPD68" s="399"/>
      <c r="EPE68" s="399"/>
      <c r="EPF68" s="399"/>
      <c r="EPG68" s="399"/>
      <c r="EPH68" s="399"/>
      <c r="EPI68" s="399"/>
      <c r="EPJ68" s="399"/>
      <c r="EPK68" s="399"/>
      <c r="EPL68" s="918"/>
      <c r="EPM68" s="918"/>
      <c r="EPN68" s="918"/>
      <c r="EPO68" s="566"/>
      <c r="EPP68" s="399"/>
      <c r="EPQ68" s="399"/>
      <c r="EPR68" s="399"/>
      <c r="EPS68" s="567"/>
      <c r="EPT68" s="399"/>
      <c r="EPU68" s="399"/>
      <c r="EPV68" s="399"/>
      <c r="EPW68" s="399"/>
      <c r="EPX68" s="399"/>
      <c r="EPY68" s="399"/>
      <c r="EPZ68" s="399"/>
      <c r="EQA68" s="399"/>
      <c r="EQB68" s="399"/>
      <c r="EQC68" s="918"/>
      <c r="EQD68" s="918"/>
      <c r="EQE68" s="918"/>
      <c r="EQF68" s="566"/>
      <c r="EQG68" s="399"/>
      <c r="EQH68" s="399"/>
      <c r="EQI68" s="399"/>
      <c r="EQJ68" s="567"/>
      <c r="EQK68" s="399"/>
      <c r="EQL68" s="399"/>
      <c r="EQM68" s="399"/>
      <c r="EQN68" s="399"/>
      <c r="EQO68" s="399"/>
      <c r="EQP68" s="399"/>
      <c r="EQQ68" s="399"/>
      <c r="EQR68" s="399"/>
      <c r="EQS68" s="399"/>
      <c r="EQT68" s="918"/>
      <c r="EQU68" s="918"/>
      <c r="EQV68" s="918"/>
      <c r="EQW68" s="566"/>
      <c r="EQX68" s="399"/>
      <c r="EQY68" s="399"/>
      <c r="EQZ68" s="399"/>
      <c r="ERA68" s="567"/>
      <c r="ERB68" s="399"/>
      <c r="ERC68" s="399"/>
      <c r="ERD68" s="399"/>
      <c r="ERE68" s="399"/>
      <c r="ERF68" s="399"/>
      <c r="ERG68" s="399"/>
      <c r="ERH68" s="399"/>
      <c r="ERI68" s="399"/>
      <c r="ERJ68" s="399"/>
      <c r="ERK68" s="918"/>
      <c r="ERL68" s="918"/>
      <c r="ERM68" s="918"/>
      <c r="ERN68" s="566"/>
      <c r="ERO68" s="399"/>
      <c r="ERP68" s="399"/>
      <c r="ERQ68" s="399"/>
      <c r="ERR68" s="567"/>
      <c r="ERS68" s="399"/>
      <c r="ERT68" s="399"/>
      <c r="ERU68" s="399"/>
      <c r="ERV68" s="399"/>
      <c r="ERW68" s="399"/>
      <c r="ERX68" s="399"/>
      <c r="ERY68" s="399"/>
      <c r="ERZ68" s="399"/>
      <c r="ESA68" s="399"/>
      <c r="ESB68" s="918"/>
      <c r="ESC68" s="918"/>
      <c r="ESD68" s="918"/>
      <c r="ESE68" s="566"/>
      <c r="ESF68" s="399"/>
      <c r="ESG68" s="399"/>
      <c r="ESH68" s="399"/>
      <c r="ESI68" s="567"/>
      <c r="ESJ68" s="399"/>
      <c r="ESK68" s="399"/>
      <c r="ESL68" s="399"/>
      <c r="ESM68" s="399"/>
      <c r="ESN68" s="399"/>
      <c r="ESO68" s="399"/>
      <c r="ESP68" s="399"/>
      <c r="ESQ68" s="399"/>
      <c r="ESR68" s="399"/>
      <c r="ESS68" s="918"/>
      <c r="EST68" s="918"/>
      <c r="ESU68" s="918"/>
      <c r="ESV68" s="566"/>
      <c r="ESW68" s="399"/>
      <c r="ESX68" s="399"/>
      <c r="ESY68" s="399"/>
      <c r="ESZ68" s="567"/>
      <c r="ETA68" s="399"/>
      <c r="ETB68" s="399"/>
      <c r="ETC68" s="399"/>
      <c r="ETD68" s="399"/>
      <c r="ETE68" s="399"/>
      <c r="ETF68" s="399"/>
      <c r="ETG68" s="399"/>
      <c r="ETH68" s="399"/>
      <c r="ETI68" s="399"/>
      <c r="ETJ68" s="918"/>
      <c r="ETK68" s="918"/>
      <c r="ETL68" s="918"/>
      <c r="ETM68" s="566"/>
      <c r="ETN68" s="399"/>
      <c r="ETO68" s="399"/>
      <c r="ETP68" s="399"/>
      <c r="ETQ68" s="567"/>
      <c r="ETR68" s="399"/>
      <c r="ETS68" s="399"/>
      <c r="ETT68" s="399"/>
      <c r="ETU68" s="399"/>
      <c r="ETV68" s="399"/>
      <c r="ETW68" s="399"/>
      <c r="ETX68" s="399"/>
      <c r="ETY68" s="399"/>
      <c r="ETZ68" s="399"/>
      <c r="EUA68" s="918"/>
      <c r="EUB68" s="918"/>
      <c r="EUC68" s="918"/>
      <c r="EUD68" s="566"/>
      <c r="EUE68" s="399"/>
      <c r="EUF68" s="399"/>
      <c r="EUG68" s="399"/>
      <c r="EUH68" s="567"/>
      <c r="EUI68" s="399"/>
      <c r="EUJ68" s="399"/>
      <c r="EUK68" s="399"/>
      <c r="EUL68" s="399"/>
      <c r="EUM68" s="399"/>
      <c r="EUN68" s="399"/>
      <c r="EUO68" s="399"/>
      <c r="EUP68" s="399"/>
      <c r="EUQ68" s="399"/>
      <c r="EUR68" s="918"/>
      <c r="EUS68" s="918"/>
      <c r="EUT68" s="918"/>
      <c r="EUU68" s="566"/>
      <c r="EUV68" s="399"/>
      <c r="EUW68" s="399"/>
      <c r="EUX68" s="399"/>
      <c r="EUY68" s="567"/>
      <c r="EUZ68" s="399"/>
      <c r="EVA68" s="399"/>
      <c r="EVB68" s="399"/>
      <c r="EVC68" s="399"/>
      <c r="EVD68" s="399"/>
      <c r="EVE68" s="399"/>
      <c r="EVF68" s="399"/>
      <c r="EVG68" s="399"/>
      <c r="EVH68" s="399"/>
      <c r="EVI68" s="918"/>
      <c r="EVJ68" s="918"/>
      <c r="EVK68" s="918"/>
      <c r="EVL68" s="566"/>
      <c r="EVM68" s="399"/>
      <c r="EVN68" s="399"/>
      <c r="EVO68" s="399"/>
      <c r="EVP68" s="567"/>
      <c r="EVQ68" s="399"/>
      <c r="EVR68" s="399"/>
      <c r="EVS68" s="399"/>
      <c r="EVT68" s="399"/>
      <c r="EVU68" s="399"/>
      <c r="EVV68" s="399"/>
      <c r="EVW68" s="399"/>
      <c r="EVX68" s="399"/>
      <c r="EVY68" s="399"/>
      <c r="EVZ68" s="918"/>
      <c r="EWA68" s="918"/>
      <c r="EWB68" s="918"/>
      <c r="EWC68" s="566"/>
      <c r="EWD68" s="399"/>
      <c r="EWE68" s="399"/>
      <c r="EWF68" s="399"/>
      <c r="EWG68" s="567"/>
      <c r="EWH68" s="399"/>
      <c r="EWI68" s="399"/>
      <c r="EWJ68" s="399"/>
      <c r="EWK68" s="399"/>
      <c r="EWL68" s="399"/>
      <c r="EWM68" s="399"/>
      <c r="EWN68" s="399"/>
      <c r="EWO68" s="399"/>
      <c r="EWP68" s="399"/>
      <c r="EWQ68" s="918"/>
      <c r="EWR68" s="918"/>
      <c r="EWS68" s="918"/>
      <c r="EWT68" s="566"/>
      <c r="EWU68" s="399"/>
      <c r="EWV68" s="399"/>
      <c r="EWW68" s="399"/>
      <c r="EWX68" s="567"/>
      <c r="EWY68" s="399"/>
      <c r="EWZ68" s="399"/>
      <c r="EXA68" s="399"/>
      <c r="EXB68" s="399"/>
      <c r="EXC68" s="399"/>
      <c r="EXD68" s="399"/>
      <c r="EXE68" s="399"/>
      <c r="EXF68" s="399"/>
      <c r="EXG68" s="399"/>
      <c r="EXH68" s="918"/>
      <c r="EXI68" s="918"/>
      <c r="EXJ68" s="918"/>
      <c r="EXK68" s="566"/>
      <c r="EXL68" s="399"/>
      <c r="EXM68" s="399"/>
      <c r="EXN68" s="399"/>
      <c r="EXO68" s="567"/>
      <c r="EXP68" s="399"/>
      <c r="EXQ68" s="399"/>
      <c r="EXR68" s="399"/>
      <c r="EXS68" s="399"/>
      <c r="EXT68" s="399"/>
      <c r="EXU68" s="399"/>
      <c r="EXV68" s="399"/>
      <c r="EXW68" s="399"/>
      <c r="EXX68" s="399"/>
      <c r="EXY68" s="918"/>
      <c r="EXZ68" s="918"/>
      <c r="EYA68" s="918"/>
      <c r="EYB68" s="566"/>
      <c r="EYC68" s="399"/>
      <c r="EYD68" s="399"/>
      <c r="EYE68" s="399"/>
      <c r="EYF68" s="567"/>
      <c r="EYG68" s="399"/>
      <c r="EYH68" s="399"/>
      <c r="EYI68" s="399"/>
      <c r="EYJ68" s="399"/>
      <c r="EYK68" s="399"/>
      <c r="EYL68" s="399"/>
      <c r="EYM68" s="399"/>
      <c r="EYN68" s="399"/>
      <c r="EYO68" s="399"/>
      <c r="EYP68" s="918"/>
      <c r="EYQ68" s="918"/>
      <c r="EYR68" s="918"/>
      <c r="EYS68" s="566"/>
      <c r="EYT68" s="399"/>
      <c r="EYU68" s="399"/>
      <c r="EYV68" s="399"/>
      <c r="EYW68" s="567"/>
      <c r="EYX68" s="399"/>
      <c r="EYY68" s="399"/>
      <c r="EYZ68" s="399"/>
      <c r="EZA68" s="399"/>
      <c r="EZB68" s="399"/>
      <c r="EZC68" s="399"/>
      <c r="EZD68" s="399"/>
      <c r="EZE68" s="399"/>
      <c r="EZF68" s="399"/>
      <c r="EZG68" s="918"/>
      <c r="EZH68" s="918"/>
      <c r="EZI68" s="918"/>
      <c r="EZJ68" s="566"/>
      <c r="EZK68" s="399"/>
      <c r="EZL68" s="399"/>
      <c r="EZM68" s="399"/>
      <c r="EZN68" s="567"/>
      <c r="EZO68" s="399"/>
      <c r="EZP68" s="399"/>
      <c r="EZQ68" s="399"/>
      <c r="EZR68" s="399"/>
      <c r="EZS68" s="399"/>
      <c r="EZT68" s="399"/>
      <c r="EZU68" s="399"/>
      <c r="EZV68" s="399"/>
      <c r="EZW68" s="399"/>
      <c r="EZX68" s="918"/>
      <c r="EZY68" s="918"/>
      <c r="EZZ68" s="918"/>
      <c r="FAA68" s="566"/>
      <c r="FAB68" s="399"/>
      <c r="FAC68" s="399"/>
      <c r="FAD68" s="399"/>
      <c r="FAE68" s="567"/>
      <c r="FAF68" s="399"/>
      <c r="FAG68" s="399"/>
      <c r="FAH68" s="399"/>
      <c r="FAI68" s="399"/>
      <c r="FAJ68" s="399"/>
      <c r="FAK68" s="399"/>
      <c r="FAL68" s="399"/>
      <c r="FAM68" s="399"/>
      <c r="FAN68" s="399"/>
      <c r="FAO68" s="918"/>
      <c r="FAP68" s="918"/>
      <c r="FAQ68" s="918"/>
      <c r="FAR68" s="566"/>
      <c r="FAS68" s="399"/>
      <c r="FAT68" s="399"/>
      <c r="FAU68" s="399"/>
      <c r="FAV68" s="567"/>
      <c r="FAW68" s="399"/>
      <c r="FAX68" s="399"/>
      <c r="FAY68" s="399"/>
      <c r="FAZ68" s="399"/>
      <c r="FBA68" s="399"/>
      <c r="FBB68" s="399"/>
      <c r="FBC68" s="399"/>
      <c r="FBD68" s="399"/>
      <c r="FBE68" s="399"/>
      <c r="FBF68" s="918"/>
      <c r="FBG68" s="918"/>
      <c r="FBH68" s="918"/>
      <c r="FBI68" s="566"/>
      <c r="FBJ68" s="399"/>
      <c r="FBK68" s="399"/>
      <c r="FBL68" s="399"/>
      <c r="FBM68" s="567"/>
      <c r="FBN68" s="399"/>
      <c r="FBO68" s="399"/>
      <c r="FBP68" s="399"/>
      <c r="FBQ68" s="399"/>
      <c r="FBR68" s="399"/>
      <c r="FBS68" s="399"/>
      <c r="FBT68" s="399"/>
      <c r="FBU68" s="399"/>
      <c r="FBV68" s="399"/>
      <c r="FBW68" s="918"/>
      <c r="FBX68" s="918"/>
      <c r="FBY68" s="918"/>
      <c r="FBZ68" s="566"/>
      <c r="FCA68" s="399"/>
      <c r="FCB68" s="399"/>
      <c r="FCC68" s="399"/>
      <c r="FCD68" s="567"/>
      <c r="FCE68" s="399"/>
      <c r="FCF68" s="399"/>
      <c r="FCG68" s="399"/>
      <c r="FCH68" s="399"/>
      <c r="FCI68" s="399"/>
      <c r="FCJ68" s="399"/>
      <c r="FCK68" s="399"/>
      <c r="FCL68" s="399"/>
      <c r="FCM68" s="399"/>
      <c r="FCN68" s="918"/>
      <c r="FCO68" s="918"/>
      <c r="FCP68" s="918"/>
      <c r="FCQ68" s="566"/>
      <c r="FCR68" s="399"/>
      <c r="FCS68" s="399"/>
      <c r="FCT68" s="399"/>
      <c r="FCU68" s="567"/>
      <c r="FCV68" s="399"/>
      <c r="FCW68" s="399"/>
      <c r="FCX68" s="399"/>
      <c r="FCY68" s="399"/>
      <c r="FCZ68" s="399"/>
      <c r="FDA68" s="399"/>
      <c r="FDB68" s="399"/>
      <c r="FDC68" s="399"/>
      <c r="FDD68" s="399"/>
      <c r="FDE68" s="918"/>
      <c r="FDF68" s="918"/>
      <c r="FDG68" s="918"/>
      <c r="FDH68" s="566"/>
      <c r="FDI68" s="399"/>
      <c r="FDJ68" s="399"/>
      <c r="FDK68" s="399"/>
      <c r="FDL68" s="567"/>
      <c r="FDM68" s="399"/>
      <c r="FDN68" s="399"/>
      <c r="FDO68" s="399"/>
      <c r="FDP68" s="399"/>
      <c r="FDQ68" s="399"/>
      <c r="FDR68" s="399"/>
      <c r="FDS68" s="399"/>
      <c r="FDT68" s="399"/>
      <c r="FDU68" s="399"/>
      <c r="FDV68" s="918"/>
      <c r="FDW68" s="918"/>
      <c r="FDX68" s="918"/>
      <c r="FDY68" s="566"/>
      <c r="FDZ68" s="399"/>
      <c r="FEA68" s="399"/>
      <c r="FEB68" s="399"/>
      <c r="FEC68" s="567"/>
      <c r="FED68" s="399"/>
      <c r="FEE68" s="399"/>
      <c r="FEF68" s="399"/>
      <c r="FEG68" s="399"/>
      <c r="FEH68" s="399"/>
      <c r="FEI68" s="399"/>
      <c r="FEJ68" s="399"/>
      <c r="FEK68" s="399"/>
      <c r="FEL68" s="399"/>
      <c r="FEM68" s="918"/>
      <c r="FEN68" s="918"/>
      <c r="FEO68" s="918"/>
      <c r="FEP68" s="566"/>
      <c r="FEQ68" s="399"/>
      <c r="FER68" s="399"/>
      <c r="FES68" s="399"/>
      <c r="FET68" s="567"/>
      <c r="FEU68" s="399"/>
      <c r="FEV68" s="399"/>
      <c r="FEW68" s="399"/>
      <c r="FEX68" s="399"/>
      <c r="FEY68" s="399"/>
      <c r="FEZ68" s="399"/>
      <c r="FFA68" s="399"/>
      <c r="FFB68" s="399"/>
      <c r="FFC68" s="399"/>
      <c r="FFD68" s="918"/>
      <c r="FFE68" s="918"/>
      <c r="FFF68" s="918"/>
      <c r="FFG68" s="566"/>
      <c r="FFH68" s="399"/>
      <c r="FFI68" s="399"/>
      <c r="FFJ68" s="399"/>
      <c r="FFK68" s="567"/>
      <c r="FFL68" s="399"/>
      <c r="FFM68" s="399"/>
      <c r="FFN68" s="399"/>
      <c r="FFO68" s="399"/>
      <c r="FFP68" s="399"/>
      <c r="FFQ68" s="399"/>
      <c r="FFR68" s="399"/>
      <c r="FFS68" s="399"/>
      <c r="FFT68" s="399"/>
      <c r="FFU68" s="918"/>
      <c r="FFV68" s="918"/>
      <c r="FFW68" s="918"/>
      <c r="FFX68" s="566"/>
      <c r="FFY68" s="399"/>
      <c r="FFZ68" s="399"/>
      <c r="FGA68" s="399"/>
      <c r="FGB68" s="567"/>
      <c r="FGC68" s="399"/>
      <c r="FGD68" s="399"/>
      <c r="FGE68" s="399"/>
      <c r="FGF68" s="399"/>
      <c r="FGG68" s="399"/>
      <c r="FGH68" s="399"/>
      <c r="FGI68" s="399"/>
      <c r="FGJ68" s="399"/>
      <c r="FGK68" s="399"/>
      <c r="FGL68" s="918"/>
      <c r="FGM68" s="918"/>
      <c r="FGN68" s="918"/>
      <c r="FGO68" s="566"/>
      <c r="FGP68" s="399"/>
      <c r="FGQ68" s="399"/>
      <c r="FGR68" s="399"/>
      <c r="FGS68" s="567"/>
      <c r="FGT68" s="399"/>
      <c r="FGU68" s="399"/>
      <c r="FGV68" s="399"/>
      <c r="FGW68" s="399"/>
      <c r="FGX68" s="399"/>
      <c r="FGY68" s="399"/>
      <c r="FGZ68" s="399"/>
      <c r="FHA68" s="399"/>
      <c r="FHB68" s="399"/>
      <c r="FHC68" s="918"/>
      <c r="FHD68" s="918"/>
      <c r="FHE68" s="918"/>
      <c r="FHF68" s="566"/>
      <c r="FHG68" s="399"/>
      <c r="FHH68" s="399"/>
      <c r="FHI68" s="399"/>
      <c r="FHJ68" s="567"/>
      <c r="FHK68" s="399"/>
      <c r="FHL68" s="399"/>
      <c r="FHM68" s="399"/>
      <c r="FHN68" s="399"/>
      <c r="FHO68" s="399"/>
      <c r="FHP68" s="399"/>
      <c r="FHQ68" s="399"/>
      <c r="FHR68" s="399"/>
      <c r="FHS68" s="399"/>
      <c r="FHT68" s="918"/>
      <c r="FHU68" s="918"/>
      <c r="FHV68" s="918"/>
      <c r="FHW68" s="566"/>
      <c r="FHX68" s="399"/>
      <c r="FHY68" s="399"/>
      <c r="FHZ68" s="399"/>
      <c r="FIA68" s="567"/>
      <c r="FIB68" s="399"/>
      <c r="FIC68" s="399"/>
      <c r="FID68" s="399"/>
      <c r="FIE68" s="399"/>
      <c r="FIF68" s="399"/>
      <c r="FIG68" s="399"/>
      <c r="FIH68" s="399"/>
      <c r="FII68" s="399"/>
      <c r="FIJ68" s="399"/>
      <c r="FIK68" s="918"/>
      <c r="FIL68" s="918"/>
      <c r="FIM68" s="918"/>
      <c r="FIN68" s="566"/>
      <c r="FIO68" s="399"/>
      <c r="FIP68" s="399"/>
      <c r="FIQ68" s="399"/>
      <c r="FIR68" s="567"/>
      <c r="FIS68" s="399"/>
      <c r="FIT68" s="399"/>
      <c r="FIU68" s="399"/>
      <c r="FIV68" s="399"/>
      <c r="FIW68" s="399"/>
      <c r="FIX68" s="399"/>
      <c r="FIY68" s="399"/>
      <c r="FIZ68" s="399"/>
      <c r="FJA68" s="399"/>
      <c r="FJB68" s="918"/>
      <c r="FJC68" s="918"/>
      <c r="FJD68" s="918"/>
      <c r="FJE68" s="566"/>
      <c r="FJF68" s="399"/>
      <c r="FJG68" s="399"/>
      <c r="FJH68" s="399"/>
      <c r="FJI68" s="567"/>
      <c r="FJJ68" s="399"/>
      <c r="FJK68" s="399"/>
      <c r="FJL68" s="399"/>
      <c r="FJM68" s="399"/>
      <c r="FJN68" s="399"/>
      <c r="FJO68" s="399"/>
      <c r="FJP68" s="399"/>
      <c r="FJQ68" s="399"/>
      <c r="FJR68" s="399"/>
      <c r="FJS68" s="918"/>
      <c r="FJT68" s="918"/>
      <c r="FJU68" s="918"/>
      <c r="FJV68" s="566"/>
      <c r="FJW68" s="399"/>
      <c r="FJX68" s="399"/>
      <c r="FJY68" s="399"/>
      <c r="FJZ68" s="567"/>
      <c r="FKA68" s="399"/>
      <c r="FKB68" s="399"/>
      <c r="FKC68" s="399"/>
      <c r="FKD68" s="399"/>
      <c r="FKE68" s="399"/>
      <c r="FKF68" s="399"/>
      <c r="FKG68" s="399"/>
      <c r="FKH68" s="399"/>
      <c r="FKI68" s="399"/>
      <c r="FKJ68" s="918"/>
      <c r="FKK68" s="918"/>
      <c r="FKL68" s="918"/>
      <c r="FKM68" s="566"/>
      <c r="FKN68" s="399"/>
      <c r="FKO68" s="399"/>
      <c r="FKP68" s="399"/>
      <c r="FKQ68" s="567"/>
      <c r="FKR68" s="399"/>
      <c r="FKS68" s="399"/>
      <c r="FKT68" s="399"/>
      <c r="FKU68" s="399"/>
      <c r="FKV68" s="399"/>
      <c r="FKW68" s="399"/>
      <c r="FKX68" s="399"/>
      <c r="FKY68" s="399"/>
      <c r="FKZ68" s="399"/>
      <c r="FLA68" s="918"/>
      <c r="FLB68" s="918"/>
      <c r="FLC68" s="918"/>
      <c r="FLD68" s="566"/>
      <c r="FLE68" s="399"/>
      <c r="FLF68" s="399"/>
      <c r="FLG68" s="399"/>
      <c r="FLH68" s="567"/>
      <c r="FLI68" s="399"/>
      <c r="FLJ68" s="399"/>
      <c r="FLK68" s="399"/>
      <c r="FLL68" s="399"/>
      <c r="FLM68" s="399"/>
      <c r="FLN68" s="399"/>
      <c r="FLO68" s="399"/>
      <c r="FLP68" s="399"/>
      <c r="FLQ68" s="399"/>
      <c r="FLR68" s="918"/>
      <c r="FLS68" s="918"/>
      <c r="FLT68" s="918"/>
      <c r="FLU68" s="566"/>
      <c r="FLV68" s="399"/>
      <c r="FLW68" s="399"/>
      <c r="FLX68" s="399"/>
      <c r="FLY68" s="567"/>
      <c r="FLZ68" s="399"/>
      <c r="FMA68" s="399"/>
      <c r="FMB68" s="399"/>
      <c r="FMC68" s="399"/>
      <c r="FMD68" s="399"/>
      <c r="FME68" s="399"/>
      <c r="FMF68" s="399"/>
      <c r="FMG68" s="399"/>
      <c r="FMH68" s="399"/>
      <c r="FMI68" s="918"/>
      <c r="FMJ68" s="918"/>
      <c r="FMK68" s="918"/>
      <c r="FML68" s="566"/>
      <c r="FMM68" s="399"/>
      <c r="FMN68" s="399"/>
      <c r="FMO68" s="399"/>
      <c r="FMP68" s="567"/>
      <c r="FMQ68" s="399"/>
      <c r="FMR68" s="399"/>
      <c r="FMS68" s="399"/>
      <c r="FMT68" s="399"/>
      <c r="FMU68" s="399"/>
      <c r="FMV68" s="399"/>
      <c r="FMW68" s="399"/>
      <c r="FMX68" s="399"/>
      <c r="FMY68" s="399"/>
      <c r="FMZ68" s="918"/>
      <c r="FNA68" s="918"/>
      <c r="FNB68" s="918"/>
      <c r="FNC68" s="566"/>
      <c r="FND68" s="399"/>
      <c r="FNE68" s="399"/>
      <c r="FNF68" s="399"/>
      <c r="FNG68" s="567"/>
      <c r="FNH68" s="399"/>
      <c r="FNI68" s="399"/>
      <c r="FNJ68" s="399"/>
      <c r="FNK68" s="399"/>
      <c r="FNL68" s="399"/>
      <c r="FNM68" s="399"/>
      <c r="FNN68" s="399"/>
      <c r="FNO68" s="399"/>
      <c r="FNP68" s="399"/>
      <c r="FNQ68" s="918"/>
      <c r="FNR68" s="918"/>
      <c r="FNS68" s="918"/>
      <c r="FNT68" s="566"/>
      <c r="FNU68" s="399"/>
      <c r="FNV68" s="399"/>
      <c r="FNW68" s="399"/>
      <c r="FNX68" s="567"/>
      <c r="FNY68" s="399"/>
      <c r="FNZ68" s="399"/>
      <c r="FOA68" s="399"/>
      <c r="FOB68" s="399"/>
      <c r="FOC68" s="399"/>
      <c r="FOD68" s="399"/>
      <c r="FOE68" s="399"/>
      <c r="FOF68" s="399"/>
      <c r="FOG68" s="399"/>
      <c r="FOH68" s="918"/>
      <c r="FOI68" s="918"/>
      <c r="FOJ68" s="918"/>
      <c r="FOK68" s="566"/>
      <c r="FOL68" s="399"/>
      <c r="FOM68" s="399"/>
      <c r="FON68" s="399"/>
      <c r="FOO68" s="567"/>
      <c r="FOP68" s="399"/>
      <c r="FOQ68" s="399"/>
      <c r="FOR68" s="399"/>
      <c r="FOS68" s="399"/>
      <c r="FOT68" s="399"/>
      <c r="FOU68" s="399"/>
      <c r="FOV68" s="399"/>
      <c r="FOW68" s="399"/>
      <c r="FOX68" s="399"/>
      <c r="FOY68" s="918"/>
      <c r="FOZ68" s="918"/>
      <c r="FPA68" s="918"/>
      <c r="FPB68" s="566"/>
      <c r="FPC68" s="399"/>
      <c r="FPD68" s="399"/>
      <c r="FPE68" s="399"/>
      <c r="FPF68" s="567"/>
      <c r="FPG68" s="399"/>
      <c r="FPH68" s="399"/>
      <c r="FPI68" s="399"/>
      <c r="FPJ68" s="399"/>
      <c r="FPK68" s="399"/>
      <c r="FPL68" s="399"/>
      <c r="FPM68" s="399"/>
      <c r="FPN68" s="399"/>
      <c r="FPO68" s="399"/>
      <c r="FPP68" s="918"/>
      <c r="FPQ68" s="918"/>
      <c r="FPR68" s="918"/>
      <c r="FPS68" s="566"/>
      <c r="FPT68" s="399"/>
      <c r="FPU68" s="399"/>
      <c r="FPV68" s="399"/>
      <c r="FPW68" s="567"/>
      <c r="FPX68" s="399"/>
      <c r="FPY68" s="399"/>
      <c r="FPZ68" s="399"/>
      <c r="FQA68" s="399"/>
      <c r="FQB68" s="399"/>
      <c r="FQC68" s="399"/>
      <c r="FQD68" s="399"/>
      <c r="FQE68" s="399"/>
      <c r="FQF68" s="399"/>
      <c r="FQG68" s="918"/>
      <c r="FQH68" s="918"/>
      <c r="FQI68" s="918"/>
      <c r="FQJ68" s="566"/>
      <c r="FQK68" s="399"/>
      <c r="FQL68" s="399"/>
      <c r="FQM68" s="399"/>
      <c r="FQN68" s="567"/>
      <c r="FQO68" s="399"/>
      <c r="FQP68" s="399"/>
      <c r="FQQ68" s="399"/>
      <c r="FQR68" s="399"/>
      <c r="FQS68" s="399"/>
      <c r="FQT68" s="399"/>
      <c r="FQU68" s="399"/>
      <c r="FQV68" s="399"/>
      <c r="FQW68" s="399"/>
      <c r="FQX68" s="918"/>
      <c r="FQY68" s="918"/>
      <c r="FQZ68" s="918"/>
      <c r="FRA68" s="566"/>
      <c r="FRB68" s="399"/>
      <c r="FRC68" s="399"/>
      <c r="FRD68" s="399"/>
      <c r="FRE68" s="567"/>
      <c r="FRF68" s="399"/>
      <c r="FRG68" s="399"/>
      <c r="FRH68" s="399"/>
      <c r="FRI68" s="399"/>
      <c r="FRJ68" s="399"/>
      <c r="FRK68" s="399"/>
      <c r="FRL68" s="399"/>
      <c r="FRM68" s="399"/>
      <c r="FRN68" s="399"/>
      <c r="FRO68" s="918"/>
      <c r="FRP68" s="918"/>
      <c r="FRQ68" s="918"/>
      <c r="FRR68" s="566"/>
      <c r="FRS68" s="399"/>
      <c r="FRT68" s="399"/>
      <c r="FRU68" s="399"/>
      <c r="FRV68" s="567"/>
      <c r="FRW68" s="399"/>
      <c r="FRX68" s="399"/>
      <c r="FRY68" s="399"/>
      <c r="FRZ68" s="399"/>
      <c r="FSA68" s="399"/>
      <c r="FSB68" s="399"/>
      <c r="FSC68" s="399"/>
      <c r="FSD68" s="399"/>
      <c r="FSE68" s="399"/>
      <c r="FSF68" s="918"/>
      <c r="FSG68" s="918"/>
      <c r="FSH68" s="918"/>
      <c r="FSI68" s="566"/>
      <c r="FSJ68" s="399"/>
      <c r="FSK68" s="399"/>
      <c r="FSL68" s="399"/>
      <c r="FSM68" s="567"/>
      <c r="FSN68" s="399"/>
      <c r="FSO68" s="399"/>
      <c r="FSP68" s="399"/>
      <c r="FSQ68" s="399"/>
      <c r="FSR68" s="399"/>
      <c r="FSS68" s="399"/>
      <c r="FST68" s="399"/>
      <c r="FSU68" s="399"/>
      <c r="FSV68" s="399"/>
      <c r="FSW68" s="918"/>
      <c r="FSX68" s="918"/>
      <c r="FSY68" s="918"/>
      <c r="FSZ68" s="566"/>
      <c r="FTA68" s="399"/>
      <c r="FTB68" s="399"/>
      <c r="FTC68" s="399"/>
      <c r="FTD68" s="567"/>
      <c r="FTE68" s="399"/>
      <c r="FTF68" s="399"/>
      <c r="FTG68" s="399"/>
      <c r="FTH68" s="399"/>
      <c r="FTI68" s="399"/>
      <c r="FTJ68" s="399"/>
      <c r="FTK68" s="399"/>
      <c r="FTL68" s="399"/>
      <c r="FTM68" s="399"/>
      <c r="FTN68" s="918"/>
      <c r="FTO68" s="918"/>
      <c r="FTP68" s="918"/>
      <c r="FTQ68" s="566"/>
      <c r="FTR68" s="399"/>
      <c r="FTS68" s="399"/>
      <c r="FTT68" s="399"/>
      <c r="FTU68" s="567"/>
      <c r="FTV68" s="399"/>
      <c r="FTW68" s="399"/>
      <c r="FTX68" s="399"/>
      <c r="FTY68" s="399"/>
      <c r="FTZ68" s="399"/>
      <c r="FUA68" s="399"/>
      <c r="FUB68" s="399"/>
      <c r="FUC68" s="399"/>
      <c r="FUD68" s="399"/>
      <c r="FUE68" s="918"/>
      <c r="FUF68" s="918"/>
      <c r="FUG68" s="918"/>
      <c r="FUH68" s="566"/>
      <c r="FUI68" s="399"/>
      <c r="FUJ68" s="399"/>
      <c r="FUK68" s="399"/>
      <c r="FUL68" s="567"/>
      <c r="FUM68" s="399"/>
      <c r="FUN68" s="399"/>
      <c r="FUO68" s="399"/>
      <c r="FUP68" s="399"/>
      <c r="FUQ68" s="399"/>
      <c r="FUR68" s="399"/>
      <c r="FUS68" s="399"/>
      <c r="FUT68" s="399"/>
      <c r="FUU68" s="399"/>
      <c r="FUV68" s="918"/>
      <c r="FUW68" s="918"/>
      <c r="FUX68" s="918"/>
      <c r="FUY68" s="566"/>
      <c r="FUZ68" s="399"/>
      <c r="FVA68" s="399"/>
      <c r="FVB68" s="399"/>
      <c r="FVC68" s="567"/>
      <c r="FVD68" s="399"/>
      <c r="FVE68" s="399"/>
      <c r="FVF68" s="399"/>
      <c r="FVG68" s="399"/>
      <c r="FVH68" s="399"/>
      <c r="FVI68" s="399"/>
      <c r="FVJ68" s="399"/>
      <c r="FVK68" s="399"/>
      <c r="FVL68" s="399"/>
      <c r="FVM68" s="918"/>
      <c r="FVN68" s="918"/>
      <c r="FVO68" s="918"/>
      <c r="FVP68" s="566"/>
      <c r="FVQ68" s="399"/>
      <c r="FVR68" s="399"/>
      <c r="FVS68" s="399"/>
      <c r="FVT68" s="567"/>
      <c r="FVU68" s="399"/>
      <c r="FVV68" s="399"/>
      <c r="FVW68" s="399"/>
      <c r="FVX68" s="399"/>
      <c r="FVY68" s="399"/>
      <c r="FVZ68" s="399"/>
      <c r="FWA68" s="399"/>
      <c r="FWB68" s="399"/>
      <c r="FWC68" s="399"/>
      <c r="FWD68" s="918"/>
      <c r="FWE68" s="918"/>
      <c r="FWF68" s="918"/>
      <c r="FWG68" s="566"/>
      <c r="FWH68" s="399"/>
      <c r="FWI68" s="399"/>
      <c r="FWJ68" s="399"/>
      <c r="FWK68" s="567"/>
      <c r="FWL68" s="399"/>
      <c r="FWM68" s="399"/>
      <c r="FWN68" s="399"/>
      <c r="FWO68" s="399"/>
      <c r="FWP68" s="399"/>
      <c r="FWQ68" s="399"/>
      <c r="FWR68" s="399"/>
      <c r="FWS68" s="399"/>
      <c r="FWT68" s="399"/>
      <c r="FWU68" s="918"/>
      <c r="FWV68" s="918"/>
      <c r="FWW68" s="918"/>
      <c r="FWX68" s="566"/>
      <c r="FWY68" s="399"/>
      <c r="FWZ68" s="399"/>
      <c r="FXA68" s="399"/>
      <c r="FXB68" s="567"/>
      <c r="FXC68" s="399"/>
      <c r="FXD68" s="399"/>
      <c r="FXE68" s="399"/>
      <c r="FXF68" s="399"/>
      <c r="FXG68" s="399"/>
      <c r="FXH68" s="399"/>
      <c r="FXI68" s="399"/>
      <c r="FXJ68" s="399"/>
      <c r="FXK68" s="399"/>
      <c r="FXL68" s="918"/>
      <c r="FXM68" s="918"/>
      <c r="FXN68" s="918"/>
      <c r="FXO68" s="566"/>
      <c r="FXP68" s="399"/>
      <c r="FXQ68" s="399"/>
      <c r="FXR68" s="399"/>
      <c r="FXS68" s="567"/>
      <c r="FXT68" s="399"/>
      <c r="FXU68" s="399"/>
      <c r="FXV68" s="399"/>
      <c r="FXW68" s="399"/>
      <c r="FXX68" s="399"/>
      <c r="FXY68" s="399"/>
      <c r="FXZ68" s="399"/>
      <c r="FYA68" s="399"/>
      <c r="FYB68" s="399"/>
      <c r="FYC68" s="918"/>
      <c r="FYD68" s="918"/>
      <c r="FYE68" s="918"/>
      <c r="FYF68" s="566"/>
      <c r="FYG68" s="399"/>
      <c r="FYH68" s="399"/>
      <c r="FYI68" s="399"/>
      <c r="FYJ68" s="567"/>
      <c r="FYK68" s="399"/>
      <c r="FYL68" s="399"/>
      <c r="FYM68" s="399"/>
      <c r="FYN68" s="399"/>
      <c r="FYO68" s="399"/>
      <c r="FYP68" s="399"/>
      <c r="FYQ68" s="399"/>
      <c r="FYR68" s="399"/>
      <c r="FYS68" s="399"/>
      <c r="FYT68" s="918"/>
      <c r="FYU68" s="918"/>
      <c r="FYV68" s="918"/>
      <c r="FYW68" s="566"/>
      <c r="FYX68" s="399"/>
      <c r="FYY68" s="399"/>
      <c r="FYZ68" s="399"/>
      <c r="FZA68" s="567"/>
      <c r="FZB68" s="399"/>
      <c r="FZC68" s="399"/>
      <c r="FZD68" s="399"/>
      <c r="FZE68" s="399"/>
      <c r="FZF68" s="399"/>
      <c r="FZG68" s="399"/>
      <c r="FZH68" s="399"/>
      <c r="FZI68" s="399"/>
      <c r="FZJ68" s="399"/>
      <c r="FZK68" s="918"/>
      <c r="FZL68" s="918"/>
      <c r="FZM68" s="918"/>
      <c r="FZN68" s="566"/>
      <c r="FZO68" s="399"/>
      <c r="FZP68" s="399"/>
      <c r="FZQ68" s="399"/>
      <c r="FZR68" s="567"/>
      <c r="FZS68" s="399"/>
      <c r="FZT68" s="399"/>
      <c r="FZU68" s="399"/>
      <c r="FZV68" s="399"/>
      <c r="FZW68" s="399"/>
      <c r="FZX68" s="399"/>
      <c r="FZY68" s="399"/>
      <c r="FZZ68" s="399"/>
      <c r="GAA68" s="399"/>
      <c r="GAB68" s="918"/>
      <c r="GAC68" s="918"/>
      <c r="GAD68" s="918"/>
      <c r="GAE68" s="566"/>
      <c r="GAF68" s="399"/>
      <c r="GAG68" s="399"/>
      <c r="GAH68" s="399"/>
      <c r="GAI68" s="567"/>
      <c r="GAJ68" s="399"/>
      <c r="GAK68" s="399"/>
      <c r="GAL68" s="399"/>
      <c r="GAM68" s="399"/>
      <c r="GAN68" s="399"/>
      <c r="GAO68" s="399"/>
      <c r="GAP68" s="399"/>
      <c r="GAQ68" s="399"/>
      <c r="GAR68" s="399"/>
      <c r="GAS68" s="918"/>
      <c r="GAT68" s="918"/>
      <c r="GAU68" s="918"/>
      <c r="GAV68" s="566"/>
      <c r="GAW68" s="399"/>
      <c r="GAX68" s="399"/>
      <c r="GAY68" s="399"/>
      <c r="GAZ68" s="567"/>
      <c r="GBA68" s="399"/>
      <c r="GBB68" s="399"/>
      <c r="GBC68" s="399"/>
      <c r="GBD68" s="399"/>
      <c r="GBE68" s="399"/>
      <c r="GBF68" s="399"/>
      <c r="GBG68" s="399"/>
      <c r="GBH68" s="399"/>
      <c r="GBI68" s="399"/>
      <c r="GBJ68" s="918"/>
      <c r="GBK68" s="918"/>
      <c r="GBL68" s="918"/>
      <c r="GBM68" s="566"/>
      <c r="GBN68" s="399"/>
      <c r="GBO68" s="399"/>
      <c r="GBP68" s="399"/>
      <c r="GBQ68" s="567"/>
      <c r="GBR68" s="399"/>
      <c r="GBS68" s="399"/>
      <c r="GBT68" s="399"/>
      <c r="GBU68" s="399"/>
      <c r="GBV68" s="399"/>
      <c r="GBW68" s="399"/>
      <c r="GBX68" s="399"/>
      <c r="GBY68" s="399"/>
      <c r="GBZ68" s="399"/>
      <c r="GCA68" s="918"/>
      <c r="GCB68" s="918"/>
      <c r="GCC68" s="918"/>
      <c r="GCD68" s="566"/>
      <c r="GCE68" s="399"/>
      <c r="GCF68" s="399"/>
      <c r="GCG68" s="399"/>
      <c r="GCH68" s="567"/>
      <c r="GCI68" s="399"/>
      <c r="GCJ68" s="399"/>
      <c r="GCK68" s="399"/>
      <c r="GCL68" s="399"/>
      <c r="GCM68" s="399"/>
      <c r="GCN68" s="399"/>
      <c r="GCO68" s="399"/>
      <c r="GCP68" s="399"/>
      <c r="GCQ68" s="399"/>
      <c r="GCR68" s="918"/>
      <c r="GCS68" s="918"/>
      <c r="GCT68" s="918"/>
      <c r="GCU68" s="566"/>
      <c r="GCV68" s="399"/>
      <c r="GCW68" s="399"/>
      <c r="GCX68" s="399"/>
      <c r="GCY68" s="567"/>
      <c r="GCZ68" s="399"/>
      <c r="GDA68" s="399"/>
      <c r="GDB68" s="399"/>
      <c r="GDC68" s="399"/>
      <c r="GDD68" s="399"/>
      <c r="GDE68" s="399"/>
      <c r="GDF68" s="399"/>
      <c r="GDG68" s="399"/>
      <c r="GDH68" s="399"/>
      <c r="GDI68" s="918"/>
      <c r="GDJ68" s="918"/>
      <c r="GDK68" s="918"/>
      <c r="GDL68" s="566"/>
      <c r="GDM68" s="399"/>
      <c r="GDN68" s="399"/>
      <c r="GDO68" s="399"/>
      <c r="GDP68" s="567"/>
      <c r="GDQ68" s="399"/>
      <c r="GDR68" s="399"/>
      <c r="GDS68" s="399"/>
      <c r="GDT68" s="399"/>
      <c r="GDU68" s="399"/>
      <c r="GDV68" s="399"/>
      <c r="GDW68" s="399"/>
      <c r="GDX68" s="399"/>
      <c r="GDY68" s="399"/>
      <c r="GDZ68" s="918"/>
      <c r="GEA68" s="918"/>
      <c r="GEB68" s="918"/>
      <c r="GEC68" s="566"/>
      <c r="GED68" s="399"/>
      <c r="GEE68" s="399"/>
      <c r="GEF68" s="399"/>
      <c r="GEG68" s="567"/>
      <c r="GEH68" s="399"/>
      <c r="GEI68" s="399"/>
      <c r="GEJ68" s="399"/>
      <c r="GEK68" s="399"/>
      <c r="GEL68" s="399"/>
      <c r="GEM68" s="399"/>
      <c r="GEN68" s="399"/>
      <c r="GEO68" s="399"/>
      <c r="GEP68" s="399"/>
      <c r="GEQ68" s="918"/>
      <c r="GER68" s="918"/>
      <c r="GES68" s="918"/>
      <c r="GET68" s="566"/>
      <c r="GEU68" s="399"/>
      <c r="GEV68" s="399"/>
      <c r="GEW68" s="399"/>
      <c r="GEX68" s="567"/>
      <c r="GEY68" s="399"/>
      <c r="GEZ68" s="399"/>
      <c r="GFA68" s="399"/>
      <c r="GFB68" s="399"/>
      <c r="GFC68" s="399"/>
      <c r="GFD68" s="399"/>
      <c r="GFE68" s="399"/>
      <c r="GFF68" s="399"/>
      <c r="GFG68" s="399"/>
      <c r="GFH68" s="918"/>
      <c r="GFI68" s="918"/>
      <c r="GFJ68" s="918"/>
      <c r="GFK68" s="566"/>
      <c r="GFL68" s="399"/>
      <c r="GFM68" s="399"/>
      <c r="GFN68" s="399"/>
      <c r="GFO68" s="567"/>
      <c r="GFP68" s="399"/>
      <c r="GFQ68" s="399"/>
      <c r="GFR68" s="399"/>
      <c r="GFS68" s="399"/>
      <c r="GFT68" s="399"/>
      <c r="GFU68" s="399"/>
      <c r="GFV68" s="399"/>
      <c r="GFW68" s="399"/>
      <c r="GFX68" s="399"/>
      <c r="GFY68" s="918"/>
      <c r="GFZ68" s="918"/>
      <c r="GGA68" s="918"/>
      <c r="GGB68" s="566"/>
      <c r="GGC68" s="399"/>
      <c r="GGD68" s="399"/>
      <c r="GGE68" s="399"/>
      <c r="GGF68" s="567"/>
      <c r="GGG68" s="399"/>
      <c r="GGH68" s="399"/>
      <c r="GGI68" s="399"/>
      <c r="GGJ68" s="399"/>
      <c r="GGK68" s="399"/>
      <c r="GGL68" s="399"/>
      <c r="GGM68" s="399"/>
      <c r="GGN68" s="399"/>
      <c r="GGO68" s="399"/>
      <c r="GGP68" s="918"/>
      <c r="GGQ68" s="918"/>
      <c r="GGR68" s="918"/>
      <c r="GGS68" s="566"/>
      <c r="GGT68" s="399"/>
      <c r="GGU68" s="399"/>
      <c r="GGV68" s="399"/>
      <c r="GGW68" s="567"/>
      <c r="GGX68" s="399"/>
      <c r="GGY68" s="399"/>
      <c r="GGZ68" s="399"/>
      <c r="GHA68" s="399"/>
      <c r="GHB68" s="399"/>
      <c r="GHC68" s="399"/>
      <c r="GHD68" s="399"/>
      <c r="GHE68" s="399"/>
      <c r="GHF68" s="399"/>
      <c r="GHG68" s="918"/>
      <c r="GHH68" s="918"/>
      <c r="GHI68" s="918"/>
      <c r="GHJ68" s="566"/>
      <c r="GHK68" s="399"/>
      <c r="GHL68" s="399"/>
      <c r="GHM68" s="399"/>
      <c r="GHN68" s="567"/>
      <c r="GHO68" s="399"/>
      <c r="GHP68" s="399"/>
      <c r="GHQ68" s="399"/>
      <c r="GHR68" s="399"/>
      <c r="GHS68" s="399"/>
      <c r="GHT68" s="399"/>
      <c r="GHU68" s="399"/>
      <c r="GHV68" s="399"/>
      <c r="GHW68" s="399"/>
      <c r="GHX68" s="918"/>
      <c r="GHY68" s="918"/>
      <c r="GHZ68" s="918"/>
      <c r="GIA68" s="566"/>
      <c r="GIB68" s="399"/>
      <c r="GIC68" s="399"/>
      <c r="GID68" s="399"/>
      <c r="GIE68" s="567"/>
      <c r="GIF68" s="399"/>
      <c r="GIG68" s="399"/>
      <c r="GIH68" s="399"/>
      <c r="GII68" s="399"/>
      <c r="GIJ68" s="399"/>
      <c r="GIK68" s="399"/>
      <c r="GIL68" s="399"/>
      <c r="GIM68" s="399"/>
      <c r="GIN68" s="399"/>
      <c r="GIO68" s="918"/>
      <c r="GIP68" s="918"/>
      <c r="GIQ68" s="918"/>
      <c r="GIR68" s="566"/>
      <c r="GIS68" s="399"/>
      <c r="GIT68" s="399"/>
      <c r="GIU68" s="399"/>
      <c r="GIV68" s="567"/>
      <c r="GIW68" s="399"/>
      <c r="GIX68" s="399"/>
      <c r="GIY68" s="399"/>
      <c r="GIZ68" s="399"/>
      <c r="GJA68" s="399"/>
      <c r="GJB68" s="399"/>
      <c r="GJC68" s="399"/>
      <c r="GJD68" s="399"/>
      <c r="GJE68" s="399"/>
      <c r="GJF68" s="918"/>
      <c r="GJG68" s="918"/>
      <c r="GJH68" s="918"/>
      <c r="GJI68" s="566"/>
      <c r="GJJ68" s="399"/>
      <c r="GJK68" s="399"/>
      <c r="GJL68" s="399"/>
      <c r="GJM68" s="567"/>
      <c r="GJN68" s="399"/>
      <c r="GJO68" s="399"/>
      <c r="GJP68" s="399"/>
      <c r="GJQ68" s="399"/>
      <c r="GJR68" s="399"/>
      <c r="GJS68" s="399"/>
      <c r="GJT68" s="399"/>
      <c r="GJU68" s="399"/>
      <c r="GJV68" s="399"/>
      <c r="GJW68" s="918"/>
      <c r="GJX68" s="918"/>
      <c r="GJY68" s="918"/>
      <c r="GJZ68" s="566"/>
      <c r="GKA68" s="399"/>
      <c r="GKB68" s="399"/>
      <c r="GKC68" s="399"/>
      <c r="GKD68" s="567"/>
      <c r="GKE68" s="399"/>
      <c r="GKF68" s="399"/>
      <c r="GKG68" s="399"/>
      <c r="GKH68" s="399"/>
      <c r="GKI68" s="399"/>
      <c r="GKJ68" s="399"/>
      <c r="GKK68" s="399"/>
      <c r="GKL68" s="399"/>
      <c r="GKM68" s="399"/>
      <c r="GKN68" s="918"/>
      <c r="GKO68" s="918"/>
      <c r="GKP68" s="918"/>
      <c r="GKQ68" s="566"/>
      <c r="GKR68" s="399"/>
      <c r="GKS68" s="399"/>
      <c r="GKT68" s="399"/>
      <c r="GKU68" s="567"/>
      <c r="GKV68" s="399"/>
      <c r="GKW68" s="399"/>
      <c r="GKX68" s="399"/>
      <c r="GKY68" s="399"/>
      <c r="GKZ68" s="399"/>
      <c r="GLA68" s="399"/>
      <c r="GLB68" s="399"/>
      <c r="GLC68" s="399"/>
      <c r="GLD68" s="399"/>
      <c r="GLE68" s="918"/>
      <c r="GLF68" s="918"/>
      <c r="GLG68" s="918"/>
      <c r="GLH68" s="566"/>
      <c r="GLI68" s="399"/>
      <c r="GLJ68" s="399"/>
      <c r="GLK68" s="399"/>
      <c r="GLL68" s="567"/>
      <c r="GLM68" s="399"/>
      <c r="GLN68" s="399"/>
      <c r="GLO68" s="399"/>
      <c r="GLP68" s="399"/>
      <c r="GLQ68" s="399"/>
      <c r="GLR68" s="399"/>
      <c r="GLS68" s="399"/>
      <c r="GLT68" s="399"/>
      <c r="GLU68" s="399"/>
      <c r="GLV68" s="918"/>
      <c r="GLW68" s="918"/>
      <c r="GLX68" s="918"/>
      <c r="GLY68" s="566"/>
      <c r="GLZ68" s="399"/>
      <c r="GMA68" s="399"/>
      <c r="GMB68" s="399"/>
      <c r="GMC68" s="567"/>
      <c r="GMD68" s="399"/>
      <c r="GME68" s="399"/>
      <c r="GMF68" s="399"/>
      <c r="GMG68" s="399"/>
      <c r="GMH68" s="399"/>
      <c r="GMI68" s="399"/>
      <c r="GMJ68" s="399"/>
      <c r="GMK68" s="399"/>
      <c r="GML68" s="399"/>
      <c r="GMM68" s="918"/>
      <c r="GMN68" s="918"/>
      <c r="GMO68" s="918"/>
      <c r="GMP68" s="566"/>
      <c r="GMQ68" s="399"/>
      <c r="GMR68" s="399"/>
      <c r="GMS68" s="399"/>
      <c r="GMT68" s="567"/>
      <c r="GMU68" s="399"/>
      <c r="GMV68" s="399"/>
      <c r="GMW68" s="399"/>
      <c r="GMX68" s="399"/>
      <c r="GMY68" s="399"/>
      <c r="GMZ68" s="399"/>
      <c r="GNA68" s="399"/>
      <c r="GNB68" s="399"/>
      <c r="GNC68" s="399"/>
      <c r="GND68" s="918"/>
      <c r="GNE68" s="918"/>
      <c r="GNF68" s="918"/>
      <c r="GNG68" s="566"/>
      <c r="GNH68" s="399"/>
      <c r="GNI68" s="399"/>
      <c r="GNJ68" s="399"/>
      <c r="GNK68" s="567"/>
      <c r="GNL68" s="399"/>
      <c r="GNM68" s="399"/>
      <c r="GNN68" s="399"/>
      <c r="GNO68" s="399"/>
      <c r="GNP68" s="399"/>
      <c r="GNQ68" s="399"/>
      <c r="GNR68" s="399"/>
      <c r="GNS68" s="399"/>
      <c r="GNT68" s="399"/>
      <c r="GNU68" s="918"/>
      <c r="GNV68" s="918"/>
      <c r="GNW68" s="918"/>
      <c r="GNX68" s="566"/>
      <c r="GNY68" s="399"/>
      <c r="GNZ68" s="399"/>
      <c r="GOA68" s="399"/>
      <c r="GOB68" s="567"/>
      <c r="GOC68" s="399"/>
      <c r="GOD68" s="399"/>
      <c r="GOE68" s="399"/>
      <c r="GOF68" s="399"/>
      <c r="GOG68" s="399"/>
      <c r="GOH68" s="399"/>
      <c r="GOI68" s="399"/>
      <c r="GOJ68" s="399"/>
      <c r="GOK68" s="399"/>
      <c r="GOL68" s="918"/>
      <c r="GOM68" s="918"/>
      <c r="GON68" s="918"/>
      <c r="GOO68" s="566"/>
      <c r="GOP68" s="399"/>
      <c r="GOQ68" s="399"/>
      <c r="GOR68" s="399"/>
      <c r="GOS68" s="567"/>
      <c r="GOT68" s="399"/>
      <c r="GOU68" s="399"/>
      <c r="GOV68" s="399"/>
      <c r="GOW68" s="399"/>
      <c r="GOX68" s="399"/>
      <c r="GOY68" s="399"/>
      <c r="GOZ68" s="399"/>
      <c r="GPA68" s="399"/>
      <c r="GPB68" s="399"/>
      <c r="GPC68" s="918"/>
      <c r="GPD68" s="918"/>
      <c r="GPE68" s="918"/>
      <c r="GPF68" s="566"/>
      <c r="GPG68" s="399"/>
      <c r="GPH68" s="399"/>
      <c r="GPI68" s="399"/>
      <c r="GPJ68" s="567"/>
      <c r="GPK68" s="399"/>
      <c r="GPL68" s="399"/>
      <c r="GPM68" s="399"/>
      <c r="GPN68" s="399"/>
      <c r="GPO68" s="399"/>
      <c r="GPP68" s="399"/>
      <c r="GPQ68" s="399"/>
      <c r="GPR68" s="399"/>
      <c r="GPS68" s="399"/>
      <c r="GPT68" s="918"/>
      <c r="GPU68" s="918"/>
      <c r="GPV68" s="918"/>
      <c r="GPW68" s="566"/>
      <c r="GPX68" s="399"/>
      <c r="GPY68" s="399"/>
      <c r="GPZ68" s="399"/>
      <c r="GQA68" s="567"/>
      <c r="GQB68" s="399"/>
      <c r="GQC68" s="399"/>
      <c r="GQD68" s="399"/>
      <c r="GQE68" s="399"/>
      <c r="GQF68" s="399"/>
      <c r="GQG68" s="399"/>
      <c r="GQH68" s="399"/>
      <c r="GQI68" s="399"/>
      <c r="GQJ68" s="399"/>
      <c r="GQK68" s="918"/>
      <c r="GQL68" s="918"/>
      <c r="GQM68" s="918"/>
      <c r="GQN68" s="566"/>
      <c r="GQO68" s="399"/>
      <c r="GQP68" s="399"/>
      <c r="GQQ68" s="399"/>
      <c r="GQR68" s="567"/>
      <c r="GQS68" s="399"/>
      <c r="GQT68" s="399"/>
      <c r="GQU68" s="399"/>
      <c r="GQV68" s="399"/>
      <c r="GQW68" s="399"/>
      <c r="GQX68" s="399"/>
      <c r="GQY68" s="399"/>
      <c r="GQZ68" s="399"/>
      <c r="GRA68" s="399"/>
      <c r="GRB68" s="918"/>
      <c r="GRC68" s="918"/>
      <c r="GRD68" s="918"/>
      <c r="GRE68" s="566"/>
      <c r="GRF68" s="399"/>
      <c r="GRG68" s="399"/>
      <c r="GRH68" s="399"/>
      <c r="GRI68" s="567"/>
      <c r="GRJ68" s="399"/>
      <c r="GRK68" s="399"/>
      <c r="GRL68" s="399"/>
      <c r="GRM68" s="399"/>
      <c r="GRN68" s="399"/>
      <c r="GRO68" s="399"/>
      <c r="GRP68" s="399"/>
      <c r="GRQ68" s="399"/>
      <c r="GRR68" s="399"/>
      <c r="GRS68" s="918"/>
      <c r="GRT68" s="918"/>
      <c r="GRU68" s="918"/>
      <c r="GRV68" s="566"/>
      <c r="GRW68" s="399"/>
      <c r="GRX68" s="399"/>
      <c r="GRY68" s="399"/>
      <c r="GRZ68" s="567"/>
      <c r="GSA68" s="399"/>
      <c r="GSB68" s="399"/>
      <c r="GSC68" s="399"/>
      <c r="GSD68" s="399"/>
      <c r="GSE68" s="399"/>
      <c r="GSF68" s="399"/>
      <c r="GSG68" s="399"/>
      <c r="GSH68" s="399"/>
      <c r="GSI68" s="399"/>
      <c r="GSJ68" s="918"/>
      <c r="GSK68" s="918"/>
      <c r="GSL68" s="918"/>
      <c r="GSM68" s="566"/>
      <c r="GSN68" s="399"/>
      <c r="GSO68" s="399"/>
      <c r="GSP68" s="399"/>
      <c r="GSQ68" s="567"/>
      <c r="GSR68" s="399"/>
      <c r="GSS68" s="399"/>
      <c r="GST68" s="399"/>
      <c r="GSU68" s="399"/>
      <c r="GSV68" s="399"/>
      <c r="GSW68" s="399"/>
      <c r="GSX68" s="399"/>
      <c r="GSY68" s="399"/>
      <c r="GSZ68" s="399"/>
      <c r="GTA68" s="918"/>
      <c r="GTB68" s="918"/>
      <c r="GTC68" s="918"/>
      <c r="GTD68" s="566"/>
      <c r="GTE68" s="399"/>
      <c r="GTF68" s="399"/>
      <c r="GTG68" s="399"/>
      <c r="GTH68" s="567"/>
      <c r="GTI68" s="399"/>
      <c r="GTJ68" s="399"/>
      <c r="GTK68" s="399"/>
      <c r="GTL68" s="399"/>
      <c r="GTM68" s="399"/>
      <c r="GTN68" s="399"/>
      <c r="GTO68" s="399"/>
      <c r="GTP68" s="399"/>
      <c r="GTQ68" s="399"/>
      <c r="GTR68" s="918"/>
      <c r="GTS68" s="918"/>
      <c r="GTT68" s="918"/>
      <c r="GTU68" s="566"/>
      <c r="GTV68" s="399"/>
      <c r="GTW68" s="399"/>
      <c r="GTX68" s="399"/>
      <c r="GTY68" s="567"/>
      <c r="GTZ68" s="399"/>
      <c r="GUA68" s="399"/>
      <c r="GUB68" s="399"/>
      <c r="GUC68" s="399"/>
      <c r="GUD68" s="399"/>
      <c r="GUE68" s="399"/>
      <c r="GUF68" s="399"/>
      <c r="GUG68" s="399"/>
      <c r="GUH68" s="399"/>
      <c r="GUI68" s="918"/>
      <c r="GUJ68" s="918"/>
      <c r="GUK68" s="918"/>
      <c r="GUL68" s="566"/>
      <c r="GUM68" s="399"/>
      <c r="GUN68" s="399"/>
      <c r="GUO68" s="399"/>
      <c r="GUP68" s="567"/>
      <c r="GUQ68" s="399"/>
      <c r="GUR68" s="399"/>
      <c r="GUS68" s="399"/>
      <c r="GUT68" s="399"/>
      <c r="GUU68" s="399"/>
      <c r="GUV68" s="399"/>
      <c r="GUW68" s="399"/>
      <c r="GUX68" s="399"/>
      <c r="GUY68" s="399"/>
      <c r="GUZ68" s="918"/>
      <c r="GVA68" s="918"/>
      <c r="GVB68" s="918"/>
      <c r="GVC68" s="566"/>
      <c r="GVD68" s="399"/>
      <c r="GVE68" s="399"/>
      <c r="GVF68" s="399"/>
      <c r="GVG68" s="567"/>
      <c r="GVH68" s="399"/>
      <c r="GVI68" s="399"/>
      <c r="GVJ68" s="399"/>
      <c r="GVK68" s="399"/>
      <c r="GVL68" s="399"/>
      <c r="GVM68" s="399"/>
      <c r="GVN68" s="399"/>
      <c r="GVO68" s="399"/>
      <c r="GVP68" s="399"/>
      <c r="GVQ68" s="918"/>
      <c r="GVR68" s="918"/>
      <c r="GVS68" s="918"/>
      <c r="GVT68" s="566"/>
      <c r="GVU68" s="399"/>
      <c r="GVV68" s="399"/>
      <c r="GVW68" s="399"/>
      <c r="GVX68" s="567"/>
      <c r="GVY68" s="399"/>
      <c r="GVZ68" s="399"/>
      <c r="GWA68" s="399"/>
      <c r="GWB68" s="399"/>
      <c r="GWC68" s="399"/>
      <c r="GWD68" s="399"/>
      <c r="GWE68" s="399"/>
      <c r="GWF68" s="399"/>
      <c r="GWG68" s="399"/>
      <c r="GWH68" s="918"/>
      <c r="GWI68" s="918"/>
      <c r="GWJ68" s="918"/>
      <c r="GWK68" s="566"/>
      <c r="GWL68" s="399"/>
      <c r="GWM68" s="399"/>
      <c r="GWN68" s="399"/>
      <c r="GWO68" s="567"/>
      <c r="GWP68" s="399"/>
      <c r="GWQ68" s="399"/>
      <c r="GWR68" s="399"/>
      <c r="GWS68" s="399"/>
      <c r="GWT68" s="399"/>
      <c r="GWU68" s="399"/>
      <c r="GWV68" s="399"/>
      <c r="GWW68" s="399"/>
      <c r="GWX68" s="399"/>
      <c r="GWY68" s="918"/>
      <c r="GWZ68" s="918"/>
      <c r="GXA68" s="918"/>
      <c r="GXB68" s="566"/>
      <c r="GXC68" s="399"/>
      <c r="GXD68" s="399"/>
      <c r="GXE68" s="399"/>
      <c r="GXF68" s="567"/>
      <c r="GXG68" s="399"/>
      <c r="GXH68" s="399"/>
      <c r="GXI68" s="399"/>
      <c r="GXJ68" s="399"/>
      <c r="GXK68" s="399"/>
      <c r="GXL68" s="399"/>
      <c r="GXM68" s="399"/>
      <c r="GXN68" s="399"/>
      <c r="GXO68" s="399"/>
      <c r="GXP68" s="918"/>
      <c r="GXQ68" s="918"/>
      <c r="GXR68" s="918"/>
      <c r="GXS68" s="566"/>
      <c r="GXT68" s="399"/>
      <c r="GXU68" s="399"/>
      <c r="GXV68" s="399"/>
      <c r="GXW68" s="567"/>
      <c r="GXX68" s="399"/>
      <c r="GXY68" s="399"/>
      <c r="GXZ68" s="399"/>
      <c r="GYA68" s="399"/>
      <c r="GYB68" s="399"/>
      <c r="GYC68" s="399"/>
      <c r="GYD68" s="399"/>
      <c r="GYE68" s="399"/>
      <c r="GYF68" s="399"/>
      <c r="GYG68" s="918"/>
      <c r="GYH68" s="918"/>
      <c r="GYI68" s="918"/>
      <c r="GYJ68" s="566"/>
      <c r="GYK68" s="399"/>
      <c r="GYL68" s="399"/>
      <c r="GYM68" s="399"/>
      <c r="GYN68" s="567"/>
      <c r="GYO68" s="399"/>
      <c r="GYP68" s="399"/>
      <c r="GYQ68" s="399"/>
      <c r="GYR68" s="399"/>
      <c r="GYS68" s="399"/>
      <c r="GYT68" s="399"/>
      <c r="GYU68" s="399"/>
      <c r="GYV68" s="399"/>
      <c r="GYW68" s="399"/>
      <c r="GYX68" s="918"/>
      <c r="GYY68" s="918"/>
      <c r="GYZ68" s="918"/>
      <c r="GZA68" s="566"/>
      <c r="GZB68" s="399"/>
      <c r="GZC68" s="399"/>
      <c r="GZD68" s="399"/>
      <c r="GZE68" s="567"/>
      <c r="GZF68" s="399"/>
      <c r="GZG68" s="399"/>
      <c r="GZH68" s="399"/>
      <c r="GZI68" s="399"/>
      <c r="GZJ68" s="399"/>
      <c r="GZK68" s="399"/>
      <c r="GZL68" s="399"/>
      <c r="GZM68" s="399"/>
      <c r="GZN68" s="399"/>
      <c r="GZO68" s="918"/>
      <c r="GZP68" s="918"/>
      <c r="GZQ68" s="918"/>
      <c r="GZR68" s="566"/>
      <c r="GZS68" s="399"/>
      <c r="GZT68" s="399"/>
      <c r="GZU68" s="399"/>
      <c r="GZV68" s="567"/>
      <c r="GZW68" s="399"/>
      <c r="GZX68" s="399"/>
      <c r="GZY68" s="399"/>
      <c r="GZZ68" s="399"/>
      <c r="HAA68" s="399"/>
      <c r="HAB68" s="399"/>
      <c r="HAC68" s="399"/>
      <c r="HAD68" s="399"/>
      <c r="HAE68" s="399"/>
      <c r="HAF68" s="918"/>
      <c r="HAG68" s="918"/>
      <c r="HAH68" s="918"/>
      <c r="HAI68" s="566"/>
      <c r="HAJ68" s="399"/>
      <c r="HAK68" s="399"/>
      <c r="HAL68" s="399"/>
      <c r="HAM68" s="567"/>
      <c r="HAN68" s="399"/>
      <c r="HAO68" s="399"/>
      <c r="HAP68" s="399"/>
      <c r="HAQ68" s="399"/>
      <c r="HAR68" s="399"/>
      <c r="HAS68" s="399"/>
      <c r="HAT68" s="399"/>
      <c r="HAU68" s="399"/>
      <c r="HAV68" s="399"/>
      <c r="HAW68" s="918"/>
      <c r="HAX68" s="918"/>
      <c r="HAY68" s="918"/>
      <c r="HAZ68" s="566"/>
      <c r="HBA68" s="399"/>
      <c r="HBB68" s="399"/>
      <c r="HBC68" s="399"/>
      <c r="HBD68" s="567"/>
      <c r="HBE68" s="399"/>
      <c r="HBF68" s="399"/>
      <c r="HBG68" s="399"/>
      <c r="HBH68" s="399"/>
      <c r="HBI68" s="399"/>
      <c r="HBJ68" s="399"/>
      <c r="HBK68" s="399"/>
      <c r="HBL68" s="399"/>
      <c r="HBM68" s="399"/>
      <c r="HBN68" s="918"/>
      <c r="HBO68" s="918"/>
      <c r="HBP68" s="918"/>
      <c r="HBQ68" s="566"/>
      <c r="HBR68" s="399"/>
      <c r="HBS68" s="399"/>
      <c r="HBT68" s="399"/>
      <c r="HBU68" s="567"/>
      <c r="HBV68" s="399"/>
      <c r="HBW68" s="399"/>
      <c r="HBX68" s="399"/>
      <c r="HBY68" s="399"/>
      <c r="HBZ68" s="399"/>
      <c r="HCA68" s="399"/>
      <c r="HCB68" s="399"/>
      <c r="HCC68" s="399"/>
      <c r="HCD68" s="399"/>
      <c r="HCE68" s="918"/>
      <c r="HCF68" s="918"/>
      <c r="HCG68" s="918"/>
      <c r="HCH68" s="566"/>
      <c r="HCI68" s="399"/>
      <c r="HCJ68" s="399"/>
      <c r="HCK68" s="399"/>
      <c r="HCL68" s="567"/>
      <c r="HCM68" s="399"/>
      <c r="HCN68" s="399"/>
      <c r="HCO68" s="399"/>
      <c r="HCP68" s="399"/>
      <c r="HCQ68" s="399"/>
      <c r="HCR68" s="399"/>
      <c r="HCS68" s="399"/>
      <c r="HCT68" s="399"/>
      <c r="HCU68" s="399"/>
      <c r="HCV68" s="918"/>
      <c r="HCW68" s="918"/>
      <c r="HCX68" s="918"/>
      <c r="HCY68" s="566"/>
      <c r="HCZ68" s="399"/>
      <c r="HDA68" s="399"/>
      <c r="HDB68" s="399"/>
      <c r="HDC68" s="567"/>
      <c r="HDD68" s="399"/>
      <c r="HDE68" s="399"/>
      <c r="HDF68" s="399"/>
      <c r="HDG68" s="399"/>
      <c r="HDH68" s="399"/>
      <c r="HDI68" s="399"/>
      <c r="HDJ68" s="399"/>
      <c r="HDK68" s="399"/>
      <c r="HDL68" s="399"/>
      <c r="HDM68" s="918"/>
      <c r="HDN68" s="918"/>
      <c r="HDO68" s="918"/>
      <c r="HDP68" s="566"/>
      <c r="HDQ68" s="399"/>
      <c r="HDR68" s="399"/>
      <c r="HDS68" s="399"/>
      <c r="HDT68" s="567"/>
      <c r="HDU68" s="399"/>
      <c r="HDV68" s="399"/>
      <c r="HDW68" s="399"/>
      <c r="HDX68" s="399"/>
      <c r="HDY68" s="399"/>
      <c r="HDZ68" s="399"/>
      <c r="HEA68" s="399"/>
      <c r="HEB68" s="399"/>
      <c r="HEC68" s="399"/>
      <c r="HED68" s="918"/>
      <c r="HEE68" s="918"/>
      <c r="HEF68" s="918"/>
      <c r="HEG68" s="566"/>
      <c r="HEH68" s="399"/>
      <c r="HEI68" s="399"/>
      <c r="HEJ68" s="399"/>
      <c r="HEK68" s="567"/>
      <c r="HEL68" s="399"/>
      <c r="HEM68" s="399"/>
      <c r="HEN68" s="399"/>
      <c r="HEO68" s="399"/>
      <c r="HEP68" s="399"/>
      <c r="HEQ68" s="399"/>
      <c r="HER68" s="399"/>
      <c r="HES68" s="399"/>
      <c r="HET68" s="399"/>
      <c r="HEU68" s="918"/>
      <c r="HEV68" s="918"/>
      <c r="HEW68" s="918"/>
      <c r="HEX68" s="566"/>
      <c r="HEY68" s="399"/>
      <c r="HEZ68" s="399"/>
      <c r="HFA68" s="399"/>
      <c r="HFB68" s="567"/>
      <c r="HFC68" s="399"/>
      <c r="HFD68" s="399"/>
      <c r="HFE68" s="399"/>
      <c r="HFF68" s="399"/>
      <c r="HFG68" s="399"/>
      <c r="HFH68" s="399"/>
      <c r="HFI68" s="399"/>
      <c r="HFJ68" s="399"/>
      <c r="HFK68" s="399"/>
      <c r="HFL68" s="918"/>
      <c r="HFM68" s="918"/>
      <c r="HFN68" s="918"/>
      <c r="HFO68" s="566"/>
      <c r="HFP68" s="399"/>
      <c r="HFQ68" s="399"/>
      <c r="HFR68" s="399"/>
      <c r="HFS68" s="567"/>
      <c r="HFT68" s="399"/>
      <c r="HFU68" s="399"/>
      <c r="HFV68" s="399"/>
      <c r="HFW68" s="399"/>
      <c r="HFX68" s="399"/>
      <c r="HFY68" s="399"/>
      <c r="HFZ68" s="399"/>
      <c r="HGA68" s="399"/>
      <c r="HGB68" s="399"/>
      <c r="HGC68" s="918"/>
      <c r="HGD68" s="918"/>
      <c r="HGE68" s="918"/>
      <c r="HGF68" s="566"/>
      <c r="HGG68" s="399"/>
      <c r="HGH68" s="399"/>
      <c r="HGI68" s="399"/>
      <c r="HGJ68" s="567"/>
      <c r="HGK68" s="399"/>
      <c r="HGL68" s="399"/>
      <c r="HGM68" s="399"/>
      <c r="HGN68" s="399"/>
      <c r="HGO68" s="399"/>
      <c r="HGP68" s="399"/>
      <c r="HGQ68" s="399"/>
      <c r="HGR68" s="399"/>
      <c r="HGS68" s="399"/>
      <c r="HGT68" s="918"/>
      <c r="HGU68" s="918"/>
      <c r="HGV68" s="918"/>
      <c r="HGW68" s="566"/>
      <c r="HGX68" s="399"/>
      <c r="HGY68" s="399"/>
      <c r="HGZ68" s="399"/>
      <c r="HHA68" s="567"/>
      <c r="HHB68" s="399"/>
      <c r="HHC68" s="399"/>
      <c r="HHD68" s="399"/>
      <c r="HHE68" s="399"/>
      <c r="HHF68" s="399"/>
      <c r="HHG68" s="399"/>
      <c r="HHH68" s="399"/>
      <c r="HHI68" s="399"/>
      <c r="HHJ68" s="399"/>
      <c r="HHK68" s="918"/>
      <c r="HHL68" s="918"/>
      <c r="HHM68" s="918"/>
      <c r="HHN68" s="566"/>
      <c r="HHO68" s="399"/>
      <c r="HHP68" s="399"/>
      <c r="HHQ68" s="399"/>
      <c r="HHR68" s="567"/>
      <c r="HHS68" s="399"/>
      <c r="HHT68" s="399"/>
      <c r="HHU68" s="399"/>
      <c r="HHV68" s="399"/>
      <c r="HHW68" s="399"/>
      <c r="HHX68" s="399"/>
      <c r="HHY68" s="399"/>
      <c r="HHZ68" s="399"/>
      <c r="HIA68" s="399"/>
      <c r="HIB68" s="918"/>
      <c r="HIC68" s="918"/>
      <c r="HID68" s="918"/>
      <c r="HIE68" s="566"/>
      <c r="HIF68" s="399"/>
      <c r="HIG68" s="399"/>
      <c r="HIH68" s="399"/>
      <c r="HII68" s="567"/>
      <c r="HIJ68" s="399"/>
      <c r="HIK68" s="399"/>
      <c r="HIL68" s="399"/>
      <c r="HIM68" s="399"/>
      <c r="HIN68" s="399"/>
      <c r="HIO68" s="399"/>
      <c r="HIP68" s="399"/>
      <c r="HIQ68" s="399"/>
      <c r="HIR68" s="399"/>
      <c r="HIS68" s="918"/>
      <c r="HIT68" s="918"/>
      <c r="HIU68" s="918"/>
      <c r="HIV68" s="566"/>
      <c r="HIW68" s="399"/>
      <c r="HIX68" s="399"/>
      <c r="HIY68" s="399"/>
      <c r="HIZ68" s="567"/>
      <c r="HJA68" s="399"/>
      <c r="HJB68" s="399"/>
      <c r="HJC68" s="399"/>
      <c r="HJD68" s="399"/>
      <c r="HJE68" s="399"/>
      <c r="HJF68" s="399"/>
      <c r="HJG68" s="399"/>
      <c r="HJH68" s="399"/>
      <c r="HJI68" s="399"/>
      <c r="HJJ68" s="918"/>
      <c r="HJK68" s="918"/>
      <c r="HJL68" s="918"/>
      <c r="HJM68" s="566"/>
      <c r="HJN68" s="399"/>
      <c r="HJO68" s="399"/>
      <c r="HJP68" s="399"/>
      <c r="HJQ68" s="567"/>
      <c r="HJR68" s="399"/>
      <c r="HJS68" s="399"/>
      <c r="HJT68" s="399"/>
      <c r="HJU68" s="399"/>
      <c r="HJV68" s="399"/>
      <c r="HJW68" s="399"/>
      <c r="HJX68" s="399"/>
      <c r="HJY68" s="399"/>
      <c r="HJZ68" s="399"/>
      <c r="HKA68" s="918"/>
      <c r="HKB68" s="918"/>
      <c r="HKC68" s="918"/>
      <c r="HKD68" s="566"/>
      <c r="HKE68" s="399"/>
      <c r="HKF68" s="399"/>
      <c r="HKG68" s="399"/>
      <c r="HKH68" s="567"/>
      <c r="HKI68" s="399"/>
      <c r="HKJ68" s="399"/>
      <c r="HKK68" s="399"/>
      <c r="HKL68" s="399"/>
      <c r="HKM68" s="399"/>
      <c r="HKN68" s="399"/>
      <c r="HKO68" s="399"/>
      <c r="HKP68" s="399"/>
      <c r="HKQ68" s="399"/>
      <c r="HKR68" s="918"/>
      <c r="HKS68" s="918"/>
      <c r="HKT68" s="918"/>
      <c r="HKU68" s="566"/>
      <c r="HKV68" s="399"/>
      <c r="HKW68" s="399"/>
      <c r="HKX68" s="399"/>
      <c r="HKY68" s="567"/>
      <c r="HKZ68" s="399"/>
      <c r="HLA68" s="399"/>
      <c r="HLB68" s="399"/>
      <c r="HLC68" s="399"/>
      <c r="HLD68" s="399"/>
      <c r="HLE68" s="399"/>
      <c r="HLF68" s="399"/>
      <c r="HLG68" s="399"/>
      <c r="HLH68" s="399"/>
      <c r="HLI68" s="918"/>
      <c r="HLJ68" s="918"/>
      <c r="HLK68" s="918"/>
      <c r="HLL68" s="566"/>
      <c r="HLM68" s="399"/>
      <c r="HLN68" s="399"/>
      <c r="HLO68" s="399"/>
      <c r="HLP68" s="567"/>
      <c r="HLQ68" s="399"/>
      <c r="HLR68" s="399"/>
      <c r="HLS68" s="399"/>
      <c r="HLT68" s="399"/>
      <c r="HLU68" s="399"/>
      <c r="HLV68" s="399"/>
      <c r="HLW68" s="399"/>
      <c r="HLX68" s="399"/>
      <c r="HLY68" s="399"/>
      <c r="HLZ68" s="918"/>
      <c r="HMA68" s="918"/>
      <c r="HMB68" s="918"/>
      <c r="HMC68" s="566"/>
      <c r="HMD68" s="399"/>
      <c r="HME68" s="399"/>
      <c r="HMF68" s="399"/>
      <c r="HMG68" s="567"/>
      <c r="HMH68" s="399"/>
      <c r="HMI68" s="399"/>
      <c r="HMJ68" s="399"/>
      <c r="HMK68" s="399"/>
      <c r="HML68" s="399"/>
      <c r="HMM68" s="399"/>
      <c r="HMN68" s="399"/>
      <c r="HMO68" s="399"/>
      <c r="HMP68" s="399"/>
      <c r="HMQ68" s="918"/>
      <c r="HMR68" s="918"/>
      <c r="HMS68" s="918"/>
      <c r="HMT68" s="566"/>
      <c r="HMU68" s="399"/>
      <c r="HMV68" s="399"/>
      <c r="HMW68" s="399"/>
      <c r="HMX68" s="567"/>
      <c r="HMY68" s="399"/>
      <c r="HMZ68" s="399"/>
      <c r="HNA68" s="399"/>
      <c r="HNB68" s="399"/>
      <c r="HNC68" s="399"/>
      <c r="HND68" s="399"/>
      <c r="HNE68" s="399"/>
      <c r="HNF68" s="399"/>
      <c r="HNG68" s="399"/>
      <c r="HNH68" s="918"/>
      <c r="HNI68" s="918"/>
      <c r="HNJ68" s="918"/>
      <c r="HNK68" s="566"/>
      <c r="HNL68" s="399"/>
      <c r="HNM68" s="399"/>
      <c r="HNN68" s="399"/>
      <c r="HNO68" s="567"/>
      <c r="HNP68" s="399"/>
      <c r="HNQ68" s="399"/>
      <c r="HNR68" s="399"/>
      <c r="HNS68" s="399"/>
      <c r="HNT68" s="399"/>
      <c r="HNU68" s="399"/>
      <c r="HNV68" s="399"/>
      <c r="HNW68" s="399"/>
      <c r="HNX68" s="399"/>
      <c r="HNY68" s="918"/>
      <c r="HNZ68" s="918"/>
      <c r="HOA68" s="918"/>
      <c r="HOB68" s="566"/>
      <c r="HOC68" s="399"/>
      <c r="HOD68" s="399"/>
      <c r="HOE68" s="399"/>
      <c r="HOF68" s="567"/>
      <c r="HOG68" s="399"/>
      <c r="HOH68" s="399"/>
      <c r="HOI68" s="399"/>
      <c r="HOJ68" s="399"/>
      <c r="HOK68" s="399"/>
      <c r="HOL68" s="399"/>
      <c r="HOM68" s="399"/>
      <c r="HON68" s="399"/>
      <c r="HOO68" s="399"/>
      <c r="HOP68" s="918"/>
      <c r="HOQ68" s="918"/>
      <c r="HOR68" s="918"/>
      <c r="HOS68" s="566"/>
      <c r="HOT68" s="399"/>
      <c r="HOU68" s="399"/>
      <c r="HOV68" s="399"/>
      <c r="HOW68" s="567"/>
      <c r="HOX68" s="399"/>
      <c r="HOY68" s="399"/>
      <c r="HOZ68" s="399"/>
      <c r="HPA68" s="399"/>
      <c r="HPB68" s="399"/>
      <c r="HPC68" s="399"/>
      <c r="HPD68" s="399"/>
      <c r="HPE68" s="399"/>
      <c r="HPF68" s="399"/>
      <c r="HPG68" s="918"/>
      <c r="HPH68" s="918"/>
      <c r="HPI68" s="918"/>
      <c r="HPJ68" s="566"/>
      <c r="HPK68" s="399"/>
      <c r="HPL68" s="399"/>
      <c r="HPM68" s="399"/>
      <c r="HPN68" s="567"/>
      <c r="HPO68" s="399"/>
      <c r="HPP68" s="399"/>
      <c r="HPQ68" s="399"/>
      <c r="HPR68" s="399"/>
      <c r="HPS68" s="399"/>
      <c r="HPT68" s="399"/>
      <c r="HPU68" s="399"/>
      <c r="HPV68" s="399"/>
      <c r="HPW68" s="399"/>
      <c r="HPX68" s="918"/>
      <c r="HPY68" s="918"/>
      <c r="HPZ68" s="918"/>
      <c r="HQA68" s="566"/>
      <c r="HQB68" s="399"/>
      <c r="HQC68" s="399"/>
      <c r="HQD68" s="399"/>
      <c r="HQE68" s="567"/>
      <c r="HQF68" s="399"/>
      <c r="HQG68" s="399"/>
      <c r="HQH68" s="399"/>
      <c r="HQI68" s="399"/>
      <c r="HQJ68" s="399"/>
      <c r="HQK68" s="399"/>
      <c r="HQL68" s="399"/>
      <c r="HQM68" s="399"/>
      <c r="HQN68" s="399"/>
      <c r="HQO68" s="918"/>
      <c r="HQP68" s="918"/>
      <c r="HQQ68" s="918"/>
      <c r="HQR68" s="566"/>
      <c r="HQS68" s="399"/>
      <c r="HQT68" s="399"/>
      <c r="HQU68" s="399"/>
      <c r="HQV68" s="567"/>
      <c r="HQW68" s="399"/>
      <c r="HQX68" s="399"/>
      <c r="HQY68" s="399"/>
      <c r="HQZ68" s="399"/>
      <c r="HRA68" s="399"/>
      <c r="HRB68" s="399"/>
      <c r="HRC68" s="399"/>
      <c r="HRD68" s="399"/>
      <c r="HRE68" s="399"/>
      <c r="HRF68" s="918"/>
      <c r="HRG68" s="918"/>
      <c r="HRH68" s="918"/>
      <c r="HRI68" s="566"/>
      <c r="HRJ68" s="399"/>
      <c r="HRK68" s="399"/>
      <c r="HRL68" s="399"/>
      <c r="HRM68" s="567"/>
      <c r="HRN68" s="399"/>
      <c r="HRO68" s="399"/>
      <c r="HRP68" s="399"/>
      <c r="HRQ68" s="399"/>
      <c r="HRR68" s="399"/>
      <c r="HRS68" s="399"/>
      <c r="HRT68" s="399"/>
      <c r="HRU68" s="399"/>
      <c r="HRV68" s="399"/>
      <c r="HRW68" s="918"/>
      <c r="HRX68" s="918"/>
      <c r="HRY68" s="918"/>
      <c r="HRZ68" s="566"/>
      <c r="HSA68" s="399"/>
      <c r="HSB68" s="399"/>
      <c r="HSC68" s="399"/>
      <c r="HSD68" s="567"/>
      <c r="HSE68" s="399"/>
      <c r="HSF68" s="399"/>
      <c r="HSG68" s="399"/>
      <c r="HSH68" s="399"/>
      <c r="HSI68" s="399"/>
      <c r="HSJ68" s="399"/>
      <c r="HSK68" s="399"/>
      <c r="HSL68" s="399"/>
      <c r="HSM68" s="399"/>
      <c r="HSN68" s="918"/>
      <c r="HSO68" s="918"/>
      <c r="HSP68" s="918"/>
      <c r="HSQ68" s="566"/>
      <c r="HSR68" s="399"/>
      <c r="HSS68" s="399"/>
      <c r="HST68" s="399"/>
      <c r="HSU68" s="567"/>
      <c r="HSV68" s="399"/>
      <c r="HSW68" s="399"/>
      <c r="HSX68" s="399"/>
      <c r="HSY68" s="399"/>
      <c r="HSZ68" s="399"/>
      <c r="HTA68" s="399"/>
      <c r="HTB68" s="399"/>
      <c r="HTC68" s="399"/>
      <c r="HTD68" s="399"/>
      <c r="HTE68" s="918"/>
      <c r="HTF68" s="918"/>
      <c r="HTG68" s="918"/>
      <c r="HTH68" s="566"/>
      <c r="HTI68" s="399"/>
      <c r="HTJ68" s="399"/>
      <c r="HTK68" s="399"/>
      <c r="HTL68" s="567"/>
      <c r="HTM68" s="399"/>
      <c r="HTN68" s="399"/>
      <c r="HTO68" s="399"/>
      <c r="HTP68" s="399"/>
      <c r="HTQ68" s="399"/>
      <c r="HTR68" s="399"/>
      <c r="HTS68" s="399"/>
      <c r="HTT68" s="399"/>
      <c r="HTU68" s="399"/>
      <c r="HTV68" s="918"/>
      <c r="HTW68" s="918"/>
      <c r="HTX68" s="918"/>
      <c r="HTY68" s="566"/>
      <c r="HTZ68" s="399"/>
      <c r="HUA68" s="399"/>
      <c r="HUB68" s="399"/>
      <c r="HUC68" s="567"/>
      <c r="HUD68" s="399"/>
      <c r="HUE68" s="399"/>
      <c r="HUF68" s="399"/>
      <c r="HUG68" s="399"/>
      <c r="HUH68" s="399"/>
      <c r="HUI68" s="399"/>
      <c r="HUJ68" s="399"/>
      <c r="HUK68" s="399"/>
      <c r="HUL68" s="399"/>
      <c r="HUM68" s="918"/>
      <c r="HUN68" s="918"/>
      <c r="HUO68" s="918"/>
      <c r="HUP68" s="566"/>
      <c r="HUQ68" s="399"/>
      <c r="HUR68" s="399"/>
      <c r="HUS68" s="399"/>
      <c r="HUT68" s="567"/>
      <c r="HUU68" s="399"/>
      <c r="HUV68" s="399"/>
      <c r="HUW68" s="399"/>
      <c r="HUX68" s="399"/>
      <c r="HUY68" s="399"/>
      <c r="HUZ68" s="399"/>
      <c r="HVA68" s="399"/>
      <c r="HVB68" s="399"/>
      <c r="HVC68" s="399"/>
      <c r="HVD68" s="918"/>
      <c r="HVE68" s="918"/>
      <c r="HVF68" s="918"/>
      <c r="HVG68" s="566"/>
      <c r="HVH68" s="399"/>
      <c r="HVI68" s="399"/>
      <c r="HVJ68" s="399"/>
      <c r="HVK68" s="567"/>
      <c r="HVL68" s="399"/>
      <c r="HVM68" s="399"/>
      <c r="HVN68" s="399"/>
      <c r="HVO68" s="399"/>
      <c r="HVP68" s="399"/>
      <c r="HVQ68" s="399"/>
      <c r="HVR68" s="399"/>
      <c r="HVS68" s="399"/>
      <c r="HVT68" s="399"/>
      <c r="HVU68" s="918"/>
      <c r="HVV68" s="918"/>
      <c r="HVW68" s="918"/>
      <c r="HVX68" s="566"/>
      <c r="HVY68" s="399"/>
      <c r="HVZ68" s="399"/>
      <c r="HWA68" s="399"/>
      <c r="HWB68" s="567"/>
      <c r="HWC68" s="399"/>
      <c r="HWD68" s="399"/>
      <c r="HWE68" s="399"/>
      <c r="HWF68" s="399"/>
      <c r="HWG68" s="399"/>
      <c r="HWH68" s="399"/>
      <c r="HWI68" s="399"/>
      <c r="HWJ68" s="399"/>
      <c r="HWK68" s="399"/>
      <c r="HWL68" s="918"/>
      <c r="HWM68" s="918"/>
      <c r="HWN68" s="918"/>
      <c r="HWO68" s="566"/>
      <c r="HWP68" s="399"/>
      <c r="HWQ68" s="399"/>
      <c r="HWR68" s="399"/>
      <c r="HWS68" s="567"/>
      <c r="HWT68" s="399"/>
      <c r="HWU68" s="399"/>
      <c r="HWV68" s="399"/>
      <c r="HWW68" s="399"/>
      <c r="HWX68" s="399"/>
      <c r="HWY68" s="399"/>
      <c r="HWZ68" s="399"/>
      <c r="HXA68" s="399"/>
      <c r="HXB68" s="399"/>
      <c r="HXC68" s="918"/>
      <c r="HXD68" s="918"/>
      <c r="HXE68" s="918"/>
      <c r="HXF68" s="566"/>
      <c r="HXG68" s="399"/>
      <c r="HXH68" s="399"/>
      <c r="HXI68" s="399"/>
      <c r="HXJ68" s="567"/>
      <c r="HXK68" s="399"/>
      <c r="HXL68" s="399"/>
      <c r="HXM68" s="399"/>
      <c r="HXN68" s="399"/>
      <c r="HXO68" s="399"/>
      <c r="HXP68" s="399"/>
      <c r="HXQ68" s="399"/>
      <c r="HXR68" s="399"/>
      <c r="HXS68" s="399"/>
      <c r="HXT68" s="918"/>
      <c r="HXU68" s="918"/>
      <c r="HXV68" s="918"/>
      <c r="HXW68" s="566"/>
      <c r="HXX68" s="399"/>
      <c r="HXY68" s="399"/>
      <c r="HXZ68" s="399"/>
      <c r="HYA68" s="567"/>
      <c r="HYB68" s="399"/>
      <c r="HYC68" s="399"/>
      <c r="HYD68" s="399"/>
      <c r="HYE68" s="399"/>
      <c r="HYF68" s="399"/>
      <c r="HYG68" s="399"/>
      <c r="HYH68" s="399"/>
      <c r="HYI68" s="399"/>
      <c r="HYJ68" s="399"/>
      <c r="HYK68" s="918"/>
      <c r="HYL68" s="918"/>
      <c r="HYM68" s="918"/>
      <c r="HYN68" s="566"/>
      <c r="HYO68" s="399"/>
      <c r="HYP68" s="399"/>
      <c r="HYQ68" s="399"/>
      <c r="HYR68" s="567"/>
      <c r="HYS68" s="399"/>
      <c r="HYT68" s="399"/>
      <c r="HYU68" s="399"/>
      <c r="HYV68" s="399"/>
      <c r="HYW68" s="399"/>
      <c r="HYX68" s="399"/>
      <c r="HYY68" s="399"/>
      <c r="HYZ68" s="399"/>
      <c r="HZA68" s="399"/>
      <c r="HZB68" s="918"/>
      <c r="HZC68" s="918"/>
      <c r="HZD68" s="918"/>
      <c r="HZE68" s="566"/>
      <c r="HZF68" s="399"/>
      <c r="HZG68" s="399"/>
      <c r="HZH68" s="399"/>
      <c r="HZI68" s="567"/>
      <c r="HZJ68" s="399"/>
      <c r="HZK68" s="399"/>
      <c r="HZL68" s="399"/>
      <c r="HZM68" s="399"/>
      <c r="HZN68" s="399"/>
      <c r="HZO68" s="399"/>
      <c r="HZP68" s="399"/>
      <c r="HZQ68" s="399"/>
      <c r="HZR68" s="399"/>
      <c r="HZS68" s="918"/>
      <c r="HZT68" s="918"/>
      <c r="HZU68" s="918"/>
      <c r="HZV68" s="566"/>
      <c r="HZW68" s="399"/>
      <c r="HZX68" s="399"/>
      <c r="HZY68" s="399"/>
      <c r="HZZ68" s="567"/>
      <c r="IAA68" s="399"/>
      <c r="IAB68" s="399"/>
      <c r="IAC68" s="399"/>
      <c r="IAD68" s="399"/>
      <c r="IAE68" s="399"/>
      <c r="IAF68" s="399"/>
      <c r="IAG68" s="399"/>
      <c r="IAH68" s="399"/>
      <c r="IAI68" s="399"/>
      <c r="IAJ68" s="918"/>
      <c r="IAK68" s="918"/>
      <c r="IAL68" s="918"/>
      <c r="IAM68" s="566"/>
      <c r="IAN68" s="399"/>
      <c r="IAO68" s="399"/>
      <c r="IAP68" s="399"/>
      <c r="IAQ68" s="567"/>
      <c r="IAR68" s="399"/>
      <c r="IAS68" s="399"/>
      <c r="IAT68" s="399"/>
      <c r="IAU68" s="399"/>
      <c r="IAV68" s="399"/>
      <c r="IAW68" s="399"/>
      <c r="IAX68" s="399"/>
      <c r="IAY68" s="399"/>
      <c r="IAZ68" s="399"/>
      <c r="IBA68" s="918"/>
      <c r="IBB68" s="918"/>
      <c r="IBC68" s="918"/>
      <c r="IBD68" s="566"/>
      <c r="IBE68" s="399"/>
      <c r="IBF68" s="399"/>
      <c r="IBG68" s="399"/>
      <c r="IBH68" s="567"/>
      <c r="IBI68" s="399"/>
      <c r="IBJ68" s="399"/>
      <c r="IBK68" s="399"/>
      <c r="IBL68" s="399"/>
      <c r="IBM68" s="399"/>
      <c r="IBN68" s="399"/>
      <c r="IBO68" s="399"/>
      <c r="IBP68" s="399"/>
      <c r="IBQ68" s="399"/>
      <c r="IBR68" s="918"/>
      <c r="IBS68" s="918"/>
      <c r="IBT68" s="918"/>
      <c r="IBU68" s="566"/>
      <c r="IBV68" s="399"/>
      <c r="IBW68" s="399"/>
      <c r="IBX68" s="399"/>
      <c r="IBY68" s="567"/>
      <c r="IBZ68" s="399"/>
      <c r="ICA68" s="399"/>
      <c r="ICB68" s="399"/>
      <c r="ICC68" s="399"/>
      <c r="ICD68" s="399"/>
      <c r="ICE68" s="399"/>
      <c r="ICF68" s="399"/>
      <c r="ICG68" s="399"/>
      <c r="ICH68" s="399"/>
      <c r="ICI68" s="918"/>
      <c r="ICJ68" s="918"/>
      <c r="ICK68" s="918"/>
      <c r="ICL68" s="566"/>
      <c r="ICM68" s="399"/>
      <c r="ICN68" s="399"/>
      <c r="ICO68" s="399"/>
      <c r="ICP68" s="567"/>
      <c r="ICQ68" s="399"/>
      <c r="ICR68" s="399"/>
      <c r="ICS68" s="399"/>
      <c r="ICT68" s="399"/>
      <c r="ICU68" s="399"/>
      <c r="ICV68" s="399"/>
      <c r="ICW68" s="399"/>
      <c r="ICX68" s="399"/>
      <c r="ICY68" s="399"/>
      <c r="ICZ68" s="918"/>
      <c r="IDA68" s="918"/>
      <c r="IDB68" s="918"/>
      <c r="IDC68" s="566"/>
      <c r="IDD68" s="399"/>
      <c r="IDE68" s="399"/>
      <c r="IDF68" s="399"/>
      <c r="IDG68" s="567"/>
      <c r="IDH68" s="399"/>
      <c r="IDI68" s="399"/>
      <c r="IDJ68" s="399"/>
      <c r="IDK68" s="399"/>
      <c r="IDL68" s="399"/>
      <c r="IDM68" s="399"/>
      <c r="IDN68" s="399"/>
      <c r="IDO68" s="399"/>
      <c r="IDP68" s="399"/>
      <c r="IDQ68" s="918"/>
      <c r="IDR68" s="918"/>
      <c r="IDS68" s="918"/>
      <c r="IDT68" s="566"/>
      <c r="IDU68" s="399"/>
      <c r="IDV68" s="399"/>
      <c r="IDW68" s="399"/>
      <c r="IDX68" s="567"/>
      <c r="IDY68" s="399"/>
      <c r="IDZ68" s="399"/>
      <c r="IEA68" s="399"/>
      <c r="IEB68" s="399"/>
      <c r="IEC68" s="399"/>
      <c r="IED68" s="399"/>
      <c r="IEE68" s="399"/>
      <c r="IEF68" s="399"/>
      <c r="IEG68" s="399"/>
      <c r="IEH68" s="918"/>
      <c r="IEI68" s="918"/>
      <c r="IEJ68" s="918"/>
      <c r="IEK68" s="566"/>
      <c r="IEL68" s="399"/>
      <c r="IEM68" s="399"/>
      <c r="IEN68" s="399"/>
      <c r="IEO68" s="567"/>
      <c r="IEP68" s="399"/>
      <c r="IEQ68" s="399"/>
      <c r="IER68" s="399"/>
      <c r="IES68" s="399"/>
      <c r="IET68" s="399"/>
      <c r="IEU68" s="399"/>
      <c r="IEV68" s="399"/>
      <c r="IEW68" s="399"/>
      <c r="IEX68" s="399"/>
      <c r="IEY68" s="918"/>
      <c r="IEZ68" s="918"/>
      <c r="IFA68" s="918"/>
      <c r="IFB68" s="566"/>
      <c r="IFC68" s="399"/>
      <c r="IFD68" s="399"/>
      <c r="IFE68" s="399"/>
      <c r="IFF68" s="567"/>
      <c r="IFG68" s="399"/>
      <c r="IFH68" s="399"/>
      <c r="IFI68" s="399"/>
      <c r="IFJ68" s="399"/>
      <c r="IFK68" s="399"/>
      <c r="IFL68" s="399"/>
      <c r="IFM68" s="399"/>
      <c r="IFN68" s="399"/>
      <c r="IFO68" s="399"/>
      <c r="IFP68" s="918"/>
      <c r="IFQ68" s="918"/>
      <c r="IFR68" s="918"/>
      <c r="IFS68" s="566"/>
      <c r="IFT68" s="399"/>
      <c r="IFU68" s="399"/>
      <c r="IFV68" s="399"/>
      <c r="IFW68" s="567"/>
      <c r="IFX68" s="399"/>
      <c r="IFY68" s="399"/>
      <c r="IFZ68" s="399"/>
      <c r="IGA68" s="399"/>
      <c r="IGB68" s="399"/>
      <c r="IGC68" s="399"/>
      <c r="IGD68" s="399"/>
      <c r="IGE68" s="399"/>
      <c r="IGF68" s="399"/>
      <c r="IGG68" s="918"/>
      <c r="IGH68" s="918"/>
      <c r="IGI68" s="918"/>
      <c r="IGJ68" s="566"/>
      <c r="IGK68" s="399"/>
      <c r="IGL68" s="399"/>
      <c r="IGM68" s="399"/>
      <c r="IGN68" s="567"/>
      <c r="IGO68" s="399"/>
      <c r="IGP68" s="399"/>
      <c r="IGQ68" s="399"/>
      <c r="IGR68" s="399"/>
      <c r="IGS68" s="399"/>
      <c r="IGT68" s="399"/>
      <c r="IGU68" s="399"/>
      <c r="IGV68" s="399"/>
      <c r="IGW68" s="399"/>
      <c r="IGX68" s="918"/>
      <c r="IGY68" s="918"/>
      <c r="IGZ68" s="918"/>
      <c r="IHA68" s="566"/>
      <c r="IHB68" s="399"/>
      <c r="IHC68" s="399"/>
      <c r="IHD68" s="399"/>
      <c r="IHE68" s="567"/>
      <c r="IHF68" s="399"/>
      <c r="IHG68" s="399"/>
      <c r="IHH68" s="399"/>
      <c r="IHI68" s="399"/>
      <c r="IHJ68" s="399"/>
      <c r="IHK68" s="399"/>
      <c r="IHL68" s="399"/>
      <c r="IHM68" s="399"/>
      <c r="IHN68" s="399"/>
      <c r="IHO68" s="918"/>
      <c r="IHP68" s="918"/>
      <c r="IHQ68" s="918"/>
      <c r="IHR68" s="566"/>
      <c r="IHS68" s="399"/>
      <c r="IHT68" s="399"/>
      <c r="IHU68" s="399"/>
      <c r="IHV68" s="567"/>
      <c r="IHW68" s="399"/>
      <c r="IHX68" s="399"/>
      <c r="IHY68" s="399"/>
      <c r="IHZ68" s="399"/>
      <c r="IIA68" s="399"/>
      <c r="IIB68" s="399"/>
      <c r="IIC68" s="399"/>
      <c r="IID68" s="399"/>
      <c r="IIE68" s="399"/>
      <c r="IIF68" s="918"/>
      <c r="IIG68" s="918"/>
      <c r="IIH68" s="918"/>
      <c r="III68" s="566"/>
      <c r="IIJ68" s="399"/>
      <c r="IIK68" s="399"/>
      <c r="IIL68" s="399"/>
      <c r="IIM68" s="567"/>
      <c r="IIN68" s="399"/>
      <c r="IIO68" s="399"/>
      <c r="IIP68" s="399"/>
      <c r="IIQ68" s="399"/>
      <c r="IIR68" s="399"/>
      <c r="IIS68" s="399"/>
      <c r="IIT68" s="399"/>
      <c r="IIU68" s="399"/>
      <c r="IIV68" s="399"/>
      <c r="IIW68" s="918"/>
      <c r="IIX68" s="918"/>
      <c r="IIY68" s="918"/>
      <c r="IIZ68" s="566"/>
      <c r="IJA68" s="399"/>
      <c r="IJB68" s="399"/>
      <c r="IJC68" s="399"/>
      <c r="IJD68" s="567"/>
      <c r="IJE68" s="399"/>
      <c r="IJF68" s="399"/>
      <c r="IJG68" s="399"/>
      <c r="IJH68" s="399"/>
      <c r="IJI68" s="399"/>
      <c r="IJJ68" s="399"/>
      <c r="IJK68" s="399"/>
      <c r="IJL68" s="399"/>
      <c r="IJM68" s="399"/>
      <c r="IJN68" s="918"/>
      <c r="IJO68" s="918"/>
      <c r="IJP68" s="918"/>
      <c r="IJQ68" s="566"/>
      <c r="IJR68" s="399"/>
      <c r="IJS68" s="399"/>
      <c r="IJT68" s="399"/>
      <c r="IJU68" s="567"/>
      <c r="IJV68" s="399"/>
      <c r="IJW68" s="399"/>
      <c r="IJX68" s="399"/>
      <c r="IJY68" s="399"/>
      <c r="IJZ68" s="399"/>
      <c r="IKA68" s="399"/>
      <c r="IKB68" s="399"/>
      <c r="IKC68" s="399"/>
      <c r="IKD68" s="399"/>
      <c r="IKE68" s="918"/>
      <c r="IKF68" s="918"/>
      <c r="IKG68" s="918"/>
      <c r="IKH68" s="566"/>
      <c r="IKI68" s="399"/>
      <c r="IKJ68" s="399"/>
      <c r="IKK68" s="399"/>
      <c r="IKL68" s="567"/>
      <c r="IKM68" s="399"/>
      <c r="IKN68" s="399"/>
      <c r="IKO68" s="399"/>
      <c r="IKP68" s="399"/>
      <c r="IKQ68" s="399"/>
      <c r="IKR68" s="399"/>
      <c r="IKS68" s="399"/>
      <c r="IKT68" s="399"/>
      <c r="IKU68" s="399"/>
      <c r="IKV68" s="918"/>
      <c r="IKW68" s="918"/>
      <c r="IKX68" s="918"/>
      <c r="IKY68" s="566"/>
      <c r="IKZ68" s="399"/>
      <c r="ILA68" s="399"/>
      <c r="ILB68" s="399"/>
      <c r="ILC68" s="567"/>
      <c r="ILD68" s="399"/>
      <c r="ILE68" s="399"/>
      <c r="ILF68" s="399"/>
      <c r="ILG68" s="399"/>
      <c r="ILH68" s="399"/>
      <c r="ILI68" s="399"/>
      <c r="ILJ68" s="399"/>
      <c r="ILK68" s="399"/>
      <c r="ILL68" s="399"/>
      <c r="ILM68" s="918"/>
      <c r="ILN68" s="918"/>
      <c r="ILO68" s="918"/>
      <c r="ILP68" s="566"/>
      <c r="ILQ68" s="399"/>
      <c r="ILR68" s="399"/>
      <c r="ILS68" s="399"/>
      <c r="ILT68" s="567"/>
      <c r="ILU68" s="399"/>
      <c r="ILV68" s="399"/>
      <c r="ILW68" s="399"/>
      <c r="ILX68" s="399"/>
      <c r="ILY68" s="399"/>
      <c r="ILZ68" s="399"/>
      <c r="IMA68" s="399"/>
      <c r="IMB68" s="399"/>
      <c r="IMC68" s="399"/>
      <c r="IMD68" s="918"/>
      <c r="IME68" s="918"/>
      <c r="IMF68" s="918"/>
      <c r="IMG68" s="566"/>
      <c r="IMH68" s="399"/>
      <c r="IMI68" s="399"/>
      <c r="IMJ68" s="399"/>
      <c r="IMK68" s="567"/>
      <c r="IML68" s="399"/>
      <c r="IMM68" s="399"/>
      <c r="IMN68" s="399"/>
      <c r="IMO68" s="399"/>
      <c r="IMP68" s="399"/>
      <c r="IMQ68" s="399"/>
      <c r="IMR68" s="399"/>
      <c r="IMS68" s="399"/>
      <c r="IMT68" s="399"/>
      <c r="IMU68" s="918"/>
      <c r="IMV68" s="918"/>
      <c r="IMW68" s="918"/>
      <c r="IMX68" s="566"/>
      <c r="IMY68" s="399"/>
      <c r="IMZ68" s="399"/>
      <c r="INA68" s="399"/>
      <c r="INB68" s="567"/>
      <c r="INC68" s="399"/>
      <c r="IND68" s="399"/>
      <c r="INE68" s="399"/>
      <c r="INF68" s="399"/>
      <c r="ING68" s="399"/>
      <c r="INH68" s="399"/>
      <c r="INI68" s="399"/>
      <c r="INJ68" s="399"/>
      <c r="INK68" s="399"/>
      <c r="INL68" s="918"/>
      <c r="INM68" s="918"/>
      <c r="INN68" s="918"/>
      <c r="INO68" s="566"/>
      <c r="INP68" s="399"/>
      <c r="INQ68" s="399"/>
      <c r="INR68" s="399"/>
      <c r="INS68" s="567"/>
      <c r="INT68" s="399"/>
      <c r="INU68" s="399"/>
      <c r="INV68" s="399"/>
      <c r="INW68" s="399"/>
      <c r="INX68" s="399"/>
      <c r="INY68" s="399"/>
      <c r="INZ68" s="399"/>
      <c r="IOA68" s="399"/>
      <c r="IOB68" s="399"/>
      <c r="IOC68" s="918"/>
      <c r="IOD68" s="918"/>
      <c r="IOE68" s="918"/>
      <c r="IOF68" s="566"/>
      <c r="IOG68" s="399"/>
      <c r="IOH68" s="399"/>
      <c r="IOI68" s="399"/>
      <c r="IOJ68" s="567"/>
      <c r="IOK68" s="399"/>
      <c r="IOL68" s="399"/>
      <c r="IOM68" s="399"/>
      <c r="ION68" s="399"/>
      <c r="IOO68" s="399"/>
      <c r="IOP68" s="399"/>
      <c r="IOQ68" s="399"/>
      <c r="IOR68" s="399"/>
      <c r="IOS68" s="399"/>
      <c r="IOT68" s="918"/>
      <c r="IOU68" s="918"/>
      <c r="IOV68" s="918"/>
      <c r="IOW68" s="566"/>
      <c r="IOX68" s="399"/>
      <c r="IOY68" s="399"/>
      <c r="IOZ68" s="399"/>
      <c r="IPA68" s="567"/>
      <c r="IPB68" s="399"/>
      <c r="IPC68" s="399"/>
      <c r="IPD68" s="399"/>
      <c r="IPE68" s="399"/>
      <c r="IPF68" s="399"/>
      <c r="IPG68" s="399"/>
      <c r="IPH68" s="399"/>
      <c r="IPI68" s="399"/>
      <c r="IPJ68" s="399"/>
      <c r="IPK68" s="918"/>
      <c r="IPL68" s="918"/>
      <c r="IPM68" s="918"/>
      <c r="IPN68" s="566"/>
      <c r="IPO68" s="399"/>
      <c r="IPP68" s="399"/>
      <c r="IPQ68" s="399"/>
      <c r="IPR68" s="567"/>
      <c r="IPS68" s="399"/>
      <c r="IPT68" s="399"/>
      <c r="IPU68" s="399"/>
      <c r="IPV68" s="399"/>
      <c r="IPW68" s="399"/>
      <c r="IPX68" s="399"/>
      <c r="IPY68" s="399"/>
      <c r="IPZ68" s="399"/>
      <c r="IQA68" s="399"/>
      <c r="IQB68" s="918"/>
      <c r="IQC68" s="918"/>
      <c r="IQD68" s="918"/>
      <c r="IQE68" s="566"/>
      <c r="IQF68" s="399"/>
      <c r="IQG68" s="399"/>
      <c r="IQH68" s="399"/>
      <c r="IQI68" s="567"/>
      <c r="IQJ68" s="399"/>
      <c r="IQK68" s="399"/>
      <c r="IQL68" s="399"/>
      <c r="IQM68" s="399"/>
      <c r="IQN68" s="399"/>
      <c r="IQO68" s="399"/>
      <c r="IQP68" s="399"/>
      <c r="IQQ68" s="399"/>
      <c r="IQR68" s="399"/>
      <c r="IQS68" s="918"/>
      <c r="IQT68" s="918"/>
      <c r="IQU68" s="918"/>
      <c r="IQV68" s="566"/>
      <c r="IQW68" s="399"/>
      <c r="IQX68" s="399"/>
      <c r="IQY68" s="399"/>
      <c r="IQZ68" s="567"/>
      <c r="IRA68" s="399"/>
      <c r="IRB68" s="399"/>
      <c r="IRC68" s="399"/>
      <c r="IRD68" s="399"/>
      <c r="IRE68" s="399"/>
      <c r="IRF68" s="399"/>
      <c r="IRG68" s="399"/>
      <c r="IRH68" s="399"/>
      <c r="IRI68" s="399"/>
      <c r="IRJ68" s="918"/>
      <c r="IRK68" s="918"/>
      <c r="IRL68" s="918"/>
      <c r="IRM68" s="566"/>
      <c r="IRN68" s="399"/>
      <c r="IRO68" s="399"/>
      <c r="IRP68" s="399"/>
      <c r="IRQ68" s="567"/>
      <c r="IRR68" s="399"/>
      <c r="IRS68" s="399"/>
      <c r="IRT68" s="399"/>
      <c r="IRU68" s="399"/>
      <c r="IRV68" s="399"/>
      <c r="IRW68" s="399"/>
      <c r="IRX68" s="399"/>
      <c r="IRY68" s="399"/>
      <c r="IRZ68" s="399"/>
      <c r="ISA68" s="918"/>
      <c r="ISB68" s="918"/>
      <c r="ISC68" s="918"/>
      <c r="ISD68" s="566"/>
      <c r="ISE68" s="399"/>
      <c r="ISF68" s="399"/>
      <c r="ISG68" s="399"/>
      <c r="ISH68" s="567"/>
      <c r="ISI68" s="399"/>
      <c r="ISJ68" s="399"/>
      <c r="ISK68" s="399"/>
      <c r="ISL68" s="399"/>
      <c r="ISM68" s="399"/>
      <c r="ISN68" s="399"/>
      <c r="ISO68" s="399"/>
      <c r="ISP68" s="399"/>
      <c r="ISQ68" s="399"/>
      <c r="ISR68" s="918"/>
      <c r="ISS68" s="918"/>
      <c r="IST68" s="918"/>
      <c r="ISU68" s="566"/>
      <c r="ISV68" s="399"/>
      <c r="ISW68" s="399"/>
      <c r="ISX68" s="399"/>
      <c r="ISY68" s="567"/>
      <c r="ISZ68" s="399"/>
      <c r="ITA68" s="399"/>
      <c r="ITB68" s="399"/>
      <c r="ITC68" s="399"/>
      <c r="ITD68" s="399"/>
      <c r="ITE68" s="399"/>
      <c r="ITF68" s="399"/>
      <c r="ITG68" s="399"/>
      <c r="ITH68" s="399"/>
      <c r="ITI68" s="918"/>
      <c r="ITJ68" s="918"/>
      <c r="ITK68" s="918"/>
      <c r="ITL68" s="566"/>
      <c r="ITM68" s="399"/>
      <c r="ITN68" s="399"/>
      <c r="ITO68" s="399"/>
      <c r="ITP68" s="567"/>
      <c r="ITQ68" s="399"/>
      <c r="ITR68" s="399"/>
      <c r="ITS68" s="399"/>
      <c r="ITT68" s="399"/>
      <c r="ITU68" s="399"/>
      <c r="ITV68" s="399"/>
      <c r="ITW68" s="399"/>
      <c r="ITX68" s="399"/>
      <c r="ITY68" s="399"/>
      <c r="ITZ68" s="918"/>
      <c r="IUA68" s="918"/>
      <c r="IUB68" s="918"/>
      <c r="IUC68" s="566"/>
      <c r="IUD68" s="399"/>
      <c r="IUE68" s="399"/>
      <c r="IUF68" s="399"/>
      <c r="IUG68" s="567"/>
      <c r="IUH68" s="399"/>
      <c r="IUI68" s="399"/>
      <c r="IUJ68" s="399"/>
      <c r="IUK68" s="399"/>
      <c r="IUL68" s="399"/>
      <c r="IUM68" s="399"/>
      <c r="IUN68" s="399"/>
      <c r="IUO68" s="399"/>
      <c r="IUP68" s="399"/>
      <c r="IUQ68" s="918"/>
      <c r="IUR68" s="918"/>
      <c r="IUS68" s="918"/>
      <c r="IUT68" s="566"/>
      <c r="IUU68" s="399"/>
      <c r="IUV68" s="399"/>
      <c r="IUW68" s="399"/>
      <c r="IUX68" s="567"/>
      <c r="IUY68" s="399"/>
      <c r="IUZ68" s="399"/>
      <c r="IVA68" s="399"/>
      <c r="IVB68" s="399"/>
      <c r="IVC68" s="399"/>
      <c r="IVD68" s="399"/>
      <c r="IVE68" s="399"/>
      <c r="IVF68" s="399"/>
      <c r="IVG68" s="399"/>
      <c r="IVH68" s="918"/>
      <c r="IVI68" s="918"/>
      <c r="IVJ68" s="918"/>
      <c r="IVK68" s="566"/>
      <c r="IVL68" s="399"/>
      <c r="IVM68" s="399"/>
      <c r="IVN68" s="399"/>
      <c r="IVO68" s="567"/>
      <c r="IVP68" s="399"/>
      <c r="IVQ68" s="399"/>
      <c r="IVR68" s="399"/>
      <c r="IVS68" s="399"/>
      <c r="IVT68" s="399"/>
      <c r="IVU68" s="399"/>
      <c r="IVV68" s="399"/>
      <c r="IVW68" s="399"/>
      <c r="IVX68" s="399"/>
      <c r="IVY68" s="918"/>
      <c r="IVZ68" s="918"/>
      <c r="IWA68" s="918"/>
      <c r="IWB68" s="566"/>
      <c r="IWC68" s="399"/>
      <c r="IWD68" s="399"/>
      <c r="IWE68" s="399"/>
      <c r="IWF68" s="567"/>
      <c r="IWG68" s="399"/>
      <c r="IWH68" s="399"/>
      <c r="IWI68" s="399"/>
      <c r="IWJ68" s="399"/>
      <c r="IWK68" s="399"/>
      <c r="IWL68" s="399"/>
      <c r="IWM68" s="399"/>
      <c r="IWN68" s="399"/>
      <c r="IWO68" s="399"/>
      <c r="IWP68" s="918"/>
      <c r="IWQ68" s="918"/>
      <c r="IWR68" s="918"/>
      <c r="IWS68" s="566"/>
      <c r="IWT68" s="399"/>
      <c r="IWU68" s="399"/>
      <c r="IWV68" s="399"/>
      <c r="IWW68" s="567"/>
      <c r="IWX68" s="399"/>
      <c r="IWY68" s="399"/>
      <c r="IWZ68" s="399"/>
      <c r="IXA68" s="399"/>
      <c r="IXB68" s="399"/>
      <c r="IXC68" s="399"/>
      <c r="IXD68" s="399"/>
      <c r="IXE68" s="399"/>
      <c r="IXF68" s="399"/>
      <c r="IXG68" s="918"/>
      <c r="IXH68" s="918"/>
      <c r="IXI68" s="918"/>
      <c r="IXJ68" s="566"/>
      <c r="IXK68" s="399"/>
      <c r="IXL68" s="399"/>
      <c r="IXM68" s="399"/>
      <c r="IXN68" s="567"/>
      <c r="IXO68" s="399"/>
      <c r="IXP68" s="399"/>
      <c r="IXQ68" s="399"/>
      <c r="IXR68" s="399"/>
      <c r="IXS68" s="399"/>
      <c r="IXT68" s="399"/>
      <c r="IXU68" s="399"/>
      <c r="IXV68" s="399"/>
      <c r="IXW68" s="399"/>
      <c r="IXX68" s="918"/>
      <c r="IXY68" s="918"/>
      <c r="IXZ68" s="918"/>
      <c r="IYA68" s="566"/>
      <c r="IYB68" s="399"/>
      <c r="IYC68" s="399"/>
      <c r="IYD68" s="399"/>
      <c r="IYE68" s="567"/>
      <c r="IYF68" s="399"/>
      <c r="IYG68" s="399"/>
      <c r="IYH68" s="399"/>
      <c r="IYI68" s="399"/>
      <c r="IYJ68" s="399"/>
      <c r="IYK68" s="399"/>
      <c r="IYL68" s="399"/>
      <c r="IYM68" s="399"/>
      <c r="IYN68" s="399"/>
      <c r="IYO68" s="918"/>
      <c r="IYP68" s="918"/>
      <c r="IYQ68" s="918"/>
      <c r="IYR68" s="566"/>
      <c r="IYS68" s="399"/>
      <c r="IYT68" s="399"/>
      <c r="IYU68" s="399"/>
      <c r="IYV68" s="567"/>
      <c r="IYW68" s="399"/>
      <c r="IYX68" s="399"/>
      <c r="IYY68" s="399"/>
      <c r="IYZ68" s="399"/>
      <c r="IZA68" s="399"/>
      <c r="IZB68" s="399"/>
      <c r="IZC68" s="399"/>
      <c r="IZD68" s="399"/>
      <c r="IZE68" s="399"/>
      <c r="IZF68" s="918"/>
      <c r="IZG68" s="918"/>
      <c r="IZH68" s="918"/>
      <c r="IZI68" s="566"/>
      <c r="IZJ68" s="399"/>
      <c r="IZK68" s="399"/>
      <c r="IZL68" s="399"/>
      <c r="IZM68" s="567"/>
      <c r="IZN68" s="399"/>
      <c r="IZO68" s="399"/>
      <c r="IZP68" s="399"/>
      <c r="IZQ68" s="399"/>
      <c r="IZR68" s="399"/>
      <c r="IZS68" s="399"/>
      <c r="IZT68" s="399"/>
      <c r="IZU68" s="399"/>
      <c r="IZV68" s="399"/>
      <c r="IZW68" s="918"/>
      <c r="IZX68" s="918"/>
      <c r="IZY68" s="918"/>
      <c r="IZZ68" s="566"/>
      <c r="JAA68" s="399"/>
      <c r="JAB68" s="399"/>
      <c r="JAC68" s="399"/>
      <c r="JAD68" s="567"/>
      <c r="JAE68" s="399"/>
      <c r="JAF68" s="399"/>
      <c r="JAG68" s="399"/>
      <c r="JAH68" s="399"/>
      <c r="JAI68" s="399"/>
      <c r="JAJ68" s="399"/>
      <c r="JAK68" s="399"/>
      <c r="JAL68" s="399"/>
      <c r="JAM68" s="399"/>
      <c r="JAN68" s="918"/>
      <c r="JAO68" s="918"/>
      <c r="JAP68" s="918"/>
      <c r="JAQ68" s="566"/>
      <c r="JAR68" s="399"/>
      <c r="JAS68" s="399"/>
      <c r="JAT68" s="399"/>
      <c r="JAU68" s="567"/>
      <c r="JAV68" s="399"/>
      <c r="JAW68" s="399"/>
      <c r="JAX68" s="399"/>
      <c r="JAY68" s="399"/>
      <c r="JAZ68" s="399"/>
      <c r="JBA68" s="399"/>
      <c r="JBB68" s="399"/>
      <c r="JBC68" s="399"/>
      <c r="JBD68" s="399"/>
      <c r="JBE68" s="918"/>
      <c r="JBF68" s="918"/>
      <c r="JBG68" s="918"/>
      <c r="JBH68" s="566"/>
      <c r="JBI68" s="399"/>
      <c r="JBJ68" s="399"/>
      <c r="JBK68" s="399"/>
      <c r="JBL68" s="567"/>
      <c r="JBM68" s="399"/>
      <c r="JBN68" s="399"/>
      <c r="JBO68" s="399"/>
      <c r="JBP68" s="399"/>
      <c r="JBQ68" s="399"/>
      <c r="JBR68" s="399"/>
      <c r="JBS68" s="399"/>
      <c r="JBT68" s="399"/>
      <c r="JBU68" s="399"/>
      <c r="JBV68" s="918"/>
      <c r="JBW68" s="918"/>
      <c r="JBX68" s="918"/>
      <c r="JBY68" s="566"/>
      <c r="JBZ68" s="399"/>
      <c r="JCA68" s="399"/>
      <c r="JCB68" s="399"/>
      <c r="JCC68" s="567"/>
      <c r="JCD68" s="399"/>
      <c r="JCE68" s="399"/>
      <c r="JCF68" s="399"/>
      <c r="JCG68" s="399"/>
      <c r="JCH68" s="399"/>
      <c r="JCI68" s="399"/>
      <c r="JCJ68" s="399"/>
      <c r="JCK68" s="399"/>
      <c r="JCL68" s="399"/>
      <c r="JCM68" s="918"/>
      <c r="JCN68" s="918"/>
      <c r="JCO68" s="918"/>
      <c r="JCP68" s="566"/>
      <c r="JCQ68" s="399"/>
      <c r="JCR68" s="399"/>
      <c r="JCS68" s="399"/>
      <c r="JCT68" s="567"/>
      <c r="JCU68" s="399"/>
      <c r="JCV68" s="399"/>
      <c r="JCW68" s="399"/>
      <c r="JCX68" s="399"/>
      <c r="JCY68" s="399"/>
      <c r="JCZ68" s="399"/>
      <c r="JDA68" s="399"/>
      <c r="JDB68" s="399"/>
      <c r="JDC68" s="399"/>
      <c r="JDD68" s="918"/>
      <c r="JDE68" s="918"/>
      <c r="JDF68" s="918"/>
      <c r="JDG68" s="566"/>
      <c r="JDH68" s="399"/>
      <c r="JDI68" s="399"/>
      <c r="JDJ68" s="399"/>
      <c r="JDK68" s="567"/>
      <c r="JDL68" s="399"/>
      <c r="JDM68" s="399"/>
      <c r="JDN68" s="399"/>
      <c r="JDO68" s="399"/>
      <c r="JDP68" s="399"/>
      <c r="JDQ68" s="399"/>
      <c r="JDR68" s="399"/>
      <c r="JDS68" s="399"/>
      <c r="JDT68" s="399"/>
      <c r="JDU68" s="918"/>
      <c r="JDV68" s="918"/>
      <c r="JDW68" s="918"/>
      <c r="JDX68" s="566"/>
      <c r="JDY68" s="399"/>
      <c r="JDZ68" s="399"/>
      <c r="JEA68" s="399"/>
      <c r="JEB68" s="567"/>
      <c r="JEC68" s="399"/>
      <c r="JED68" s="399"/>
      <c r="JEE68" s="399"/>
      <c r="JEF68" s="399"/>
      <c r="JEG68" s="399"/>
      <c r="JEH68" s="399"/>
      <c r="JEI68" s="399"/>
      <c r="JEJ68" s="399"/>
      <c r="JEK68" s="399"/>
      <c r="JEL68" s="918"/>
      <c r="JEM68" s="918"/>
      <c r="JEN68" s="918"/>
      <c r="JEO68" s="566"/>
      <c r="JEP68" s="399"/>
      <c r="JEQ68" s="399"/>
      <c r="JER68" s="399"/>
      <c r="JES68" s="567"/>
      <c r="JET68" s="399"/>
      <c r="JEU68" s="399"/>
      <c r="JEV68" s="399"/>
      <c r="JEW68" s="399"/>
      <c r="JEX68" s="399"/>
      <c r="JEY68" s="399"/>
      <c r="JEZ68" s="399"/>
      <c r="JFA68" s="399"/>
      <c r="JFB68" s="399"/>
      <c r="JFC68" s="918"/>
      <c r="JFD68" s="918"/>
      <c r="JFE68" s="918"/>
      <c r="JFF68" s="566"/>
      <c r="JFG68" s="399"/>
      <c r="JFH68" s="399"/>
      <c r="JFI68" s="399"/>
      <c r="JFJ68" s="567"/>
      <c r="JFK68" s="399"/>
      <c r="JFL68" s="399"/>
      <c r="JFM68" s="399"/>
      <c r="JFN68" s="399"/>
      <c r="JFO68" s="399"/>
      <c r="JFP68" s="399"/>
      <c r="JFQ68" s="399"/>
      <c r="JFR68" s="399"/>
      <c r="JFS68" s="399"/>
      <c r="JFT68" s="918"/>
      <c r="JFU68" s="918"/>
      <c r="JFV68" s="918"/>
      <c r="JFW68" s="566"/>
      <c r="JFX68" s="399"/>
      <c r="JFY68" s="399"/>
      <c r="JFZ68" s="399"/>
      <c r="JGA68" s="567"/>
      <c r="JGB68" s="399"/>
      <c r="JGC68" s="399"/>
      <c r="JGD68" s="399"/>
      <c r="JGE68" s="399"/>
      <c r="JGF68" s="399"/>
      <c r="JGG68" s="399"/>
      <c r="JGH68" s="399"/>
      <c r="JGI68" s="399"/>
      <c r="JGJ68" s="399"/>
      <c r="JGK68" s="918"/>
      <c r="JGL68" s="918"/>
      <c r="JGM68" s="918"/>
      <c r="JGN68" s="566"/>
      <c r="JGO68" s="399"/>
      <c r="JGP68" s="399"/>
      <c r="JGQ68" s="399"/>
      <c r="JGR68" s="567"/>
      <c r="JGS68" s="399"/>
      <c r="JGT68" s="399"/>
      <c r="JGU68" s="399"/>
      <c r="JGV68" s="399"/>
      <c r="JGW68" s="399"/>
      <c r="JGX68" s="399"/>
      <c r="JGY68" s="399"/>
      <c r="JGZ68" s="399"/>
      <c r="JHA68" s="399"/>
      <c r="JHB68" s="918"/>
      <c r="JHC68" s="918"/>
      <c r="JHD68" s="918"/>
      <c r="JHE68" s="566"/>
      <c r="JHF68" s="399"/>
      <c r="JHG68" s="399"/>
      <c r="JHH68" s="399"/>
      <c r="JHI68" s="567"/>
      <c r="JHJ68" s="399"/>
      <c r="JHK68" s="399"/>
      <c r="JHL68" s="399"/>
      <c r="JHM68" s="399"/>
      <c r="JHN68" s="399"/>
      <c r="JHO68" s="399"/>
      <c r="JHP68" s="399"/>
      <c r="JHQ68" s="399"/>
      <c r="JHR68" s="399"/>
      <c r="JHS68" s="918"/>
      <c r="JHT68" s="918"/>
      <c r="JHU68" s="918"/>
      <c r="JHV68" s="566"/>
      <c r="JHW68" s="399"/>
      <c r="JHX68" s="399"/>
      <c r="JHY68" s="399"/>
      <c r="JHZ68" s="567"/>
      <c r="JIA68" s="399"/>
      <c r="JIB68" s="399"/>
      <c r="JIC68" s="399"/>
      <c r="JID68" s="399"/>
      <c r="JIE68" s="399"/>
      <c r="JIF68" s="399"/>
      <c r="JIG68" s="399"/>
      <c r="JIH68" s="399"/>
      <c r="JII68" s="399"/>
      <c r="JIJ68" s="918"/>
      <c r="JIK68" s="918"/>
      <c r="JIL68" s="918"/>
      <c r="JIM68" s="566"/>
      <c r="JIN68" s="399"/>
      <c r="JIO68" s="399"/>
      <c r="JIP68" s="399"/>
      <c r="JIQ68" s="567"/>
      <c r="JIR68" s="399"/>
      <c r="JIS68" s="399"/>
      <c r="JIT68" s="399"/>
      <c r="JIU68" s="399"/>
      <c r="JIV68" s="399"/>
      <c r="JIW68" s="399"/>
      <c r="JIX68" s="399"/>
      <c r="JIY68" s="399"/>
      <c r="JIZ68" s="399"/>
      <c r="JJA68" s="918"/>
      <c r="JJB68" s="918"/>
      <c r="JJC68" s="918"/>
      <c r="JJD68" s="566"/>
      <c r="JJE68" s="399"/>
      <c r="JJF68" s="399"/>
      <c r="JJG68" s="399"/>
      <c r="JJH68" s="567"/>
      <c r="JJI68" s="399"/>
      <c r="JJJ68" s="399"/>
      <c r="JJK68" s="399"/>
      <c r="JJL68" s="399"/>
      <c r="JJM68" s="399"/>
      <c r="JJN68" s="399"/>
      <c r="JJO68" s="399"/>
      <c r="JJP68" s="399"/>
      <c r="JJQ68" s="399"/>
      <c r="JJR68" s="918"/>
      <c r="JJS68" s="918"/>
      <c r="JJT68" s="918"/>
      <c r="JJU68" s="566"/>
      <c r="JJV68" s="399"/>
      <c r="JJW68" s="399"/>
      <c r="JJX68" s="399"/>
      <c r="JJY68" s="567"/>
      <c r="JJZ68" s="399"/>
      <c r="JKA68" s="399"/>
      <c r="JKB68" s="399"/>
      <c r="JKC68" s="399"/>
      <c r="JKD68" s="399"/>
      <c r="JKE68" s="399"/>
      <c r="JKF68" s="399"/>
      <c r="JKG68" s="399"/>
      <c r="JKH68" s="399"/>
      <c r="JKI68" s="918"/>
      <c r="JKJ68" s="918"/>
      <c r="JKK68" s="918"/>
      <c r="JKL68" s="566"/>
      <c r="JKM68" s="399"/>
      <c r="JKN68" s="399"/>
      <c r="JKO68" s="399"/>
      <c r="JKP68" s="567"/>
      <c r="JKQ68" s="399"/>
      <c r="JKR68" s="399"/>
      <c r="JKS68" s="399"/>
      <c r="JKT68" s="399"/>
      <c r="JKU68" s="399"/>
      <c r="JKV68" s="399"/>
      <c r="JKW68" s="399"/>
      <c r="JKX68" s="399"/>
      <c r="JKY68" s="399"/>
      <c r="JKZ68" s="918"/>
      <c r="JLA68" s="918"/>
      <c r="JLB68" s="918"/>
      <c r="JLC68" s="566"/>
      <c r="JLD68" s="399"/>
      <c r="JLE68" s="399"/>
      <c r="JLF68" s="399"/>
      <c r="JLG68" s="567"/>
      <c r="JLH68" s="399"/>
      <c r="JLI68" s="399"/>
      <c r="JLJ68" s="399"/>
      <c r="JLK68" s="399"/>
      <c r="JLL68" s="399"/>
      <c r="JLM68" s="399"/>
      <c r="JLN68" s="399"/>
      <c r="JLO68" s="399"/>
      <c r="JLP68" s="399"/>
      <c r="JLQ68" s="918"/>
      <c r="JLR68" s="918"/>
      <c r="JLS68" s="918"/>
      <c r="JLT68" s="566"/>
      <c r="JLU68" s="399"/>
      <c r="JLV68" s="399"/>
      <c r="JLW68" s="399"/>
      <c r="JLX68" s="567"/>
      <c r="JLY68" s="399"/>
      <c r="JLZ68" s="399"/>
      <c r="JMA68" s="399"/>
      <c r="JMB68" s="399"/>
      <c r="JMC68" s="399"/>
      <c r="JMD68" s="399"/>
      <c r="JME68" s="399"/>
      <c r="JMF68" s="399"/>
      <c r="JMG68" s="399"/>
      <c r="JMH68" s="918"/>
      <c r="JMI68" s="918"/>
      <c r="JMJ68" s="918"/>
      <c r="JMK68" s="566"/>
      <c r="JML68" s="399"/>
      <c r="JMM68" s="399"/>
      <c r="JMN68" s="399"/>
      <c r="JMO68" s="567"/>
      <c r="JMP68" s="399"/>
      <c r="JMQ68" s="399"/>
      <c r="JMR68" s="399"/>
      <c r="JMS68" s="399"/>
      <c r="JMT68" s="399"/>
      <c r="JMU68" s="399"/>
      <c r="JMV68" s="399"/>
      <c r="JMW68" s="399"/>
      <c r="JMX68" s="399"/>
      <c r="JMY68" s="918"/>
      <c r="JMZ68" s="918"/>
      <c r="JNA68" s="918"/>
      <c r="JNB68" s="566"/>
      <c r="JNC68" s="399"/>
      <c r="JND68" s="399"/>
      <c r="JNE68" s="399"/>
      <c r="JNF68" s="567"/>
      <c r="JNG68" s="399"/>
      <c r="JNH68" s="399"/>
      <c r="JNI68" s="399"/>
      <c r="JNJ68" s="399"/>
      <c r="JNK68" s="399"/>
      <c r="JNL68" s="399"/>
      <c r="JNM68" s="399"/>
      <c r="JNN68" s="399"/>
      <c r="JNO68" s="399"/>
      <c r="JNP68" s="918"/>
      <c r="JNQ68" s="918"/>
      <c r="JNR68" s="918"/>
      <c r="JNS68" s="566"/>
      <c r="JNT68" s="399"/>
      <c r="JNU68" s="399"/>
      <c r="JNV68" s="399"/>
      <c r="JNW68" s="567"/>
      <c r="JNX68" s="399"/>
      <c r="JNY68" s="399"/>
      <c r="JNZ68" s="399"/>
      <c r="JOA68" s="399"/>
      <c r="JOB68" s="399"/>
      <c r="JOC68" s="399"/>
      <c r="JOD68" s="399"/>
      <c r="JOE68" s="399"/>
      <c r="JOF68" s="399"/>
      <c r="JOG68" s="918"/>
      <c r="JOH68" s="918"/>
      <c r="JOI68" s="918"/>
      <c r="JOJ68" s="566"/>
      <c r="JOK68" s="399"/>
      <c r="JOL68" s="399"/>
      <c r="JOM68" s="399"/>
      <c r="JON68" s="567"/>
      <c r="JOO68" s="399"/>
      <c r="JOP68" s="399"/>
      <c r="JOQ68" s="399"/>
      <c r="JOR68" s="399"/>
      <c r="JOS68" s="399"/>
      <c r="JOT68" s="399"/>
      <c r="JOU68" s="399"/>
      <c r="JOV68" s="399"/>
      <c r="JOW68" s="399"/>
      <c r="JOX68" s="918"/>
      <c r="JOY68" s="918"/>
      <c r="JOZ68" s="918"/>
      <c r="JPA68" s="566"/>
      <c r="JPB68" s="399"/>
      <c r="JPC68" s="399"/>
      <c r="JPD68" s="399"/>
      <c r="JPE68" s="567"/>
      <c r="JPF68" s="399"/>
      <c r="JPG68" s="399"/>
      <c r="JPH68" s="399"/>
      <c r="JPI68" s="399"/>
      <c r="JPJ68" s="399"/>
      <c r="JPK68" s="399"/>
      <c r="JPL68" s="399"/>
      <c r="JPM68" s="399"/>
      <c r="JPN68" s="399"/>
      <c r="JPO68" s="918"/>
      <c r="JPP68" s="918"/>
      <c r="JPQ68" s="918"/>
      <c r="JPR68" s="566"/>
      <c r="JPS68" s="399"/>
      <c r="JPT68" s="399"/>
      <c r="JPU68" s="399"/>
      <c r="JPV68" s="567"/>
      <c r="JPW68" s="399"/>
      <c r="JPX68" s="399"/>
      <c r="JPY68" s="399"/>
      <c r="JPZ68" s="399"/>
      <c r="JQA68" s="399"/>
      <c r="JQB68" s="399"/>
      <c r="JQC68" s="399"/>
      <c r="JQD68" s="399"/>
      <c r="JQE68" s="399"/>
      <c r="JQF68" s="918"/>
      <c r="JQG68" s="918"/>
      <c r="JQH68" s="918"/>
      <c r="JQI68" s="566"/>
      <c r="JQJ68" s="399"/>
      <c r="JQK68" s="399"/>
      <c r="JQL68" s="399"/>
      <c r="JQM68" s="567"/>
      <c r="JQN68" s="399"/>
      <c r="JQO68" s="399"/>
      <c r="JQP68" s="399"/>
      <c r="JQQ68" s="399"/>
      <c r="JQR68" s="399"/>
      <c r="JQS68" s="399"/>
      <c r="JQT68" s="399"/>
      <c r="JQU68" s="399"/>
      <c r="JQV68" s="399"/>
      <c r="JQW68" s="918"/>
      <c r="JQX68" s="918"/>
      <c r="JQY68" s="918"/>
      <c r="JQZ68" s="566"/>
      <c r="JRA68" s="399"/>
      <c r="JRB68" s="399"/>
      <c r="JRC68" s="399"/>
      <c r="JRD68" s="567"/>
      <c r="JRE68" s="399"/>
      <c r="JRF68" s="399"/>
      <c r="JRG68" s="399"/>
      <c r="JRH68" s="399"/>
      <c r="JRI68" s="399"/>
      <c r="JRJ68" s="399"/>
      <c r="JRK68" s="399"/>
      <c r="JRL68" s="399"/>
      <c r="JRM68" s="399"/>
      <c r="JRN68" s="918"/>
      <c r="JRO68" s="918"/>
      <c r="JRP68" s="918"/>
      <c r="JRQ68" s="566"/>
      <c r="JRR68" s="399"/>
      <c r="JRS68" s="399"/>
      <c r="JRT68" s="399"/>
      <c r="JRU68" s="567"/>
      <c r="JRV68" s="399"/>
      <c r="JRW68" s="399"/>
      <c r="JRX68" s="399"/>
      <c r="JRY68" s="399"/>
      <c r="JRZ68" s="399"/>
      <c r="JSA68" s="399"/>
      <c r="JSB68" s="399"/>
      <c r="JSC68" s="399"/>
      <c r="JSD68" s="399"/>
      <c r="JSE68" s="918"/>
      <c r="JSF68" s="918"/>
      <c r="JSG68" s="918"/>
      <c r="JSH68" s="566"/>
      <c r="JSI68" s="399"/>
      <c r="JSJ68" s="399"/>
      <c r="JSK68" s="399"/>
      <c r="JSL68" s="567"/>
      <c r="JSM68" s="399"/>
      <c r="JSN68" s="399"/>
      <c r="JSO68" s="399"/>
      <c r="JSP68" s="399"/>
      <c r="JSQ68" s="399"/>
      <c r="JSR68" s="399"/>
      <c r="JSS68" s="399"/>
      <c r="JST68" s="399"/>
      <c r="JSU68" s="399"/>
      <c r="JSV68" s="918"/>
      <c r="JSW68" s="918"/>
      <c r="JSX68" s="918"/>
      <c r="JSY68" s="566"/>
      <c r="JSZ68" s="399"/>
      <c r="JTA68" s="399"/>
      <c r="JTB68" s="399"/>
      <c r="JTC68" s="567"/>
      <c r="JTD68" s="399"/>
      <c r="JTE68" s="399"/>
      <c r="JTF68" s="399"/>
      <c r="JTG68" s="399"/>
      <c r="JTH68" s="399"/>
      <c r="JTI68" s="399"/>
      <c r="JTJ68" s="399"/>
      <c r="JTK68" s="399"/>
      <c r="JTL68" s="399"/>
      <c r="JTM68" s="918"/>
      <c r="JTN68" s="918"/>
      <c r="JTO68" s="918"/>
      <c r="JTP68" s="566"/>
      <c r="JTQ68" s="399"/>
      <c r="JTR68" s="399"/>
      <c r="JTS68" s="399"/>
      <c r="JTT68" s="567"/>
      <c r="JTU68" s="399"/>
      <c r="JTV68" s="399"/>
      <c r="JTW68" s="399"/>
      <c r="JTX68" s="399"/>
      <c r="JTY68" s="399"/>
      <c r="JTZ68" s="399"/>
      <c r="JUA68" s="399"/>
      <c r="JUB68" s="399"/>
      <c r="JUC68" s="399"/>
      <c r="JUD68" s="918"/>
      <c r="JUE68" s="918"/>
      <c r="JUF68" s="918"/>
      <c r="JUG68" s="566"/>
      <c r="JUH68" s="399"/>
      <c r="JUI68" s="399"/>
      <c r="JUJ68" s="399"/>
      <c r="JUK68" s="567"/>
      <c r="JUL68" s="399"/>
      <c r="JUM68" s="399"/>
      <c r="JUN68" s="399"/>
      <c r="JUO68" s="399"/>
      <c r="JUP68" s="399"/>
      <c r="JUQ68" s="399"/>
      <c r="JUR68" s="399"/>
      <c r="JUS68" s="399"/>
      <c r="JUT68" s="399"/>
      <c r="JUU68" s="918"/>
      <c r="JUV68" s="918"/>
      <c r="JUW68" s="918"/>
      <c r="JUX68" s="566"/>
      <c r="JUY68" s="399"/>
      <c r="JUZ68" s="399"/>
      <c r="JVA68" s="399"/>
      <c r="JVB68" s="567"/>
      <c r="JVC68" s="399"/>
      <c r="JVD68" s="399"/>
      <c r="JVE68" s="399"/>
      <c r="JVF68" s="399"/>
      <c r="JVG68" s="399"/>
      <c r="JVH68" s="399"/>
      <c r="JVI68" s="399"/>
      <c r="JVJ68" s="399"/>
      <c r="JVK68" s="399"/>
      <c r="JVL68" s="918"/>
      <c r="JVM68" s="918"/>
      <c r="JVN68" s="918"/>
      <c r="JVO68" s="566"/>
      <c r="JVP68" s="399"/>
      <c r="JVQ68" s="399"/>
      <c r="JVR68" s="399"/>
      <c r="JVS68" s="567"/>
      <c r="JVT68" s="399"/>
      <c r="JVU68" s="399"/>
      <c r="JVV68" s="399"/>
      <c r="JVW68" s="399"/>
      <c r="JVX68" s="399"/>
      <c r="JVY68" s="399"/>
      <c r="JVZ68" s="399"/>
      <c r="JWA68" s="399"/>
      <c r="JWB68" s="399"/>
      <c r="JWC68" s="918"/>
      <c r="JWD68" s="918"/>
      <c r="JWE68" s="918"/>
      <c r="JWF68" s="566"/>
      <c r="JWG68" s="399"/>
      <c r="JWH68" s="399"/>
      <c r="JWI68" s="399"/>
      <c r="JWJ68" s="567"/>
      <c r="JWK68" s="399"/>
      <c r="JWL68" s="399"/>
      <c r="JWM68" s="399"/>
      <c r="JWN68" s="399"/>
      <c r="JWO68" s="399"/>
      <c r="JWP68" s="399"/>
      <c r="JWQ68" s="399"/>
      <c r="JWR68" s="399"/>
      <c r="JWS68" s="399"/>
      <c r="JWT68" s="918"/>
      <c r="JWU68" s="918"/>
      <c r="JWV68" s="918"/>
      <c r="JWW68" s="566"/>
      <c r="JWX68" s="399"/>
      <c r="JWY68" s="399"/>
      <c r="JWZ68" s="399"/>
      <c r="JXA68" s="567"/>
      <c r="JXB68" s="399"/>
      <c r="JXC68" s="399"/>
      <c r="JXD68" s="399"/>
      <c r="JXE68" s="399"/>
      <c r="JXF68" s="399"/>
      <c r="JXG68" s="399"/>
      <c r="JXH68" s="399"/>
      <c r="JXI68" s="399"/>
      <c r="JXJ68" s="399"/>
      <c r="JXK68" s="918"/>
      <c r="JXL68" s="918"/>
      <c r="JXM68" s="918"/>
      <c r="JXN68" s="566"/>
      <c r="JXO68" s="399"/>
      <c r="JXP68" s="399"/>
      <c r="JXQ68" s="399"/>
      <c r="JXR68" s="567"/>
      <c r="JXS68" s="399"/>
      <c r="JXT68" s="399"/>
      <c r="JXU68" s="399"/>
      <c r="JXV68" s="399"/>
      <c r="JXW68" s="399"/>
      <c r="JXX68" s="399"/>
      <c r="JXY68" s="399"/>
      <c r="JXZ68" s="399"/>
      <c r="JYA68" s="399"/>
      <c r="JYB68" s="918"/>
      <c r="JYC68" s="918"/>
      <c r="JYD68" s="918"/>
      <c r="JYE68" s="566"/>
      <c r="JYF68" s="399"/>
      <c r="JYG68" s="399"/>
      <c r="JYH68" s="399"/>
      <c r="JYI68" s="567"/>
      <c r="JYJ68" s="399"/>
      <c r="JYK68" s="399"/>
      <c r="JYL68" s="399"/>
      <c r="JYM68" s="399"/>
      <c r="JYN68" s="399"/>
      <c r="JYO68" s="399"/>
      <c r="JYP68" s="399"/>
      <c r="JYQ68" s="399"/>
      <c r="JYR68" s="399"/>
      <c r="JYS68" s="918"/>
      <c r="JYT68" s="918"/>
      <c r="JYU68" s="918"/>
      <c r="JYV68" s="566"/>
      <c r="JYW68" s="399"/>
      <c r="JYX68" s="399"/>
      <c r="JYY68" s="399"/>
      <c r="JYZ68" s="567"/>
      <c r="JZA68" s="399"/>
      <c r="JZB68" s="399"/>
      <c r="JZC68" s="399"/>
      <c r="JZD68" s="399"/>
      <c r="JZE68" s="399"/>
      <c r="JZF68" s="399"/>
      <c r="JZG68" s="399"/>
      <c r="JZH68" s="399"/>
      <c r="JZI68" s="399"/>
      <c r="JZJ68" s="918"/>
      <c r="JZK68" s="918"/>
      <c r="JZL68" s="918"/>
      <c r="JZM68" s="566"/>
      <c r="JZN68" s="399"/>
      <c r="JZO68" s="399"/>
      <c r="JZP68" s="399"/>
      <c r="JZQ68" s="567"/>
      <c r="JZR68" s="399"/>
      <c r="JZS68" s="399"/>
      <c r="JZT68" s="399"/>
      <c r="JZU68" s="399"/>
      <c r="JZV68" s="399"/>
      <c r="JZW68" s="399"/>
      <c r="JZX68" s="399"/>
      <c r="JZY68" s="399"/>
      <c r="JZZ68" s="399"/>
      <c r="KAA68" s="918"/>
      <c r="KAB68" s="918"/>
      <c r="KAC68" s="918"/>
      <c r="KAD68" s="566"/>
      <c r="KAE68" s="399"/>
      <c r="KAF68" s="399"/>
      <c r="KAG68" s="399"/>
      <c r="KAH68" s="567"/>
      <c r="KAI68" s="399"/>
      <c r="KAJ68" s="399"/>
      <c r="KAK68" s="399"/>
      <c r="KAL68" s="399"/>
      <c r="KAM68" s="399"/>
      <c r="KAN68" s="399"/>
      <c r="KAO68" s="399"/>
      <c r="KAP68" s="399"/>
      <c r="KAQ68" s="399"/>
      <c r="KAR68" s="918"/>
      <c r="KAS68" s="918"/>
      <c r="KAT68" s="918"/>
      <c r="KAU68" s="566"/>
      <c r="KAV68" s="399"/>
      <c r="KAW68" s="399"/>
      <c r="KAX68" s="399"/>
      <c r="KAY68" s="567"/>
      <c r="KAZ68" s="399"/>
      <c r="KBA68" s="399"/>
      <c r="KBB68" s="399"/>
      <c r="KBC68" s="399"/>
      <c r="KBD68" s="399"/>
      <c r="KBE68" s="399"/>
      <c r="KBF68" s="399"/>
      <c r="KBG68" s="399"/>
      <c r="KBH68" s="399"/>
      <c r="KBI68" s="918"/>
      <c r="KBJ68" s="918"/>
      <c r="KBK68" s="918"/>
      <c r="KBL68" s="566"/>
      <c r="KBM68" s="399"/>
      <c r="KBN68" s="399"/>
      <c r="KBO68" s="399"/>
      <c r="KBP68" s="567"/>
      <c r="KBQ68" s="399"/>
      <c r="KBR68" s="399"/>
      <c r="KBS68" s="399"/>
      <c r="KBT68" s="399"/>
      <c r="KBU68" s="399"/>
      <c r="KBV68" s="399"/>
      <c r="KBW68" s="399"/>
      <c r="KBX68" s="399"/>
      <c r="KBY68" s="399"/>
      <c r="KBZ68" s="918"/>
      <c r="KCA68" s="918"/>
      <c r="KCB68" s="918"/>
      <c r="KCC68" s="566"/>
      <c r="KCD68" s="399"/>
      <c r="KCE68" s="399"/>
      <c r="KCF68" s="399"/>
      <c r="KCG68" s="567"/>
      <c r="KCH68" s="399"/>
      <c r="KCI68" s="399"/>
      <c r="KCJ68" s="399"/>
      <c r="KCK68" s="399"/>
      <c r="KCL68" s="399"/>
      <c r="KCM68" s="399"/>
      <c r="KCN68" s="399"/>
      <c r="KCO68" s="399"/>
      <c r="KCP68" s="399"/>
      <c r="KCQ68" s="918"/>
      <c r="KCR68" s="918"/>
      <c r="KCS68" s="918"/>
      <c r="KCT68" s="566"/>
      <c r="KCU68" s="399"/>
      <c r="KCV68" s="399"/>
      <c r="KCW68" s="399"/>
      <c r="KCX68" s="567"/>
      <c r="KCY68" s="399"/>
      <c r="KCZ68" s="399"/>
      <c r="KDA68" s="399"/>
      <c r="KDB68" s="399"/>
      <c r="KDC68" s="399"/>
      <c r="KDD68" s="399"/>
      <c r="KDE68" s="399"/>
      <c r="KDF68" s="399"/>
      <c r="KDG68" s="399"/>
      <c r="KDH68" s="918"/>
      <c r="KDI68" s="918"/>
      <c r="KDJ68" s="918"/>
      <c r="KDK68" s="566"/>
      <c r="KDL68" s="399"/>
      <c r="KDM68" s="399"/>
      <c r="KDN68" s="399"/>
      <c r="KDO68" s="567"/>
      <c r="KDP68" s="399"/>
      <c r="KDQ68" s="399"/>
      <c r="KDR68" s="399"/>
      <c r="KDS68" s="399"/>
      <c r="KDT68" s="399"/>
      <c r="KDU68" s="399"/>
      <c r="KDV68" s="399"/>
      <c r="KDW68" s="399"/>
      <c r="KDX68" s="399"/>
      <c r="KDY68" s="918"/>
      <c r="KDZ68" s="918"/>
      <c r="KEA68" s="918"/>
      <c r="KEB68" s="566"/>
      <c r="KEC68" s="399"/>
      <c r="KED68" s="399"/>
      <c r="KEE68" s="399"/>
      <c r="KEF68" s="567"/>
      <c r="KEG68" s="399"/>
      <c r="KEH68" s="399"/>
      <c r="KEI68" s="399"/>
      <c r="KEJ68" s="399"/>
      <c r="KEK68" s="399"/>
      <c r="KEL68" s="399"/>
      <c r="KEM68" s="399"/>
      <c r="KEN68" s="399"/>
      <c r="KEO68" s="399"/>
      <c r="KEP68" s="918"/>
      <c r="KEQ68" s="918"/>
      <c r="KER68" s="918"/>
      <c r="KES68" s="566"/>
      <c r="KET68" s="399"/>
      <c r="KEU68" s="399"/>
      <c r="KEV68" s="399"/>
      <c r="KEW68" s="567"/>
      <c r="KEX68" s="399"/>
      <c r="KEY68" s="399"/>
      <c r="KEZ68" s="399"/>
      <c r="KFA68" s="399"/>
      <c r="KFB68" s="399"/>
      <c r="KFC68" s="399"/>
      <c r="KFD68" s="399"/>
      <c r="KFE68" s="399"/>
      <c r="KFF68" s="399"/>
      <c r="KFG68" s="918"/>
      <c r="KFH68" s="918"/>
      <c r="KFI68" s="918"/>
      <c r="KFJ68" s="566"/>
      <c r="KFK68" s="399"/>
      <c r="KFL68" s="399"/>
      <c r="KFM68" s="399"/>
      <c r="KFN68" s="567"/>
      <c r="KFO68" s="399"/>
      <c r="KFP68" s="399"/>
      <c r="KFQ68" s="399"/>
      <c r="KFR68" s="399"/>
      <c r="KFS68" s="399"/>
      <c r="KFT68" s="399"/>
      <c r="KFU68" s="399"/>
      <c r="KFV68" s="399"/>
      <c r="KFW68" s="399"/>
      <c r="KFX68" s="918"/>
      <c r="KFY68" s="918"/>
      <c r="KFZ68" s="918"/>
      <c r="KGA68" s="566"/>
      <c r="KGB68" s="399"/>
      <c r="KGC68" s="399"/>
      <c r="KGD68" s="399"/>
      <c r="KGE68" s="567"/>
      <c r="KGF68" s="399"/>
      <c r="KGG68" s="399"/>
      <c r="KGH68" s="399"/>
      <c r="KGI68" s="399"/>
      <c r="KGJ68" s="399"/>
      <c r="KGK68" s="399"/>
      <c r="KGL68" s="399"/>
      <c r="KGM68" s="399"/>
      <c r="KGN68" s="399"/>
      <c r="KGO68" s="918"/>
      <c r="KGP68" s="918"/>
      <c r="KGQ68" s="918"/>
      <c r="KGR68" s="566"/>
      <c r="KGS68" s="399"/>
      <c r="KGT68" s="399"/>
      <c r="KGU68" s="399"/>
      <c r="KGV68" s="567"/>
      <c r="KGW68" s="399"/>
      <c r="KGX68" s="399"/>
      <c r="KGY68" s="399"/>
      <c r="KGZ68" s="399"/>
      <c r="KHA68" s="399"/>
      <c r="KHB68" s="399"/>
      <c r="KHC68" s="399"/>
      <c r="KHD68" s="399"/>
      <c r="KHE68" s="399"/>
      <c r="KHF68" s="918"/>
      <c r="KHG68" s="918"/>
      <c r="KHH68" s="918"/>
      <c r="KHI68" s="566"/>
      <c r="KHJ68" s="399"/>
      <c r="KHK68" s="399"/>
      <c r="KHL68" s="399"/>
      <c r="KHM68" s="567"/>
      <c r="KHN68" s="399"/>
      <c r="KHO68" s="399"/>
      <c r="KHP68" s="399"/>
      <c r="KHQ68" s="399"/>
      <c r="KHR68" s="399"/>
      <c r="KHS68" s="399"/>
      <c r="KHT68" s="399"/>
      <c r="KHU68" s="399"/>
      <c r="KHV68" s="399"/>
      <c r="KHW68" s="918"/>
      <c r="KHX68" s="918"/>
      <c r="KHY68" s="918"/>
      <c r="KHZ68" s="566"/>
      <c r="KIA68" s="399"/>
      <c r="KIB68" s="399"/>
      <c r="KIC68" s="399"/>
      <c r="KID68" s="567"/>
      <c r="KIE68" s="399"/>
      <c r="KIF68" s="399"/>
      <c r="KIG68" s="399"/>
      <c r="KIH68" s="399"/>
      <c r="KII68" s="399"/>
      <c r="KIJ68" s="399"/>
      <c r="KIK68" s="399"/>
      <c r="KIL68" s="399"/>
      <c r="KIM68" s="399"/>
      <c r="KIN68" s="918"/>
      <c r="KIO68" s="918"/>
      <c r="KIP68" s="918"/>
      <c r="KIQ68" s="566"/>
      <c r="KIR68" s="399"/>
      <c r="KIS68" s="399"/>
      <c r="KIT68" s="399"/>
      <c r="KIU68" s="567"/>
      <c r="KIV68" s="399"/>
      <c r="KIW68" s="399"/>
      <c r="KIX68" s="399"/>
      <c r="KIY68" s="399"/>
      <c r="KIZ68" s="399"/>
      <c r="KJA68" s="399"/>
      <c r="KJB68" s="399"/>
      <c r="KJC68" s="399"/>
      <c r="KJD68" s="399"/>
      <c r="KJE68" s="918"/>
      <c r="KJF68" s="918"/>
      <c r="KJG68" s="918"/>
      <c r="KJH68" s="566"/>
      <c r="KJI68" s="399"/>
      <c r="KJJ68" s="399"/>
      <c r="KJK68" s="399"/>
      <c r="KJL68" s="567"/>
      <c r="KJM68" s="399"/>
      <c r="KJN68" s="399"/>
      <c r="KJO68" s="399"/>
      <c r="KJP68" s="399"/>
      <c r="KJQ68" s="399"/>
      <c r="KJR68" s="399"/>
      <c r="KJS68" s="399"/>
      <c r="KJT68" s="399"/>
      <c r="KJU68" s="399"/>
      <c r="KJV68" s="918"/>
      <c r="KJW68" s="918"/>
      <c r="KJX68" s="918"/>
      <c r="KJY68" s="566"/>
      <c r="KJZ68" s="399"/>
      <c r="KKA68" s="399"/>
      <c r="KKB68" s="399"/>
      <c r="KKC68" s="567"/>
      <c r="KKD68" s="399"/>
      <c r="KKE68" s="399"/>
      <c r="KKF68" s="399"/>
      <c r="KKG68" s="399"/>
      <c r="KKH68" s="399"/>
      <c r="KKI68" s="399"/>
      <c r="KKJ68" s="399"/>
      <c r="KKK68" s="399"/>
      <c r="KKL68" s="399"/>
      <c r="KKM68" s="918"/>
      <c r="KKN68" s="918"/>
      <c r="KKO68" s="918"/>
      <c r="KKP68" s="566"/>
      <c r="KKQ68" s="399"/>
      <c r="KKR68" s="399"/>
      <c r="KKS68" s="399"/>
      <c r="KKT68" s="567"/>
      <c r="KKU68" s="399"/>
      <c r="KKV68" s="399"/>
      <c r="KKW68" s="399"/>
      <c r="KKX68" s="399"/>
      <c r="KKY68" s="399"/>
      <c r="KKZ68" s="399"/>
      <c r="KLA68" s="399"/>
      <c r="KLB68" s="399"/>
      <c r="KLC68" s="399"/>
      <c r="KLD68" s="918"/>
      <c r="KLE68" s="918"/>
      <c r="KLF68" s="918"/>
      <c r="KLG68" s="566"/>
      <c r="KLH68" s="399"/>
      <c r="KLI68" s="399"/>
      <c r="KLJ68" s="399"/>
      <c r="KLK68" s="567"/>
      <c r="KLL68" s="399"/>
      <c r="KLM68" s="399"/>
      <c r="KLN68" s="399"/>
      <c r="KLO68" s="399"/>
      <c r="KLP68" s="399"/>
      <c r="KLQ68" s="399"/>
      <c r="KLR68" s="399"/>
      <c r="KLS68" s="399"/>
      <c r="KLT68" s="399"/>
      <c r="KLU68" s="918"/>
      <c r="KLV68" s="918"/>
      <c r="KLW68" s="918"/>
      <c r="KLX68" s="566"/>
      <c r="KLY68" s="399"/>
      <c r="KLZ68" s="399"/>
      <c r="KMA68" s="399"/>
      <c r="KMB68" s="567"/>
      <c r="KMC68" s="399"/>
      <c r="KMD68" s="399"/>
      <c r="KME68" s="399"/>
      <c r="KMF68" s="399"/>
      <c r="KMG68" s="399"/>
      <c r="KMH68" s="399"/>
      <c r="KMI68" s="399"/>
      <c r="KMJ68" s="399"/>
      <c r="KMK68" s="399"/>
      <c r="KML68" s="918"/>
      <c r="KMM68" s="918"/>
      <c r="KMN68" s="918"/>
      <c r="KMO68" s="566"/>
      <c r="KMP68" s="399"/>
      <c r="KMQ68" s="399"/>
      <c r="KMR68" s="399"/>
      <c r="KMS68" s="567"/>
      <c r="KMT68" s="399"/>
      <c r="KMU68" s="399"/>
      <c r="KMV68" s="399"/>
      <c r="KMW68" s="399"/>
      <c r="KMX68" s="399"/>
      <c r="KMY68" s="399"/>
      <c r="KMZ68" s="399"/>
      <c r="KNA68" s="399"/>
      <c r="KNB68" s="399"/>
      <c r="KNC68" s="918"/>
      <c r="KND68" s="918"/>
      <c r="KNE68" s="918"/>
      <c r="KNF68" s="566"/>
      <c r="KNG68" s="399"/>
      <c r="KNH68" s="399"/>
      <c r="KNI68" s="399"/>
      <c r="KNJ68" s="567"/>
      <c r="KNK68" s="399"/>
      <c r="KNL68" s="399"/>
      <c r="KNM68" s="399"/>
      <c r="KNN68" s="399"/>
      <c r="KNO68" s="399"/>
      <c r="KNP68" s="399"/>
      <c r="KNQ68" s="399"/>
      <c r="KNR68" s="399"/>
      <c r="KNS68" s="399"/>
      <c r="KNT68" s="918"/>
      <c r="KNU68" s="918"/>
      <c r="KNV68" s="918"/>
      <c r="KNW68" s="566"/>
      <c r="KNX68" s="399"/>
      <c r="KNY68" s="399"/>
      <c r="KNZ68" s="399"/>
      <c r="KOA68" s="567"/>
      <c r="KOB68" s="399"/>
      <c r="KOC68" s="399"/>
      <c r="KOD68" s="399"/>
      <c r="KOE68" s="399"/>
      <c r="KOF68" s="399"/>
      <c r="KOG68" s="399"/>
      <c r="KOH68" s="399"/>
      <c r="KOI68" s="399"/>
      <c r="KOJ68" s="399"/>
      <c r="KOK68" s="918"/>
      <c r="KOL68" s="918"/>
      <c r="KOM68" s="918"/>
      <c r="KON68" s="566"/>
      <c r="KOO68" s="399"/>
      <c r="KOP68" s="399"/>
      <c r="KOQ68" s="399"/>
      <c r="KOR68" s="567"/>
      <c r="KOS68" s="399"/>
      <c r="KOT68" s="399"/>
      <c r="KOU68" s="399"/>
      <c r="KOV68" s="399"/>
      <c r="KOW68" s="399"/>
      <c r="KOX68" s="399"/>
      <c r="KOY68" s="399"/>
      <c r="KOZ68" s="399"/>
      <c r="KPA68" s="399"/>
      <c r="KPB68" s="918"/>
      <c r="KPC68" s="918"/>
      <c r="KPD68" s="918"/>
      <c r="KPE68" s="566"/>
      <c r="KPF68" s="399"/>
      <c r="KPG68" s="399"/>
      <c r="KPH68" s="399"/>
      <c r="KPI68" s="567"/>
      <c r="KPJ68" s="399"/>
      <c r="KPK68" s="399"/>
      <c r="KPL68" s="399"/>
      <c r="KPM68" s="399"/>
      <c r="KPN68" s="399"/>
      <c r="KPO68" s="399"/>
      <c r="KPP68" s="399"/>
      <c r="KPQ68" s="399"/>
      <c r="KPR68" s="399"/>
      <c r="KPS68" s="918"/>
      <c r="KPT68" s="918"/>
      <c r="KPU68" s="918"/>
      <c r="KPV68" s="566"/>
      <c r="KPW68" s="399"/>
      <c r="KPX68" s="399"/>
      <c r="KPY68" s="399"/>
      <c r="KPZ68" s="567"/>
      <c r="KQA68" s="399"/>
      <c r="KQB68" s="399"/>
      <c r="KQC68" s="399"/>
      <c r="KQD68" s="399"/>
      <c r="KQE68" s="399"/>
      <c r="KQF68" s="399"/>
      <c r="KQG68" s="399"/>
      <c r="KQH68" s="399"/>
      <c r="KQI68" s="399"/>
      <c r="KQJ68" s="918"/>
      <c r="KQK68" s="918"/>
      <c r="KQL68" s="918"/>
      <c r="KQM68" s="566"/>
      <c r="KQN68" s="399"/>
      <c r="KQO68" s="399"/>
      <c r="KQP68" s="399"/>
      <c r="KQQ68" s="567"/>
      <c r="KQR68" s="399"/>
      <c r="KQS68" s="399"/>
      <c r="KQT68" s="399"/>
      <c r="KQU68" s="399"/>
      <c r="KQV68" s="399"/>
      <c r="KQW68" s="399"/>
      <c r="KQX68" s="399"/>
      <c r="KQY68" s="399"/>
      <c r="KQZ68" s="399"/>
      <c r="KRA68" s="918"/>
      <c r="KRB68" s="918"/>
      <c r="KRC68" s="918"/>
      <c r="KRD68" s="566"/>
      <c r="KRE68" s="399"/>
      <c r="KRF68" s="399"/>
      <c r="KRG68" s="399"/>
      <c r="KRH68" s="567"/>
      <c r="KRI68" s="399"/>
      <c r="KRJ68" s="399"/>
      <c r="KRK68" s="399"/>
      <c r="KRL68" s="399"/>
      <c r="KRM68" s="399"/>
      <c r="KRN68" s="399"/>
      <c r="KRO68" s="399"/>
      <c r="KRP68" s="399"/>
      <c r="KRQ68" s="399"/>
      <c r="KRR68" s="918"/>
      <c r="KRS68" s="918"/>
      <c r="KRT68" s="918"/>
      <c r="KRU68" s="566"/>
      <c r="KRV68" s="399"/>
      <c r="KRW68" s="399"/>
      <c r="KRX68" s="399"/>
      <c r="KRY68" s="567"/>
      <c r="KRZ68" s="399"/>
      <c r="KSA68" s="399"/>
      <c r="KSB68" s="399"/>
      <c r="KSC68" s="399"/>
      <c r="KSD68" s="399"/>
      <c r="KSE68" s="399"/>
      <c r="KSF68" s="399"/>
      <c r="KSG68" s="399"/>
      <c r="KSH68" s="399"/>
      <c r="KSI68" s="918"/>
      <c r="KSJ68" s="918"/>
      <c r="KSK68" s="918"/>
      <c r="KSL68" s="566"/>
      <c r="KSM68" s="399"/>
      <c r="KSN68" s="399"/>
      <c r="KSO68" s="399"/>
      <c r="KSP68" s="567"/>
      <c r="KSQ68" s="399"/>
      <c r="KSR68" s="399"/>
      <c r="KSS68" s="399"/>
      <c r="KST68" s="399"/>
      <c r="KSU68" s="399"/>
      <c r="KSV68" s="399"/>
      <c r="KSW68" s="399"/>
      <c r="KSX68" s="399"/>
      <c r="KSY68" s="399"/>
      <c r="KSZ68" s="918"/>
      <c r="KTA68" s="918"/>
      <c r="KTB68" s="918"/>
      <c r="KTC68" s="566"/>
      <c r="KTD68" s="399"/>
      <c r="KTE68" s="399"/>
      <c r="KTF68" s="399"/>
      <c r="KTG68" s="567"/>
      <c r="KTH68" s="399"/>
      <c r="KTI68" s="399"/>
      <c r="KTJ68" s="399"/>
      <c r="KTK68" s="399"/>
      <c r="KTL68" s="399"/>
      <c r="KTM68" s="399"/>
      <c r="KTN68" s="399"/>
      <c r="KTO68" s="399"/>
      <c r="KTP68" s="399"/>
      <c r="KTQ68" s="918"/>
      <c r="KTR68" s="918"/>
      <c r="KTS68" s="918"/>
      <c r="KTT68" s="566"/>
      <c r="KTU68" s="399"/>
      <c r="KTV68" s="399"/>
      <c r="KTW68" s="399"/>
      <c r="KTX68" s="567"/>
      <c r="KTY68" s="399"/>
      <c r="KTZ68" s="399"/>
      <c r="KUA68" s="399"/>
      <c r="KUB68" s="399"/>
      <c r="KUC68" s="399"/>
      <c r="KUD68" s="399"/>
      <c r="KUE68" s="399"/>
      <c r="KUF68" s="399"/>
      <c r="KUG68" s="399"/>
      <c r="KUH68" s="918"/>
      <c r="KUI68" s="918"/>
      <c r="KUJ68" s="918"/>
      <c r="KUK68" s="566"/>
      <c r="KUL68" s="399"/>
      <c r="KUM68" s="399"/>
      <c r="KUN68" s="399"/>
      <c r="KUO68" s="567"/>
      <c r="KUP68" s="399"/>
      <c r="KUQ68" s="399"/>
      <c r="KUR68" s="399"/>
      <c r="KUS68" s="399"/>
      <c r="KUT68" s="399"/>
      <c r="KUU68" s="399"/>
      <c r="KUV68" s="399"/>
      <c r="KUW68" s="399"/>
      <c r="KUX68" s="399"/>
      <c r="KUY68" s="918"/>
      <c r="KUZ68" s="918"/>
      <c r="KVA68" s="918"/>
      <c r="KVB68" s="566"/>
      <c r="KVC68" s="399"/>
      <c r="KVD68" s="399"/>
      <c r="KVE68" s="399"/>
      <c r="KVF68" s="567"/>
      <c r="KVG68" s="399"/>
      <c r="KVH68" s="399"/>
      <c r="KVI68" s="399"/>
      <c r="KVJ68" s="399"/>
      <c r="KVK68" s="399"/>
      <c r="KVL68" s="399"/>
      <c r="KVM68" s="399"/>
      <c r="KVN68" s="399"/>
      <c r="KVO68" s="399"/>
      <c r="KVP68" s="918"/>
      <c r="KVQ68" s="918"/>
      <c r="KVR68" s="918"/>
      <c r="KVS68" s="566"/>
      <c r="KVT68" s="399"/>
      <c r="KVU68" s="399"/>
      <c r="KVV68" s="399"/>
      <c r="KVW68" s="567"/>
      <c r="KVX68" s="399"/>
      <c r="KVY68" s="399"/>
      <c r="KVZ68" s="399"/>
      <c r="KWA68" s="399"/>
      <c r="KWB68" s="399"/>
      <c r="KWC68" s="399"/>
      <c r="KWD68" s="399"/>
      <c r="KWE68" s="399"/>
      <c r="KWF68" s="399"/>
      <c r="KWG68" s="918"/>
      <c r="KWH68" s="918"/>
      <c r="KWI68" s="918"/>
      <c r="KWJ68" s="566"/>
      <c r="KWK68" s="399"/>
      <c r="KWL68" s="399"/>
      <c r="KWM68" s="399"/>
      <c r="KWN68" s="567"/>
      <c r="KWO68" s="399"/>
      <c r="KWP68" s="399"/>
      <c r="KWQ68" s="399"/>
      <c r="KWR68" s="399"/>
      <c r="KWS68" s="399"/>
      <c r="KWT68" s="399"/>
      <c r="KWU68" s="399"/>
      <c r="KWV68" s="399"/>
      <c r="KWW68" s="399"/>
      <c r="KWX68" s="918"/>
      <c r="KWY68" s="918"/>
      <c r="KWZ68" s="918"/>
      <c r="KXA68" s="566"/>
      <c r="KXB68" s="399"/>
      <c r="KXC68" s="399"/>
      <c r="KXD68" s="399"/>
      <c r="KXE68" s="567"/>
      <c r="KXF68" s="399"/>
      <c r="KXG68" s="399"/>
      <c r="KXH68" s="399"/>
      <c r="KXI68" s="399"/>
      <c r="KXJ68" s="399"/>
      <c r="KXK68" s="399"/>
      <c r="KXL68" s="399"/>
      <c r="KXM68" s="399"/>
      <c r="KXN68" s="399"/>
      <c r="KXO68" s="918"/>
      <c r="KXP68" s="918"/>
      <c r="KXQ68" s="918"/>
      <c r="KXR68" s="566"/>
      <c r="KXS68" s="399"/>
      <c r="KXT68" s="399"/>
      <c r="KXU68" s="399"/>
      <c r="KXV68" s="567"/>
      <c r="KXW68" s="399"/>
      <c r="KXX68" s="399"/>
      <c r="KXY68" s="399"/>
      <c r="KXZ68" s="399"/>
      <c r="KYA68" s="399"/>
      <c r="KYB68" s="399"/>
      <c r="KYC68" s="399"/>
      <c r="KYD68" s="399"/>
      <c r="KYE68" s="399"/>
      <c r="KYF68" s="918"/>
      <c r="KYG68" s="918"/>
      <c r="KYH68" s="918"/>
      <c r="KYI68" s="566"/>
      <c r="KYJ68" s="399"/>
      <c r="KYK68" s="399"/>
      <c r="KYL68" s="399"/>
      <c r="KYM68" s="567"/>
      <c r="KYN68" s="399"/>
      <c r="KYO68" s="399"/>
      <c r="KYP68" s="399"/>
      <c r="KYQ68" s="399"/>
      <c r="KYR68" s="399"/>
      <c r="KYS68" s="399"/>
      <c r="KYT68" s="399"/>
      <c r="KYU68" s="399"/>
      <c r="KYV68" s="399"/>
      <c r="KYW68" s="918"/>
      <c r="KYX68" s="918"/>
      <c r="KYY68" s="918"/>
      <c r="KYZ68" s="566"/>
      <c r="KZA68" s="399"/>
      <c r="KZB68" s="399"/>
      <c r="KZC68" s="399"/>
      <c r="KZD68" s="567"/>
      <c r="KZE68" s="399"/>
      <c r="KZF68" s="399"/>
      <c r="KZG68" s="399"/>
      <c r="KZH68" s="399"/>
      <c r="KZI68" s="399"/>
      <c r="KZJ68" s="399"/>
      <c r="KZK68" s="399"/>
      <c r="KZL68" s="399"/>
      <c r="KZM68" s="399"/>
      <c r="KZN68" s="918"/>
      <c r="KZO68" s="918"/>
      <c r="KZP68" s="918"/>
      <c r="KZQ68" s="566"/>
      <c r="KZR68" s="399"/>
      <c r="KZS68" s="399"/>
      <c r="KZT68" s="399"/>
      <c r="KZU68" s="567"/>
      <c r="KZV68" s="399"/>
      <c r="KZW68" s="399"/>
      <c r="KZX68" s="399"/>
      <c r="KZY68" s="399"/>
      <c r="KZZ68" s="399"/>
      <c r="LAA68" s="399"/>
      <c r="LAB68" s="399"/>
      <c r="LAC68" s="399"/>
      <c r="LAD68" s="399"/>
      <c r="LAE68" s="918"/>
      <c r="LAF68" s="918"/>
      <c r="LAG68" s="918"/>
      <c r="LAH68" s="566"/>
      <c r="LAI68" s="399"/>
      <c r="LAJ68" s="399"/>
      <c r="LAK68" s="399"/>
      <c r="LAL68" s="567"/>
      <c r="LAM68" s="399"/>
      <c r="LAN68" s="399"/>
      <c r="LAO68" s="399"/>
      <c r="LAP68" s="399"/>
      <c r="LAQ68" s="399"/>
      <c r="LAR68" s="399"/>
      <c r="LAS68" s="399"/>
      <c r="LAT68" s="399"/>
      <c r="LAU68" s="399"/>
      <c r="LAV68" s="918"/>
      <c r="LAW68" s="918"/>
      <c r="LAX68" s="918"/>
      <c r="LAY68" s="566"/>
      <c r="LAZ68" s="399"/>
      <c r="LBA68" s="399"/>
      <c r="LBB68" s="399"/>
      <c r="LBC68" s="567"/>
      <c r="LBD68" s="399"/>
      <c r="LBE68" s="399"/>
      <c r="LBF68" s="399"/>
      <c r="LBG68" s="399"/>
      <c r="LBH68" s="399"/>
      <c r="LBI68" s="399"/>
      <c r="LBJ68" s="399"/>
      <c r="LBK68" s="399"/>
      <c r="LBL68" s="399"/>
      <c r="LBM68" s="918"/>
      <c r="LBN68" s="918"/>
      <c r="LBO68" s="918"/>
      <c r="LBP68" s="566"/>
      <c r="LBQ68" s="399"/>
      <c r="LBR68" s="399"/>
      <c r="LBS68" s="399"/>
      <c r="LBT68" s="567"/>
      <c r="LBU68" s="399"/>
      <c r="LBV68" s="399"/>
      <c r="LBW68" s="399"/>
      <c r="LBX68" s="399"/>
      <c r="LBY68" s="399"/>
      <c r="LBZ68" s="399"/>
      <c r="LCA68" s="399"/>
      <c r="LCB68" s="399"/>
      <c r="LCC68" s="399"/>
      <c r="LCD68" s="918"/>
      <c r="LCE68" s="918"/>
      <c r="LCF68" s="918"/>
      <c r="LCG68" s="566"/>
      <c r="LCH68" s="399"/>
      <c r="LCI68" s="399"/>
      <c r="LCJ68" s="399"/>
      <c r="LCK68" s="567"/>
      <c r="LCL68" s="399"/>
      <c r="LCM68" s="399"/>
      <c r="LCN68" s="399"/>
      <c r="LCO68" s="399"/>
      <c r="LCP68" s="399"/>
      <c r="LCQ68" s="399"/>
      <c r="LCR68" s="399"/>
      <c r="LCS68" s="399"/>
      <c r="LCT68" s="399"/>
      <c r="LCU68" s="918"/>
      <c r="LCV68" s="918"/>
      <c r="LCW68" s="918"/>
      <c r="LCX68" s="566"/>
      <c r="LCY68" s="399"/>
      <c r="LCZ68" s="399"/>
      <c r="LDA68" s="399"/>
      <c r="LDB68" s="567"/>
      <c r="LDC68" s="399"/>
      <c r="LDD68" s="399"/>
      <c r="LDE68" s="399"/>
      <c r="LDF68" s="399"/>
      <c r="LDG68" s="399"/>
      <c r="LDH68" s="399"/>
      <c r="LDI68" s="399"/>
      <c r="LDJ68" s="399"/>
      <c r="LDK68" s="399"/>
      <c r="LDL68" s="918"/>
      <c r="LDM68" s="918"/>
      <c r="LDN68" s="918"/>
      <c r="LDO68" s="566"/>
      <c r="LDP68" s="399"/>
      <c r="LDQ68" s="399"/>
      <c r="LDR68" s="399"/>
      <c r="LDS68" s="567"/>
      <c r="LDT68" s="399"/>
      <c r="LDU68" s="399"/>
      <c r="LDV68" s="399"/>
      <c r="LDW68" s="399"/>
      <c r="LDX68" s="399"/>
      <c r="LDY68" s="399"/>
      <c r="LDZ68" s="399"/>
      <c r="LEA68" s="399"/>
      <c r="LEB68" s="399"/>
      <c r="LEC68" s="918"/>
      <c r="LED68" s="918"/>
      <c r="LEE68" s="918"/>
      <c r="LEF68" s="566"/>
      <c r="LEG68" s="399"/>
      <c r="LEH68" s="399"/>
      <c r="LEI68" s="399"/>
      <c r="LEJ68" s="567"/>
      <c r="LEK68" s="399"/>
      <c r="LEL68" s="399"/>
      <c r="LEM68" s="399"/>
      <c r="LEN68" s="399"/>
      <c r="LEO68" s="399"/>
      <c r="LEP68" s="399"/>
      <c r="LEQ68" s="399"/>
      <c r="LER68" s="399"/>
      <c r="LES68" s="399"/>
      <c r="LET68" s="918"/>
      <c r="LEU68" s="918"/>
      <c r="LEV68" s="918"/>
      <c r="LEW68" s="566"/>
      <c r="LEX68" s="399"/>
      <c r="LEY68" s="399"/>
      <c r="LEZ68" s="399"/>
      <c r="LFA68" s="567"/>
      <c r="LFB68" s="399"/>
      <c r="LFC68" s="399"/>
      <c r="LFD68" s="399"/>
      <c r="LFE68" s="399"/>
      <c r="LFF68" s="399"/>
      <c r="LFG68" s="399"/>
      <c r="LFH68" s="399"/>
      <c r="LFI68" s="399"/>
      <c r="LFJ68" s="399"/>
      <c r="LFK68" s="918"/>
      <c r="LFL68" s="918"/>
      <c r="LFM68" s="918"/>
      <c r="LFN68" s="566"/>
      <c r="LFO68" s="399"/>
      <c r="LFP68" s="399"/>
      <c r="LFQ68" s="399"/>
      <c r="LFR68" s="567"/>
      <c r="LFS68" s="399"/>
      <c r="LFT68" s="399"/>
      <c r="LFU68" s="399"/>
      <c r="LFV68" s="399"/>
      <c r="LFW68" s="399"/>
      <c r="LFX68" s="399"/>
      <c r="LFY68" s="399"/>
      <c r="LFZ68" s="399"/>
      <c r="LGA68" s="399"/>
      <c r="LGB68" s="918"/>
      <c r="LGC68" s="918"/>
      <c r="LGD68" s="918"/>
      <c r="LGE68" s="566"/>
      <c r="LGF68" s="399"/>
      <c r="LGG68" s="399"/>
      <c r="LGH68" s="399"/>
      <c r="LGI68" s="567"/>
      <c r="LGJ68" s="399"/>
      <c r="LGK68" s="399"/>
      <c r="LGL68" s="399"/>
      <c r="LGM68" s="399"/>
      <c r="LGN68" s="399"/>
      <c r="LGO68" s="399"/>
      <c r="LGP68" s="399"/>
      <c r="LGQ68" s="399"/>
      <c r="LGR68" s="399"/>
      <c r="LGS68" s="918"/>
      <c r="LGT68" s="918"/>
      <c r="LGU68" s="918"/>
      <c r="LGV68" s="566"/>
      <c r="LGW68" s="399"/>
      <c r="LGX68" s="399"/>
      <c r="LGY68" s="399"/>
      <c r="LGZ68" s="567"/>
      <c r="LHA68" s="399"/>
      <c r="LHB68" s="399"/>
      <c r="LHC68" s="399"/>
      <c r="LHD68" s="399"/>
      <c r="LHE68" s="399"/>
      <c r="LHF68" s="399"/>
      <c r="LHG68" s="399"/>
      <c r="LHH68" s="399"/>
      <c r="LHI68" s="399"/>
      <c r="LHJ68" s="918"/>
      <c r="LHK68" s="918"/>
      <c r="LHL68" s="918"/>
      <c r="LHM68" s="566"/>
      <c r="LHN68" s="399"/>
      <c r="LHO68" s="399"/>
      <c r="LHP68" s="399"/>
      <c r="LHQ68" s="567"/>
      <c r="LHR68" s="399"/>
      <c r="LHS68" s="399"/>
      <c r="LHT68" s="399"/>
      <c r="LHU68" s="399"/>
      <c r="LHV68" s="399"/>
      <c r="LHW68" s="399"/>
      <c r="LHX68" s="399"/>
      <c r="LHY68" s="399"/>
      <c r="LHZ68" s="399"/>
      <c r="LIA68" s="918"/>
      <c r="LIB68" s="918"/>
      <c r="LIC68" s="918"/>
      <c r="LID68" s="566"/>
      <c r="LIE68" s="399"/>
      <c r="LIF68" s="399"/>
      <c r="LIG68" s="399"/>
      <c r="LIH68" s="567"/>
      <c r="LII68" s="399"/>
      <c r="LIJ68" s="399"/>
      <c r="LIK68" s="399"/>
      <c r="LIL68" s="399"/>
      <c r="LIM68" s="399"/>
      <c r="LIN68" s="399"/>
      <c r="LIO68" s="399"/>
      <c r="LIP68" s="399"/>
      <c r="LIQ68" s="399"/>
      <c r="LIR68" s="918"/>
      <c r="LIS68" s="918"/>
      <c r="LIT68" s="918"/>
      <c r="LIU68" s="566"/>
      <c r="LIV68" s="399"/>
      <c r="LIW68" s="399"/>
      <c r="LIX68" s="399"/>
      <c r="LIY68" s="567"/>
      <c r="LIZ68" s="399"/>
      <c r="LJA68" s="399"/>
      <c r="LJB68" s="399"/>
      <c r="LJC68" s="399"/>
      <c r="LJD68" s="399"/>
      <c r="LJE68" s="399"/>
      <c r="LJF68" s="399"/>
      <c r="LJG68" s="399"/>
      <c r="LJH68" s="399"/>
      <c r="LJI68" s="918"/>
      <c r="LJJ68" s="918"/>
      <c r="LJK68" s="918"/>
      <c r="LJL68" s="566"/>
      <c r="LJM68" s="399"/>
      <c r="LJN68" s="399"/>
      <c r="LJO68" s="399"/>
      <c r="LJP68" s="567"/>
      <c r="LJQ68" s="399"/>
      <c r="LJR68" s="399"/>
      <c r="LJS68" s="399"/>
      <c r="LJT68" s="399"/>
      <c r="LJU68" s="399"/>
      <c r="LJV68" s="399"/>
      <c r="LJW68" s="399"/>
      <c r="LJX68" s="399"/>
      <c r="LJY68" s="399"/>
      <c r="LJZ68" s="918"/>
      <c r="LKA68" s="918"/>
      <c r="LKB68" s="918"/>
      <c r="LKC68" s="566"/>
      <c r="LKD68" s="399"/>
      <c r="LKE68" s="399"/>
      <c r="LKF68" s="399"/>
      <c r="LKG68" s="567"/>
      <c r="LKH68" s="399"/>
      <c r="LKI68" s="399"/>
      <c r="LKJ68" s="399"/>
      <c r="LKK68" s="399"/>
      <c r="LKL68" s="399"/>
      <c r="LKM68" s="399"/>
      <c r="LKN68" s="399"/>
      <c r="LKO68" s="399"/>
      <c r="LKP68" s="399"/>
      <c r="LKQ68" s="918"/>
      <c r="LKR68" s="918"/>
      <c r="LKS68" s="918"/>
      <c r="LKT68" s="566"/>
      <c r="LKU68" s="399"/>
      <c r="LKV68" s="399"/>
      <c r="LKW68" s="399"/>
      <c r="LKX68" s="567"/>
      <c r="LKY68" s="399"/>
      <c r="LKZ68" s="399"/>
      <c r="LLA68" s="399"/>
      <c r="LLB68" s="399"/>
      <c r="LLC68" s="399"/>
      <c r="LLD68" s="399"/>
      <c r="LLE68" s="399"/>
      <c r="LLF68" s="399"/>
      <c r="LLG68" s="399"/>
      <c r="LLH68" s="918"/>
      <c r="LLI68" s="918"/>
      <c r="LLJ68" s="918"/>
      <c r="LLK68" s="566"/>
      <c r="LLL68" s="399"/>
      <c r="LLM68" s="399"/>
      <c r="LLN68" s="399"/>
      <c r="LLO68" s="567"/>
      <c r="LLP68" s="399"/>
      <c r="LLQ68" s="399"/>
      <c r="LLR68" s="399"/>
      <c r="LLS68" s="399"/>
      <c r="LLT68" s="399"/>
      <c r="LLU68" s="399"/>
      <c r="LLV68" s="399"/>
      <c r="LLW68" s="399"/>
      <c r="LLX68" s="399"/>
      <c r="LLY68" s="918"/>
      <c r="LLZ68" s="918"/>
      <c r="LMA68" s="918"/>
      <c r="LMB68" s="566"/>
      <c r="LMC68" s="399"/>
      <c r="LMD68" s="399"/>
      <c r="LME68" s="399"/>
      <c r="LMF68" s="567"/>
      <c r="LMG68" s="399"/>
      <c r="LMH68" s="399"/>
      <c r="LMI68" s="399"/>
      <c r="LMJ68" s="399"/>
      <c r="LMK68" s="399"/>
      <c r="LML68" s="399"/>
      <c r="LMM68" s="399"/>
      <c r="LMN68" s="399"/>
      <c r="LMO68" s="399"/>
      <c r="LMP68" s="918"/>
      <c r="LMQ68" s="918"/>
      <c r="LMR68" s="918"/>
      <c r="LMS68" s="566"/>
      <c r="LMT68" s="399"/>
      <c r="LMU68" s="399"/>
      <c r="LMV68" s="399"/>
      <c r="LMW68" s="567"/>
      <c r="LMX68" s="399"/>
      <c r="LMY68" s="399"/>
      <c r="LMZ68" s="399"/>
      <c r="LNA68" s="399"/>
      <c r="LNB68" s="399"/>
      <c r="LNC68" s="399"/>
      <c r="LND68" s="399"/>
      <c r="LNE68" s="399"/>
      <c r="LNF68" s="399"/>
      <c r="LNG68" s="918"/>
      <c r="LNH68" s="918"/>
      <c r="LNI68" s="918"/>
      <c r="LNJ68" s="566"/>
      <c r="LNK68" s="399"/>
      <c r="LNL68" s="399"/>
      <c r="LNM68" s="399"/>
      <c r="LNN68" s="567"/>
      <c r="LNO68" s="399"/>
      <c r="LNP68" s="399"/>
      <c r="LNQ68" s="399"/>
      <c r="LNR68" s="399"/>
      <c r="LNS68" s="399"/>
      <c r="LNT68" s="399"/>
      <c r="LNU68" s="399"/>
      <c r="LNV68" s="399"/>
      <c r="LNW68" s="399"/>
      <c r="LNX68" s="918"/>
      <c r="LNY68" s="918"/>
      <c r="LNZ68" s="918"/>
      <c r="LOA68" s="566"/>
      <c r="LOB68" s="399"/>
      <c r="LOC68" s="399"/>
      <c r="LOD68" s="399"/>
      <c r="LOE68" s="567"/>
      <c r="LOF68" s="399"/>
      <c r="LOG68" s="399"/>
      <c r="LOH68" s="399"/>
      <c r="LOI68" s="399"/>
      <c r="LOJ68" s="399"/>
      <c r="LOK68" s="399"/>
      <c r="LOL68" s="399"/>
      <c r="LOM68" s="399"/>
      <c r="LON68" s="399"/>
      <c r="LOO68" s="918"/>
      <c r="LOP68" s="918"/>
      <c r="LOQ68" s="918"/>
      <c r="LOR68" s="566"/>
      <c r="LOS68" s="399"/>
      <c r="LOT68" s="399"/>
      <c r="LOU68" s="399"/>
      <c r="LOV68" s="567"/>
      <c r="LOW68" s="399"/>
      <c r="LOX68" s="399"/>
      <c r="LOY68" s="399"/>
      <c r="LOZ68" s="399"/>
      <c r="LPA68" s="399"/>
      <c r="LPB68" s="399"/>
      <c r="LPC68" s="399"/>
      <c r="LPD68" s="399"/>
      <c r="LPE68" s="399"/>
      <c r="LPF68" s="918"/>
      <c r="LPG68" s="918"/>
      <c r="LPH68" s="918"/>
      <c r="LPI68" s="566"/>
      <c r="LPJ68" s="399"/>
      <c r="LPK68" s="399"/>
      <c r="LPL68" s="399"/>
      <c r="LPM68" s="567"/>
      <c r="LPN68" s="399"/>
      <c r="LPO68" s="399"/>
      <c r="LPP68" s="399"/>
      <c r="LPQ68" s="399"/>
      <c r="LPR68" s="399"/>
      <c r="LPS68" s="399"/>
      <c r="LPT68" s="399"/>
      <c r="LPU68" s="399"/>
      <c r="LPV68" s="399"/>
      <c r="LPW68" s="918"/>
      <c r="LPX68" s="918"/>
      <c r="LPY68" s="918"/>
      <c r="LPZ68" s="566"/>
      <c r="LQA68" s="399"/>
      <c r="LQB68" s="399"/>
      <c r="LQC68" s="399"/>
      <c r="LQD68" s="567"/>
      <c r="LQE68" s="399"/>
      <c r="LQF68" s="399"/>
      <c r="LQG68" s="399"/>
      <c r="LQH68" s="399"/>
      <c r="LQI68" s="399"/>
      <c r="LQJ68" s="399"/>
      <c r="LQK68" s="399"/>
      <c r="LQL68" s="399"/>
      <c r="LQM68" s="399"/>
      <c r="LQN68" s="918"/>
      <c r="LQO68" s="918"/>
      <c r="LQP68" s="918"/>
      <c r="LQQ68" s="566"/>
      <c r="LQR68" s="399"/>
      <c r="LQS68" s="399"/>
      <c r="LQT68" s="399"/>
      <c r="LQU68" s="567"/>
      <c r="LQV68" s="399"/>
      <c r="LQW68" s="399"/>
      <c r="LQX68" s="399"/>
      <c r="LQY68" s="399"/>
      <c r="LQZ68" s="399"/>
      <c r="LRA68" s="399"/>
      <c r="LRB68" s="399"/>
      <c r="LRC68" s="399"/>
      <c r="LRD68" s="399"/>
      <c r="LRE68" s="918"/>
      <c r="LRF68" s="918"/>
      <c r="LRG68" s="918"/>
      <c r="LRH68" s="566"/>
      <c r="LRI68" s="399"/>
      <c r="LRJ68" s="399"/>
      <c r="LRK68" s="399"/>
      <c r="LRL68" s="567"/>
      <c r="LRM68" s="399"/>
      <c r="LRN68" s="399"/>
      <c r="LRO68" s="399"/>
      <c r="LRP68" s="399"/>
      <c r="LRQ68" s="399"/>
      <c r="LRR68" s="399"/>
      <c r="LRS68" s="399"/>
      <c r="LRT68" s="399"/>
      <c r="LRU68" s="399"/>
      <c r="LRV68" s="918"/>
      <c r="LRW68" s="918"/>
      <c r="LRX68" s="918"/>
      <c r="LRY68" s="566"/>
      <c r="LRZ68" s="399"/>
      <c r="LSA68" s="399"/>
      <c r="LSB68" s="399"/>
      <c r="LSC68" s="567"/>
      <c r="LSD68" s="399"/>
      <c r="LSE68" s="399"/>
      <c r="LSF68" s="399"/>
      <c r="LSG68" s="399"/>
      <c r="LSH68" s="399"/>
      <c r="LSI68" s="399"/>
      <c r="LSJ68" s="399"/>
      <c r="LSK68" s="399"/>
      <c r="LSL68" s="399"/>
      <c r="LSM68" s="918"/>
      <c r="LSN68" s="918"/>
      <c r="LSO68" s="918"/>
      <c r="LSP68" s="566"/>
      <c r="LSQ68" s="399"/>
      <c r="LSR68" s="399"/>
      <c r="LSS68" s="399"/>
      <c r="LST68" s="567"/>
      <c r="LSU68" s="399"/>
      <c r="LSV68" s="399"/>
      <c r="LSW68" s="399"/>
      <c r="LSX68" s="399"/>
      <c r="LSY68" s="399"/>
      <c r="LSZ68" s="399"/>
      <c r="LTA68" s="399"/>
      <c r="LTB68" s="399"/>
      <c r="LTC68" s="399"/>
      <c r="LTD68" s="918"/>
      <c r="LTE68" s="918"/>
      <c r="LTF68" s="918"/>
      <c r="LTG68" s="566"/>
      <c r="LTH68" s="399"/>
      <c r="LTI68" s="399"/>
      <c r="LTJ68" s="399"/>
      <c r="LTK68" s="567"/>
      <c r="LTL68" s="399"/>
      <c r="LTM68" s="399"/>
      <c r="LTN68" s="399"/>
      <c r="LTO68" s="399"/>
      <c r="LTP68" s="399"/>
      <c r="LTQ68" s="399"/>
      <c r="LTR68" s="399"/>
      <c r="LTS68" s="399"/>
      <c r="LTT68" s="399"/>
      <c r="LTU68" s="918"/>
      <c r="LTV68" s="918"/>
      <c r="LTW68" s="918"/>
      <c r="LTX68" s="566"/>
      <c r="LTY68" s="399"/>
      <c r="LTZ68" s="399"/>
      <c r="LUA68" s="399"/>
      <c r="LUB68" s="567"/>
      <c r="LUC68" s="399"/>
      <c r="LUD68" s="399"/>
      <c r="LUE68" s="399"/>
      <c r="LUF68" s="399"/>
      <c r="LUG68" s="399"/>
      <c r="LUH68" s="399"/>
      <c r="LUI68" s="399"/>
      <c r="LUJ68" s="399"/>
      <c r="LUK68" s="399"/>
      <c r="LUL68" s="918"/>
      <c r="LUM68" s="918"/>
      <c r="LUN68" s="918"/>
      <c r="LUO68" s="566"/>
      <c r="LUP68" s="399"/>
      <c r="LUQ68" s="399"/>
      <c r="LUR68" s="399"/>
      <c r="LUS68" s="567"/>
      <c r="LUT68" s="399"/>
      <c r="LUU68" s="399"/>
      <c r="LUV68" s="399"/>
      <c r="LUW68" s="399"/>
      <c r="LUX68" s="399"/>
      <c r="LUY68" s="399"/>
      <c r="LUZ68" s="399"/>
      <c r="LVA68" s="399"/>
      <c r="LVB68" s="399"/>
      <c r="LVC68" s="918"/>
      <c r="LVD68" s="918"/>
      <c r="LVE68" s="918"/>
      <c r="LVF68" s="566"/>
      <c r="LVG68" s="399"/>
      <c r="LVH68" s="399"/>
      <c r="LVI68" s="399"/>
      <c r="LVJ68" s="567"/>
      <c r="LVK68" s="399"/>
      <c r="LVL68" s="399"/>
      <c r="LVM68" s="399"/>
      <c r="LVN68" s="399"/>
      <c r="LVO68" s="399"/>
      <c r="LVP68" s="399"/>
      <c r="LVQ68" s="399"/>
      <c r="LVR68" s="399"/>
      <c r="LVS68" s="399"/>
      <c r="LVT68" s="918"/>
      <c r="LVU68" s="918"/>
      <c r="LVV68" s="918"/>
      <c r="LVW68" s="566"/>
      <c r="LVX68" s="399"/>
      <c r="LVY68" s="399"/>
      <c r="LVZ68" s="399"/>
      <c r="LWA68" s="567"/>
      <c r="LWB68" s="399"/>
      <c r="LWC68" s="399"/>
      <c r="LWD68" s="399"/>
      <c r="LWE68" s="399"/>
      <c r="LWF68" s="399"/>
      <c r="LWG68" s="399"/>
      <c r="LWH68" s="399"/>
      <c r="LWI68" s="399"/>
      <c r="LWJ68" s="399"/>
      <c r="LWK68" s="918"/>
      <c r="LWL68" s="918"/>
      <c r="LWM68" s="918"/>
      <c r="LWN68" s="566"/>
      <c r="LWO68" s="399"/>
      <c r="LWP68" s="399"/>
      <c r="LWQ68" s="399"/>
      <c r="LWR68" s="567"/>
      <c r="LWS68" s="399"/>
      <c r="LWT68" s="399"/>
      <c r="LWU68" s="399"/>
      <c r="LWV68" s="399"/>
      <c r="LWW68" s="399"/>
      <c r="LWX68" s="399"/>
      <c r="LWY68" s="399"/>
      <c r="LWZ68" s="399"/>
      <c r="LXA68" s="399"/>
      <c r="LXB68" s="918"/>
      <c r="LXC68" s="918"/>
      <c r="LXD68" s="918"/>
      <c r="LXE68" s="566"/>
      <c r="LXF68" s="399"/>
      <c r="LXG68" s="399"/>
      <c r="LXH68" s="399"/>
      <c r="LXI68" s="567"/>
      <c r="LXJ68" s="399"/>
      <c r="LXK68" s="399"/>
      <c r="LXL68" s="399"/>
      <c r="LXM68" s="399"/>
      <c r="LXN68" s="399"/>
      <c r="LXO68" s="399"/>
      <c r="LXP68" s="399"/>
      <c r="LXQ68" s="399"/>
      <c r="LXR68" s="399"/>
      <c r="LXS68" s="918"/>
      <c r="LXT68" s="918"/>
      <c r="LXU68" s="918"/>
      <c r="LXV68" s="566"/>
      <c r="LXW68" s="399"/>
      <c r="LXX68" s="399"/>
      <c r="LXY68" s="399"/>
      <c r="LXZ68" s="567"/>
      <c r="LYA68" s="399"/>
      <c r="LYB68" s="399"/>
      <c r="LYC68" s="399"/>
      <c r="LYD68" s="399"/>
      <c r="LYE68" s="399"/>
      <c r="LYF68" s="399"/>
      <c r="LYG68" s="399"/>
      <c r="LYH68" s="399"/>
      <c r="LYI68" s="399"/>
      <c r="LYJ68" s="918"/>
      <c r="LYK68" s="918"/>
      <c r="LYL68" s="918"/>
      <c r="LYM68" s="566"/>
      <c r="LYN68" s="399"/>
      <c r="LYO68" s="399"/>
      <c r="LYP68" s="399"/>
      <c r="LYQ68" s="567"/>
      <c r="LYR68" s="399"/>
      <c r="LYS68" s="399"/>
      <c r="LYT68" s="399"/>
      <c r="LYU68" s="399"/>
      <c r="LYV68" s="399"/>
      <c r="LYW68" s="399"/>
      <c r="LYX68" s="399"/>
      <c r="LYY68" s="399"/>
      <c r="LYZ68" s="399"/>
      <c r="LZA68" s="918"/>
      <c r="LZB68" s="918"/>
      <c r="LZC68" s="918"/>
      <c r="LZD68" s="566"/>
      <c r="LZE68" s="399"/>
      <c r="LZF68" s="399"/>
      <c r="LZG68" s="399"/>
      <c r="LZH68" s="567"/>
      <c r="LZI68" s="399"/>
      <c r="LZJ68" s="399"/>
      <c r="LZK68" s="399"/>
      <c r="LZL68" s="399"/>
      <c r="LZM68" s="399"/>
      <c r="LZN68" s="399"/>
      <c r="LZO68" s="399"/>
      <c r="LZP68" s="399"/>
      <c r="LZQ68" s="399"/>
      <c r="LZR68" s="918"/>
      <c r="LZS68" s="918"/>
      <c r="LZT68" s="918"/>
      <c r="LZU68" s="566"/>
      <c r="LZV68" s="399"/>
      <c r="LZW68" s="399"/>
      <c r="LZX68" s="399"/>
      <c r="LZY68" s="567"/>
      <c r="LZZ68" s="399"/>
      <c r="MAA68" s="399"/>
      <c r="MAB68" s="399"/>
      <c r="MAC68" s="399"/>
      <c r="MAD68" s="399"/>
      <c r="MAE68" s="399"/>
      <c r="MAF68" s="399"/>
      <c r="MAG68" s="399"/>
      <c r="MAH68" s="399"/>
      <c r="MAI68" s="918"/>
      <c r="MAJ68" s="918"/>
      <c r="MAK68" s="918"/>
      <c r="MAL68" s="566"/>
      <c r="MAM68" s="399"/>
      <c r="MAN68" s="399"/>
      <c r="MAO68" s="399"/>
      <c r="MAP68" s="567"/>
      <c r="MAQ68" s="399"/>
      <c r="MAR68" s="399"/>
      <c r="MAS68" s="399"/>
      <c r="MAT68" s="399"/>
      <c r="MAU68" s="399"/>
      <c r="MAV68" s="399"/>
      <c r="MAW68" s="399"/>
      <c r="MAX68" s="399"/>
      <c r="MAY68" s="399"/>
      <c r="MAZ68" s="918"/>
      <c r="MBA68" s="918"/>
      <c r="MBB68" s="918"/>
      <c r="MBC68" s="566"/>
      <c r="MBD68" s="399"/>
      <c r="MBE68" s="399"/>
      <c r="MBF68" s="399"/>
      <c r="MBG68" s="567"/>
      <c r="MBH68" s="399"/>
      <c r="MBI68" s="399"/>
      <c r="MBJ68" s="399"/>
      <c r="MBK68" s="399"/>
      <c r="MBL68" s="399"/>
      <c r="MBM68" s="399"/>
      <c r="MBN68" s="399"/>
      <c r="MBO68" s="399"/>
      <c r="MBP68" s="399"/>
      <c r="MBQ68" s="918"/>
      <c r="MBR68" s="918"/>
      <c r="MBS68" s="918"/>
      <c r="MBT68" s="566"/>
      <c r="MBU68" s="399"/>
      <c r="MBV68" s="399"/>
      <c r="MBW68" s="399"/>
      <c r="MBX68" s="567"/>
      <c r="MBY68" s="399"/>
      <c r="MBZ68" s="399"/>
      <c r="MCA68" s="399"/>
      <c r="MCB68" s="399"/>
      <c r="MCC68" s="399"/>
      <c r="MCD68" s="399"/>
      <c r="MCE68" s="399"/>
      <c r="MCF68" s="399"/>
      <c r="MCG68" s="399"/>
      <c r="MCH68" s="918"/>
      <c r="MCI68" s="918"/>
      <c r="MCJ68" s="918"/>
      <c r="MCK68" s="566"/>
      <c r="MCL68" s="399"/>
      <c r="MCM68" s="399"/>
      <c r="MCN68" s="399"/>
      <c r="MCO68" s="567"/>
      <c r="MCP68" s="399"/>
      <c r="MCQ68" s="399"/>
      <c r="MCR68" s="399"/>
      <c r="MCS68" s="399"/>
      <c r="MCT68" s="399"/>
      <c r="MCU68" s="399"/>
      <c r="MCV68" s="399"/>
      <c r="MCW68" s="399"/>
      <c r="MCX68" s="399"/>
      <c r="MCY68" s="918"/>
      <c r="MCZ68" s="918"/>
      <c r="MDA68" s="918"/>
      <c r="MDB68" s="566"/>
      <c r="MDC68" s="399"/>
      <c r="MDD68" s="399"/>
      <c r="MDE68" s="399"/>
      <c r="MDF68" s="567"/>
      <c r="MDG68" s="399"/>
      <c r="MDH68" s="399"/>
      <c r="MDI68" s="399"/>
      <c r="MDJ68" s="399"/>
      <c r="MDK68" s="399"/>
      <c r="MDL68" s="399"/>
      <c r="MDM68" s="399"/>
      <c r="MDN68" s="399"/>
      <c r="MDO68" s="399"/>
      <c r="MDP68" s="918"/>
      <c r="MDQ68" s="918"/>
      <c r="MDR68" s="918"/>
      <c r="MDS68" s="566"/>
      <c r="MDT68" s="399"/>
      <c r="MDU68" s="399"/>
      <c r="MDV68" s="399"/>
      <c r="MDW68" s="567"/>
      <c r="MDX68" s="399"/>
      <c r="MDY68" s="399"/>
      <c r="MDZ68" s="399"/>
      <c r="MEA68" s="399"/>
      <c r="MEB68" s="399"/>
      <c r="MEC68" s="399"/>
      <c r="MED68" s="399"/>
      <c r="MEE68" s="399"/>
      <c r="MEF68" s="399"/>
      <c r="MEG68" s="918"/>
      <c r="MEH68" s="918"/>
      <c r="MEI68" s="918"/>
      <c r="MEJ68" s="566"/>
      <c r="MEK68" s="399"/>
      <c r="MEL68" s="399"/>
      <c r="MEM68" s="399"/>
      <c r="MEN68" s="567"/>
      <c r="MEO68" s="399"/>
      <c r="MEP68" s="399"/>
      <c r="MEQ68" s="399"/>
      <c r="MER68" s="399"/>
      <c r="MES68" s="399"/>
      <c r="MET68" s="399"/>
      <c r="MEU68" s="399"/>
      <c r="MEV68" s="399"/>
      <c r="MEW68" s="399"/>
      <c r="MEX68" s="918"/>
      <c r="MEY68" s="918"/>
      <c r="MEZ68" s="918"/>
      <c r="MFA68" s="566"/>
      <c r="MFB68" s="399"/>
      <c r="MFC68" s="399"/>
      <c r="MFD68" s="399"/>
      <c r="MFE68" s="567"/>
      <c r="MFF68" s="399"/>
      <c r="MFG68" s="399"/>
      <c r="MFH68" s="399"/>
      <c r="MFI68" s="399"/>
      <c r="MFJ68" s="399"/>
      <c r="MFK68" s="399"/>
      <c r="MFL68" s="399"/>
      <c r="MFM68" s="399"/>
      <c r="MFN68" s="399"/>
      <c r="MFO68" s="918"/>
      <c r="MFP68" s="918"/>
      <c r="MFQ68" s="918"/>
      <c r="MFR68" s="566"/>
      <c r="MFS68" s="399"/>
      <c r="MFT68" s="399"/>
      <c r="MFU68" s="399"/>
      <c r="MFV68" s="567"/>
      <c r="MFW68" s="399"/>
      <c r="MFX68" s="399"/>
      <c r="MFY68" s="399"/>
      <c r="MFZ68" s="399"/>
      <c r="MGA68" s="399"/>
      <c r="MGB68" s="399"/>
      <c r="MGC68" s="399"/>
      <c r="MGD68" s="399"/>
      <c r="MGE68" s="399"/>
      <c r="MGF68" s="918"/>
      <c r="MGG68" s="918"/>
      <c r="MGH68" s="918"/>
      <c r="MGI68" s="566"/>
      <c r="MGJ68" s="399"/>
      <c r="MGK68" s="399"/>
      <c r="MGL68" s="399"/>
      <c r="MGM68" s="567"/>
      <c r="MGN68" s="399"/>
      <c r="MGO68" s="399"/>
      <c r="MGP68" s="399"/>
      <c r="MGQ68" s="399"/>
      <c r="MGR68" s="399"/>
      <c r="MGS68" s="399"/>
      <c r="MGT68" s="399"/>
      <c r="MGU68" s="399"/>
      <c r="MGV68" s="399"/>
      <c r="MGW68" s="918"/>
      <c r="MGX68" s="918"/>
      <c r="MGY68" s="918"/>
      <c r="MGZ68" s="566"/>
      <c r="MHA68" s="399"/>
      <c r="MHB68" s="399"/>
      <c r="MHC68" s="399"/>
      <c r="MHD68" s="567"/>
      <c r="MHE68" s="399"/>
      <c r="MHF68" s="399"/>
      <c r="MHG68" s="399"/>
      <c r="MHH68" s="399"/>
      <c r="MHI68" s="399"/>
      <c r="MHJ68" s="399"/>
      <c r="MHK68" s="399"/>
      <c r="MHL68" s="399"/>
      <c r="MHM68" s="399"/>
      <c r="MHN68" s="918"/>
      <c r="MHO68" s="918"/>
      <c r="MHP68" s="918"/>
      <c r="MHQ68" s="566"/>
      <c r="MHR68" s="399"/>
      <c r="MHS68" s="399"/>
      <c r="MHT68" s="399"/>
      <c r="MHU68" s="567"/>
      <c r="MHV68" s="399"/>
      <c r="MHW68" s="399"/>
      <c r="MHX68" s="399"/>
      <c r="MHY68" s="399"/>
      <c r="MHZ68" s="399"/>
      <c r="MIA68" s="399"/>
      <c r="MIB68" s="399"/>
      <c r="MIC68" s="399"/>
      <c r="MID68" s="399"/>
      <c r="MIE68" s="918"/>
      <c r="MIF68" s="918"/>
      <c r="MIG68" s="918"/>
      <c r="MIH68" s="566"/>
      <c r="MII68" s="399"/>
      <c r="MIJ68" s="399"/>
      <c r="MIK68" s="399"/>
      <c r="MIL68" s="567"/>
      <c r="MIM68" s="399"/>
      <c r="MIN68" s="399"/>
      <c r="MIO68" s="399"/>
      <c r="MIP68" s="399"/>
      <c r="MIQ68" s="399"/>
      <c r="MIR68" s="399"/>
      <c r="MIS68" s="399"/>
      <c r="MIT68" s="399"/>
      <c r="MIU68" s="399"/>
      <c r="MIV68" s="918"/>
      <c r="MIW68" s="918"/>
      <c r="MIX68" s="918"/>
      <c r="MIY68" s="566"/>
      <c r="MIZ68" s="399"/>
      <c r="MJA68" s="399"/>
      <c r="MJB68" s="399"/>
      <c r="MJC68" s="567"/>
      <c r="MJD68" s="399"/>
      <c r="MJE68" s="399"/>
      <c r="MJF68" s="399"/>
      <c r="MJG68" s="399"/>
      <c r="MJH68" s="399"/>
      <c r="MJI68" s="399"/>
      <c r="MJJ68" s="399"/>
      <c r="MJK68" s="399"/>
      <c r="MJL68" s="399"/>
      <c r="MJM68" s="918"/>
      <c r="MJN68" s="918"/>
      <c r="MJO68" s="918"/>
      <c r="MJP68" s="566"/>
      <c r="MJQ68" s="399"/>
      <c r="MJR68" s="399"/>
      <c r="MJS68" s="399"/>
      <c r="MJT68" s="567"/>
      <c r="MJU68" s="399"/>
      <c r="MJV68" s="399"/>
      <c r="MJW68" s="399"/>
      <c r="MJX68" s="399"/>
      <c r="MJY68" s="399"/>
      <c r="MJZ68" s="399"/>
      <c r="MKA68" s="399"/>
      <c r="MKB68" s="399"/>
      <c r="MKC68" s="399"/>
      <c r="MKD68" s="918"/>
      <c r="MKE68" s="918"/>
      <c r="MKF68" s="918"/>
      <c r="MKG68" s="566"/>
      <c r="MKH68" s="399"/>
      <c r="MKI68" s="399"/>
      <c r="MKJ68" s="399"/>
      <c r="MKK68" s="567"/>
      <c r="MKL68" s="399"/>
      <c r="MKM68" s="399"/>
      <c r="MKN68" s="399"/>
      <c r="MKO68" s="399"/>
      <c r="MKP68" s="399"/>
      <c r="MKQ68" s="399"/>
      <c r="MKR68" s="399"/>
      <c r="MKS68" s="399"/>
      <c r="MKT68" s="399"/>
      <c r="MKU68" s="918"/>
      <c r="MKV68" s="918"/>
      <c r="MKW68" s="918"/>
      <c r="MKX68" s="566"/>
      <c r="MKY68" s="399"/>
      <c r="MKZ68" s="399"/>
      <c r="MLA68" s="399"/>
      <c r="MLB68" s="567"/>
      <c r="MLC68" s="399"/>
      <c r="MLD68" s="399"/>
      <c r="MLE68" s="399"/>
      <c r="MLF68" s="399"/>
      <c r="MLG68" s="399"/>
      <c r="MLH68" s="399"/>
      <c r="MLI68" s="399"/>
      <c r="MLJ68" s="399"/>
      <c r="MLK68" s="399"/>
      <c r="MLL68" s="918"/>
      <c r="MLM68" s="918"/>
      <c r="MLN68" s="918"/>
      <c r="MLO68" s="566"/>
      <c r="MLP68" s="399"/>
      <c r="MLQ68" s="399"/>
      <c r="MLR68" s="399"/>
      <c r="MLS68" s="567"/>
      <c r="MLT68" s="399"/>
      <c r="MLU68" s="399"/>
      <c r="MLV68" s="399"/>
      <c r="MLW68" s="399"/>
      <c r="MLX68" s="399"/>
      <c r="MLY68" s="399"/>
      <c r="MLZ68" s="399"/>
      <c r="MMA68" s="399"/>
      <c r="MMB68" s="399"/>
      <c r="MMC68" s="918"/>
      <c r="MMD68" s="918"/>
      <c r="MME68" s="918"/>
      <c r="MMF68" s="566"/>
      <c r="MMG68" s="399"/>
      <c r="MMH68" s="399"/>
      <c r="MMI68" s="399"/>
      <c r="MMJ68" s="567"/>
      <c r="MMK68" s="399"/>
      <c r="MML68" s="399"/>
      <c r="MMM68" s="399"/>
      <c r="MMN68" s="399"/>
      <c r="MMO68" s="399"/>
      <c r="MMP68" s="399"/>
      <c r="MMQ68" s="399"/>
      <c r="MMR68" s="399"/>
      <c r="MMS68" s="399"/>
      <c r="MMT68" s="918"/>
      <c r="MMU68" s="918"/>
      <c r="MMV68" s="918"/>
      <c r="MMW68" s="566"/>
      <c r="MMX68" s="399"/>
      <c r="MMY68" s="399"/>
      <c r="MMZ68" s="399"/>
      <c r="MNA68" s="567"/>
      <c r="MNB68" s="399"/>
      <c r="MNC68" s="399"/>
      <c r="MND68" s="399"/>
      <c r="MNE68" s="399"/>
      <c r="MNF68" s="399"/>
      <c r="MNG68" s="399"/>
      <c r="MNH68" s="399"/>
      <c r="MNI68" s="399"/>
      <c r="MNJ68" s="399"/>
      <c r="MNK68" s="918"/>
      <c r="MNL68" s="918"/>
      <c r="MNM68" s="918"/>
      <c r="MNN68" s="566"/>
      <c r="MNO68" s="399"/>
      <c r="MNP68" s="399"/>
      <c r="MNQ68" s="399"/>
      <c r="MNR68" s="567"/>
      <c r="MNS68" s="399"/>
      <c r="MNT68" s="399"/>
      <c r="MNU68" s="399"/>
      <c r="MNV68" s="399"/>
      <c r="MNW68" s="399"/>
      <c r="MNX68" s="399"/>
      <c r="MNY68" s="399"/>
      <c r="MNZ68" s="399"/>
      <c r="MOA68" s="399"/>
      <c r="MOB68" s="918"/>
      <c r="MOC68" s="918"/>
      <c r="MOD68" s="918"/>
      <c r="MOE68" s="566"/>
      <c r="MOF68" s="399"/>
      <c r="MOG68" s="399"/>
      <c r="MOH68" s="399"/>
      <c r="MOI68" s="567"/>
      <c r="MOJ68" s="399"/>
      <c r="MOK68" s="399"/>
      <c r="MOL68" s="399"/>
      <c r="MOM68" s="399"/>
      <c r="MON68" s="399"/>
      <c r="MOO68" s="399"/>
      <c r="MOP68" s="399"/>
      <c r="MOQ68" s="399"/>
      <c r="MOR68" s="399"/>
      <c r="MOS68" s="918"/>
      <c r="MOT68" s="918"/>
      <c r="MOU68" s="918"/>
      <c r="MOV68" s="566"/>
      <c r="MOW68" s="399"/>
      <c r="MOX68" s="399"/>
      <c r="MOY68" s="399"/>
      <c r="MOZ68" s="567"/>
      <c r="MPA68" s="399"/>
      <c r="MPB68" s="399"/>
      <c r="MPC68" s="399"/>
      <c r="MPD68" s="399"/>
      <c r="MPE68" s="399"/>
      <c r="MPF68" s="399"/>
      <c r="MPG68" s="399"/>
      <c r="MPH68" s="399"/>
      <c r="MPI68" s="399"/>
      <c r="MPJ68" s="918"/>
      <c r="MPK68" s="918"/>
      <c r="MPL68" s="918"/>
      <c r="MPM68" s="566"/>
      <c r="MPN68" s="399"/>
      <c r="MPO68" s="399"/>
      <c r="MPP68" s="399"/>
      <c r="MPQ68" s="567"/>
      <c r="MPR68" s="399"/>
      <c r="MPS68" s="399"/>
      <c r="MPT68" s="399"/>
      <c r="MPU68" s="399"/>
      <c r="MPV68" s="399"/>
      <c r="MPW68" s="399"/>
      <c r="MPX68" s="399"/>
      <c r="MPY68" s="399"/>
      <c r="MPZ68" s="399"/>
      <c r="MQA68" s="918"/>
      <c r="MQB68" s="918"/>
      <c r="MQC68" s="918"/>
      <c r="MQD68" s="566"/>
      <c r="MQE68" s="399"/>
      <c r="MQF68" s="399"/>
      <c r="MQG68" s="399"/>
      <c r="MQH68" s="567"/>
      <c r="MQI68" s="399"/>
      <c r="MQJ68" s="399"/>
      <c r="MQK68" s="399"/>
      <c r="MQL68" s="399"/>
      <c r="MQM68" s="399"/>
      <c r="MQN68" s="399"/>
      <c r="MQO68" s="399"/>
      <c r="MQP68" s="399"/>
      <c r="MQQ68" s="399"/>
      <c r="MQR68" s="918"/>
      <c r="MQS68" s="918"/>
      <c r="MQT68" s="918"/>
      <c r="MQU68" s="566"/>
      <c r="MQV68" s="399"/>
      <c r="MQW68" s="399"/>
      <c r="MQX68" s="399"/>
      <c r="MQY68" s="567"/>
      <c r="MQZ68" s="399"/>
      <c r="MRA68" s="399"/>
      <c r="MRB68" s="399"/>
      <c r="MRC68" s="399"/>
      <c r="MRD68" s="399"/>
      <c r="MRE68" s="399"/>
      <c r="MRF68" s="399"/>
      <c r="MRG68" s="399"/>
      <c r="MRH68" s="399"/>
      <c r="MRI68" s="918"/>
      <c r="MRJ68" s="918"/>
      <c r="MRK68" s="918"/>
      <c r="MRL68" s="566"/>
      <c r="MRM68" s="399"/>
      <c r="MRN68" s="399"/>
      <c r="MRO68" s="399"/>
      <c r="MRP68" s="567"/>
      <c r="MRQ68" s="399"/>
      <c r="MRR68" s="399"/>
      <c r="MRS68" s="399"/>
      <c r="MRT68" s="399"/>
      <c r="MRU68" s="399"/>
      <c r="MRV68" s="399"/>
      <c r="MRW68" s="399"/>
      <c r="MRX68" s="399"/>
      <c r="MRY68" s="399"/>
      <c r="MRZ68" s="918"/>
      <c r="MSA68" s="918"/>
      <c r="MSB68" s="918"/>
      <c r="MSC68" s="566"/>
      <c r="MSD68" s="399"/>
      <c r="MSE68" s="399"/>
      <c r="MSF68" s="399"/>
      <c r="MSG68" s="567"/>
      <c r="MSH68" s="399"/>
      <c r="MSI68" s="399"/>
      <c r="MSJ68" s="399"/>
      <c r="MSK68" s="399"/>
      <c r="MSL68" s="399"/>
      <c r="MSM68" s="399"/>
      <c r="MSN68" s="399"/>
      <c r="MSO68" s="399"/>
      <c r="MSP68" s="399"/>
      <c r="MSQ68" s="918"/>
      <c r="MSR68" s="918"/>
      <c r="MSS68" s="918"/>
      <c r="MST68" s="566"/>
      <c r="MSU68" s="399"/>
      <c r="MSV68" s="399"/>
      <c r="MSW68" s="399"/>
      <c r="MSX68" s="567"/>
      <c r="MSY68" s="399"/>
      <c r="MSZ68" s="399"/>
      <c r="MTA68" s="399"/>
      <c r="MTB68" s="399"/>
      <c r="MTC68" s="399"/>
      <c r="MTD68" s="399"/>
      <c r="MTE68" s="399"/>
      <c r="MTF68" s="399"/>
      <c r="MTG68" s="399"/>
      <c r="MTH68" s="918"/>
      <c r="MTI68" s="918"/>
      <c r="MTJ68" s="918"/>
      <c r="MTK68" s="566"/>
      <c r="MTL68" s="399"/>
      <c r="MTM68" s="399"/>
      <c r="MTN68" s="399"/>
      <c r="MTO68" s="567"/>
      <c r="MTP68" s="399"/>
      <c r="MTQ68" s="399"/>
      <c r="MTR68" s="399"/>
      <c r="MTS68" s="399"/>
      <c r="MTT68" s="399"/>
      <c r="MTU68" s="399"/>
      <c r="MTV68" s="399"/>
      <c r="MTW68" s="399"/>
      <c r="MTX68" s="399"/>
      <c r="MTY68" s="918"/>
      <c r="MTZ68" s="918"/>
      <c r="MUA68" s="918"/>
      <c r="MUB68" s="566"/>
      <c r="MUC68" s="399"/>
      <c r="MUD68" s="399"/>
      <c r="MUE68" s="399"/>
      <c r="MUF68" s="567"/>
      <c r="MUG68" s="399"/>
      <c r="MUH68" s="399"/>
      <c r="MUI68" s="399"/>
      <c r="MUJ68" s="399"/>
      <c r="MUK68" s="399"/>
      <c r="MUL68" s="399"/>
      <c r="MUM68" s="399"/>
      <c r="MUN68" s="399"/>
      <c r="MUO68" s="399"/>
      <c r="MUP68" s="918"/>
      <c r="MUQ68" s="918"/>
      <c r="MUR68" s="918"/>
      <c r="MUS68" s="566"/>
      <c r="MUT68" s="399"/>
      <c r="MUU68" s="399"/>
      <c r="MUV68" s="399"/>
      <c r="MUW68" s="567"/>
      <c r="MUX68" s="399"/>
      <c r="MUY68" s="399"/>
      <c r="MUZ68" s="399"/>
      <c r="MVA68" s="399"/>
      <c r="MVB68" s="399"/>
      <c r="MVC68" s="399"/>
      <c r="MVD68" s="399"/>
      <c r="MVE68" s="399"/>
      <c r="MVF68" s="399"/>
      <c r="MVG68" s="918"/>
      <c r="MVH68" s="918"/>
      <c r="MVI68" s="918"/>
      <c r="MVJ68" s="566"/>
      <c r="MVK68" s="399"/>
      <c r="MVL68" s="399"/>
      <c r="MVM68" s="399"/>
      <c r="MVN68" s="567"/>
      <c r="MVO68" s="399"/>
      <c r="MVP68" s="399"/>
      <c r="MVQ68" s="399"/>
      <c r="MVR68" s="399"/>
      <c r="MVS68" s="399"/>
      <c r="MVT68" s="399"/>
      <c r="MVU68" s="399"/>
      <c r="MVV68" s="399"/>
      <c r="MVW68" s="399"/>
      <c r="MVX68" s="918"/>
      <c r="MVY68" s="918"/>
      <c r="MVZ68" s="918"/>
      <c r="MWA68" s="566"/>
      <c r="MWB68" s="399"/>
      <c r="MWC68" s="399"/>
      <c r="MWD68" s="399"/>
      <c r="MWE68" s="567"/>
      <c r="MWF68" s="399"/>
      <c r="MWG68" s="399"/>
      <c r="MWH68" s="399"/>
      <c r="MWI68" s="399"/>
      <c r="MWJ68" s="399"/>
      <c r="MWK68" s="399"/>
      <c r="MWL68" s="399"/>
      <c r="MWM68" s="399"/>
      <c r="MWN68" s="399"/>
      <c r="MWO68" s="918"/>
      <c r="MWP68" s="918"/>
      <c r="MWQ68" s="918"/>
      <c r="MWR68" s="566"/>
      <c r="MWS68" s="399"/>
      <c r="MWT68" s="399"/>
      <c r="MWU68" s="399"/>
      <c r="MWV68" s="567"/>
      <c r="MWW68" s="399"/>
      <c r="MWX68" s="399"/>
      <c r="MWY68" s="399"/>
      <c r="MWZ68" s="399"/>
      <c r="MXA68" s="399"/>
      <c r="MXB68" s="399"/>
      <c r="MXC68" s="399"/>
      <c r="MXD68" s="399"/>
      <c r="MXE68" s="399"/>
      <c r="MXF68" s="918"/>
      <c r="MXG68" s="918"/>
      <c r="MXH68" s="918"/>
      <c r="MXI68" s="566"/>
      <c r="MXJ68" s="399"/>
      <c r="MXK68" s="399"/>
      <c r="MXL68" s="399"/>
      <c r="MXM68" s="567"/>
      <c r="MXN68" s="399"/>
      <c r="MXO68" s="399"/>
      <c r="MXP68" s="399"/>
      <c r="MXQ68" s="399"/>
      <c r="MXR68" s="399"/>
      <c r="MXS68" s="399"/>
      <c r="MXT68" s="399"/>
      <c r="MXU68" s="399"/>
      <c r="MXV68" s="399"/>
      <c r="MXW68" s="918"/>
      <c r="MXX68" s="918"/>
      <c r="MXY68" s="918"/>
      <c r="MXZ68" s="566"/>
      <c r="MYA68" s="399"/>
      <c r="MYB68" s="399"/>
      <c r="MYC68" s="399"/>
      <c r="MYD68" s="567"/>
      <c r="MYE68" s="399"/>
      <c r="MYF68" s="399"/>
      <c r="MYG68" s="399"/>
      <c r="MYH68" s="399"/>
      <c r="MYI68" s="399"/>
      <c r="MYJ68" s="399"/>
      <c r="MYK68" s="399"/>
      <c r="MYL68" s="399"/>
      <c r="MYM68" s="399"/>
      <c r="MYN68" s="918"/>
      <c r="MYO68" s="918"/>
      <c r="MYP68" s="918"/>
      <c r="MYQ68" s="566"/>
      <c r="MYR68" s="399"/>
      <c r="MYS68" s="399"/>
      <c r="MYT68" s="399"/>
      <c r="MYU68" s="567"/>
      <c r="MYV68" s="399"/>
      <c r="MYW68" s="399"/>
      <c r="MYX68" s="399"/>
      <c r="MYY68" s="399"/>
      <c r="MYZ68" s="399"/>
      <c r="MZA68" s="399"/>
      <c r="MZB68" s="399"/>
      <c r="MZC68" s="399"/>
      <c r="MZD68" s="399"/>
      <c r="MZE68" s="918"/>
      <c r="MZF68" s="918"/>
      <c r="MZG68" s="918"/>
      <c r="MZH68" s="566"/>
      <c r="MZI68" s="399"/>
      <c r="MZJ68" s="399"/>
      <c r="MZK68" s="399"/>
      <c r="MZL68" s="567"/>
      <c r="MZM68" s="399"/>
      <c r="MZN68" s="399"/>
      <c r="MZO68" s="399"/>
      <c r="MZP68" s="399"/>
      <c r="MZQ68" s="399"/>
      <c r="MZR68" s="399"/>
      <c r="MZS68" s="399"/>
      <c r="MZT68" s="399"/>
      <c r="MZU68" s="399"/>
      <c r="MZV68" s="918"/>
      <c r="MZW68" s="918"/>
      <c r="MZX68" s="918"/>
      <c r="MZY68" s="566"/>
      <c r="MZZ68" s="399"/>
      <c r="NAA68" s="399"/>
      <c r="NAB68" s="399"/>
      <c r="NAC68" s="567"/>
      <c r="NAD68" s="399"/>
      <c r="NAE68" s="399"/>
      <c r="NAF68" s="399"/>
      <c r="NAG68" s="399"/>
      <c r="NAH68" s="399"/>
      <c r="NAI68" s="399"/>
      <c r="NAJ68" s="399"/>
      <c r="NAK68" s="399"/>
      <c r="NAL68" s="399"/>
      <c r="NAM68" s="918"/>
      <c r="NAN68" s="918"/>
      <c r="NAO68" s="918"/>
      <c r="NAP68" s="566"/>
      <c r="NAQ68" s="399"/>
      <c r="NAR68" s="399"/>
      <c r="NAS68" s="399"/>
      <c r="NAT68" s="567"/>
      <c r="NAU68" s="399"/>
      <c r="NAV68" s="399"/>
      <c r="NAW68" s="399"/>
      <c r="NAX68" s="399"/>
      <c r="NAY68" s="399"/>
      <c r="NAZ68" s="399"/>
      <c r="NBA68" s="399"/>
      <c r="NBB68" s="399"/>
      <c r="NBC68" s="399"/>
      <c r="NBD68" s="918"/>
      <c r="NBE68" s="918"/>
      <c r="NBF68" s="918"/>
      <c r="NBG68" s="566"/>
      <c r="NBH68" s="399"/>
      <c r="NBI68" s="399"/>
      <c r="NBJ68" s="399"/>
      <c r="NBK68" s="567"/>
      <c r="NBL68" s="399"/>
      <c r="NBM68" s="399"/>
      <c r="NBN68" s="399"/>
      <c r="NBO68" s="399"/>
      <c r="NBP68" s="399"/>
      <c r="NBQ68" s="399"/>
      <c r="NBR68" s="399"/>
      <c r="NBS68" s="399"/>
      <c r="NBT68" s="399"/>
      <c r="NBU68" s="918"/>
      <c r="NBV68" s="918"/>
      <c r="NBW68" s="918"/>
      <c r="NBX68" s="566"/>
      <c r="NBY68" s="399"/>
      <c r="NBZ68" s="399"/>
      <c r="NCA68" s="399"/>
      <c r="NCB68" s="567"/>
      <c r="NCC68" s="399"/>
      <c r="NCD68" s="399"/>
      <c r="NCE68" s="399"/>
      <c r="NCF68" s="399"/>
      <c r="NCG68" s="399"/>
      <c r="NCH68" s="399"/>
      <c r="NCI68" s="399"/>
      <c r="NCJ68" s="399"/>
      <c r="NCK68" s="399"/>
      <c r="NCL68" s="918"/>
      <c r="NCM68" s="918"/>
      <c r="NCN68" s="918"/>
      <c r="NCO68" s="566"/>
      <c r="NCP68" s="399"/>
      <c r="NCQ68" s="399"/>
      <c r="NCR68" s="399"/>
      <c r="NCS68" s="567"/>
      <c r="NCT68" s="399"/>
      <c r="NCU68" s="399"/>
      <c r="NCV68" s="399"/>
      <c r="NCW68" s="399"/>
      <c r="NCX68" s="399"/>
      <c r="NCY68" s="399"/>
      <c r="NCZ68" s="399"/>
      <c r="NDA68" s="399"/>
      <c r="NDB68" s="399"/>
      <c r="NDC68" s="918"/>
      <c r="NDD68" s="918"/>
      <c r="NDE68" s="918"/>
      <c r="NDF68" s="566"/>
      <c r="NDG68" s="399"/>
      <c r="NDH68" s="399"/>
      <c r="NDI68" s="399"/>
      <c r="NDJ68" s="567"/>
      <c r="NDK68" s="399"/>
      <c r="NDL68" s="399"/>
      <c r="NDM68" s="399"/>
      <c r="NDN68" s="399"/>
      <c r="NDO68" s="399"/>
      <c r="NDP68" s="399"/>
      <c r="NDQ68" s="399"/>
      <c r="NDR68" s="399"/>
      <c r="NDS68" s="399"/>
      <c r="NDT68" s="918"/>
      <c r="NDU68" s="918"/>
      <c r="NDV68" s="918"/>
      <c r="NDW68" s="566"/>
      <c r="NDX68" s="399"/>
      <c r="NDY68" s="399"/>
      <c r="NDZ68" s="399"/>
      <c r="NEA68" s="567"/>
      <c r="NEB68" s="399"/>
      <c r="NEC68" s="399"/>
      <c r="NED68" s="399"/>
      <c r="NEE68" s="399"/>
      <c r="NEF68" s="399"/>
      <c r="NEG68" s="399"/>
      <c r="NEH68" s="399"/>
      <c r="NEI68" s="399"/>
      <c r="NEJ68" s="399"/>
      <c r="NEK68" s="918"/>
      <c r="NEL68" s="918"/>
      <c r="NEM68" s="918"/>
      <c r="NEN68" s="566"/>
      <c r="NEO68" s="399"/>
      <c r="NEP68" s="399"/>
      <c r="NEQ68" s="399"/>
      <c r="NER68" s="567"/>
      <c r="NES68" s="399"/>
      <c r="NET68" s="399"/>
      <c r="NEU68" s="399"/>
      <c r="NEV68" s="399"/>
      <c r="NEW68" s="399"/>
      <c r="NEX68" s="399"/>
      <c r="NEY68" s="399"/>
      <c r="NEZ68" s="399"/>
      <c r="NFA68" s="399"/>
      <c r="NFB68" s="918"/>
      <c r="NFC68" s="918"/>
      <c r="NFD68" s="918"/>
      <c r="NFE68" s="566"/>
      <c r="NFF68" s="399"/>
      <c r="NFG68" s="399"/>
      <c r="NFH68" s="399"/>
      <c r="NFI68" s="567"/>
      <c r="NFJ68" s="399"/>
      <c r="NFK68" s="399"/>
      <c r="NFL68" s="399"/>
      <c r="NFM68" s="399"/>
      <c r="NFN68" s="399"/>
      <c r="NFO68" s="399"/>
      <c r="NFP68" s="399"/>
      <c r="NFQ68" s="399"/>
      <c r="NFR68" s="399"/>
      <c r="NFS68" s="918"/>
      <c r="NFT68" s="918"/>
      <c r="NFU68" s="918"/>
      <c r="NFV68" s="566"/>
      <c r="NFW68" s="399"/>
      <c r="NFX68" s="399"/>
      <c r="NFY68" s="399"/>
      <c r="NFZ68" s="567"/>
      <c r="NGA68" s="399"/>
      <c r="NGB68" s="399"/>
      <c r="NGC68" s="399"/>
      <c r="NGD68" s="399"/>
      <c r="NGE68" s="399"/>
      <c r="NGF68" s="399"/>
      <c r="NGG68" s="399"/>
      <c r="NGH68" s="399"/>
      <c r="NGI68" s="399"/>
      <c r="NGJ68" s="918"/>
      <c r="NGK68" s="918"/>
      <c r="NGL68" s="918"/>
      <c r="NGM68" s="566"/>
      <c r="NGN68" s="399"/>
      <c r="NGO68" s="399"/>
      <c r="NGP68" s="399"/>
      <c r="NGQ68" s="567"/>
      <c r="NGR68" s="399"/>
      <c r="NGS68" s="399"/>
      <c r="NGT68" s="399"/>
      <c r="NGU68" s="399"/>
      <c r="NGV68" s="399"/>
      <c r="NGW68" s="399"/>
      <c r="NGX68" s="399"/>
      <c r="NGY68" s="399"/>
      <c r="NGZ68" s="399"/>
      <c r="NHA68" s="918"/>
      <c r="NHB68" s="918"/>
      <c r="NHC68" s="918"/>
      <c r="NHD68" s="566"/>
      <c r="NHE68" s="399"/>
      <c r="NHF68" s="399"/>
      <c r="NHG68" s="399"/>
      <c r="NHH68" s="567"/>
      <c r="NHI68" s="399"/>
      <c r="NHJ68" s="399"/>
      <c r="NHK68" s="399"/>
      <c r="NHL68" s="399"/>
      <c r="NHM68" s="399"/>
      <c r="NHN68" s="399"/>
      <c r="NHO68" s="399"/>
      <c r="NHP68" s="399"/>
      <c r="NHQ68" s="399"/>
      <c r="NHR68" s="918"/>
      <c r="NHS68" s="918"/>
      <c r="NHT68" s="918"/>
      <c r="NHU68" s="566"/>
      <c r="NHV68" s="399"/>
      <c r="NHW68" s="399"/>
      <c r="NHX68" s="399"/>
      <c r="NHY68" s="567"/>
      <c r="NHZ68" s="399"/>
      <c r="NIA68" s="399"/>
      <c r="NIB68" s="399"/>
      <c r="NIC68" s="399"/>
      <c r="NID68" s="399"/>
      <c r="NIE68" s="399"/>
      <c r="NIF68" s="399"/>
      <c r="NIG68" s="399"/>
      <c r="NIH68" s="399"/>
      <c r="NII68" s="918"/>
      <c r="NIJ68" s="918"/>
      <c r="NIK68" s="918"/>
      <c r="NIL68" s="566"/>
      <c r="NIM68" s="399"/>
      <c r="NIN68" s="399"/>
      <c r="NIO68" s="399"/>
      <c r="NIP68" s="567"/>
      <c r="NIQ68" s="399"/>
      <c r="NIR68" s="399"/>
      <c r="NIS68" s="399"/>
      <c r="NIT68" s="399"/>
      <c r="NIU68" s="399"/>
      <c r="NIV68" s="399"/>
      <c r="NIW68" s="399"/>
      <c r="NIX68" s="399"/>
      <c r="NIY68" s="399"/>
      <c r="NIZ68" s="918"/>
      <c r="NJA68" s="918"/>
      <c r="NJB68" s="918"/>
      <c r="NJC68" s="566"/>
      <c r="NJD68" s="399"/>
      <c r="NJE68" s="399"/>
      <c r="NJF68" s="399"/>
      <c r="NJG68" s="567"/>
      <c r="NJH68" s="399"/>
      <c r="NJI68" s="399"/>
      <c r="NJJ68" s="399"/>
      <c r="NJK68" s="399"/>
      <c r="NJL68" s="399"/>
      <c r="NJM68" s="399"/>
      <c r="NJN68" s="399"/>
      <c r="NJO68" s="399"/>
      <c r="NJP68" s="399"/>
      <c r="NJQ68" s="918"/>
      <c r="NJR68" s="918"/>
      <c r="NJS68" s="918"/>
      <c r="NJT68" s="566"/>
      <c r="NJU68" s="399"/>
      <c r="NJV68" s="399"/>
      <c r="NJW68" s="399"/>
      <c r="NJX68" s="567"/>
      <c r="NJY68" s="399"/>
      <c r="NJZ68" s="399"/>
      <c r="NKA68" s="399"/>
      <c r="NKB68" s="399"/>
      <c r="NKC68" s="399"/>
      <c r="NKD68" s="399"/>
      <c r="NKE68" s="399"/>
      <c r="NKF68" s="399"/>
      <c r="NKG68" s="399"/>
      <c r="NKH68" s="918"/>
      <c r="NKI68" s="918"/>
      <c r="NKJ68" s="918"/>
      <c r="NKK68" s="566"/>
      <c r="NKL68" s="399"/>
      <c r="NKM68" s="399"/>
      <c r="NKN68" s="399"/>
      <c r="NKO68" s="567"/>
      <c r="NKP68" s="399"/>
      <c r="NKQ68" s="399"/>
      <c r="NKR68" s="399"/>
      <c r="NKS68" s="399"/>
      <c r="NKT68" s="399"/>
      <c r="NKU68" s="399"/>
      <c r="NKV68" s="399"/>
      <c r="NKW68" s="399"/>
      <c r="NKX68" s="399"/>
      <c r="NKY68" s="918"/>
      <c r="NKZ68" s="918"/>
      <c r="NLA68" s="918"/>
      <c r="NLB68" s="566"/>
      <c r="NLC68" s="399"/>
      <c r="NLD68" s="399"/>
      <c r="NLE68" s="399"/>
      <c r="NLF68" s="567"/>
      <c r="NLG68" s="399"/>
      <c r="NLH68" s="399"/>
      <c r="NLI68" s="399"/>
      <c r="NLJ68" s="399"/>
      <c r="NLK68" s="399"/>
      <c r="NLL68" s="399"/>
      <c r="NLM68" s="399"/>
      <c r="NLN68" s="399"/>
      <c r="NLO68" s="399"/>
      <c r="NLP68" s="918"/>
      <c r="NLQ68" s="918"/>
      <c r="NLR68" s="918"/>
      <c r="NLS68" s="566"/>
      <c r="NLT68" s="399"/>
      <c r="NLU68" s="399"/>
      <c r="NLV68" s="399"/>
      <c r="NLW68" s="567"/>
      <c r="NLX68" s="399"/>
      <c r="NLY68" s="399"/>
      <c r="NLZ68" s="399"/>
      <c r="NMA68" s="399"/>
      <c r="NMB68" s="399"/>
      <c r="NMC68" s="399"/>
      <c r="NMD68" s="399"/>
      <c r="NME68" s="399"/>
      <c r="NMF68" s="399"/>
      <c r="NMG68" s="918"/>
      <c r="NMH68" s="918"/>
      <c r="NMI68" s="918"/>
      <c r="NMJ68" s="566"/>
      <c r="NMK68" s="399"/>
      <c r="NML68" s="399"/>
      <c r="NMM68" s="399"/>
      <c r="NMN68" s="567"/>
      <c r="NMO68" s="399"/>
      <c r="NMP68" s="399"/>
      <c r="NMQ68" s="399"/>
      <c r="NMR68" s="399"/>
      <c r="NMS68" s="399"/>
      <c r="NMT68" s="399"/>
      <c r="NMU68" s="399"/>
      <c r="NMV68" s="399"/>
      <c r="NMW68" s="399"/>
      <c r="NMX68" s="918"/>
      <c r="NMY68" s="918"/>
      <c r="NMZ68" s="918"/>
      <c r="NNA68" s="566"/>
      <c r="NNB68" s="399"/>
      <c r="NNC68" s="399"/>
      <c r="NND68" s="399"/>
      <c r="NNE68" s="567"/>
      <c r="NNF68" s="399"/>
      <c r="NNG68" s="399"/>
      <c r="NNH68" s="399"/>
      <c r="NNI68" s="399"/>
      <c r="NNJ68" s="399"/>
      <c r="NNK68" s="399"/>
      <c r="NNL68" s="399"/>
      <c r="NNM68" s="399"/>
      <c r="NNN68" s="399"/>
      <c r="NNO68" s="918"/>
      <c r="NNP68" s="918"/>
      <c r="NNQ68" s="918"/>
      <c r="NNR68" s="566"/>
      <c r="NNS68" s="399"/>
      <c r="NNT68" s="399"/>
      <c r="NNU68" s="399"/>
      <c r="NNV68" s="567"/>
      <c r="NNW68" s="399"/>
      <c r="NNX68" s="399"/>
      <c r="NNY68" s="399"/>
      <c r="NNZ68" s="399"/>
      <c r="NOA68" s="399"/>
      <c r="NOB68" s="399"/>
      <c r="NOC68" s="399"/>
      <c r="NOD68" s="399"/>
      <c r="NOE68" s="399"/>
      <c r="NOF68" s="918"/>
      <c r="NOG68" s="918"/>
      <c r="NOH68" s="918"/>
      <c r="NOI68" s="566"/>
      <c r="NOJ68" s="399"/>
      <c r="NOK68" s="399"/>
      <c r="NOL68" s="399"/>
      <c r="NOM68" s="567"/>
      <c r="NON68" s="399"/>
      <c r="NOO68" s="399"/>
      <c r="NOP68" s="399"/>
      <c r="NOQ68" s="399"/>
      <c r="NOR68" s="399"/>
      <c r="NOS68" s="399"/>
      <c r="NOT68" s="399"/>
      <c r="NOU68" s="399"/>
      <c r="NOV68" s="399"/>
      <c r="NOW68" s="918"/>
      <c r="NOX68" s="918"/>
      <c r="NOY68" s="918"/>
      <c r="NOZ68" s="566"/>
      <c r="NPA68" s="399"/>
      <c r="NPB68" s="399"/>
      <c r="NPC68" s="399"/>
      <c r="NPD68" s="567"/>
      <c r="NPE68" s="399"/>
      <c r="NPF68" s="399"/>
      <c r="NPG68" s="399"/>
      <c r="NPH68" s="399"/>
      <c r="NPI68" s="399"/>
      <c r="NPJ68" s="399"/>
      <c r="NPK68" s="399"/>
      <c r="NPL68" s="399"/>
      <c r="NPM68" s="399"/>
      <c r="NPN68" s="918"/>
      <c r="NPO68" s="918"/>
      <c r="NPP68" s="918"/>
      <c r="NPQ68" s="566"/>
      <c r="NPR68" s="399"/>
      <c r="NPS68" s="399"/>
      <c r="NPT68" s="399"/>
      <c r="NPU68" s="567"/>
      <c r="NPV68" s="399"/>
      <c r="NPW68" s="399"/>
      <c r="NPX68" s="399"/>
      <c r="NPY68" s="399"/>
      <c r="NPZ68" s="399"/>
      <c r="NQA68" s="399"/>
      <c r="NQB68" s="399"/>
      <c r="NQC68" s="399"/>
      <c r="NQD68" s="399"/>
      <c r="NQE68" s="918"/>
      <c r="NQF68" s="918"/>
      <c r="NQG68" s="918"/>
      <c r="NQH68" s="566"/>
      <c r="NQI68" s="399"/>
      <c r="NQJ68" s="399"/>
      <c r="NQK68" s="399"/>
      <c r="NQL68" s="567"/>
      <c r="NQM68" s="399"/>
      <c r="NQN68" s="399"/>
      <c r="NQO68" s="399"/>
      <c r="NQP68" s="399"/>
      <c r="NQQ68" s="399"/>
      <c r="NQR68" s="399"/>
      <c r="NQS68" s="399"/>
      <c r="NQT68" s="399"/>
      <c r="NQU68" s="399"/>
      <c r="NQV68" s="918"/>
      <c r="NQW68" s="918"/>
      <c r="NQX68" s="918"/>
      <c r="NQY68" s="566"/>
      <c r="NQZ68" s="399"/>
      <c r="NRA68" s="399"/>
      <c r="NRB68" s="399"/>
      <c r="NRC68" s="567"/>
      <c r="NRD68" s="399"/>
      <c r="NRE68" s="399"/>
      <c r="NRF68" s="399"/>
      <c r="NRG68" s="399"/>
      <c r="NRH68" s="399"/>
      <c r="NRI68" s="399"/>
      <c r="NRJ68" s="399"/>
      <c r="NRK68" s="399"/>
      <c r="NRL68" s="399"/>
      <c r="NRM68" s="918"/>
      <c r="NRN68" s="918"/>
      <c r="NRO68" s="918"/>
      <c r="NRP68" s="566"/>
      <c r="NRQ68" s="399"/>
      <c r="NRR68" s="399"/>
      <c r="NRS68" s="399"/>
      <c r="NRT68" s="567"/>
      <c r="NRU68" s="399"/>
      <c r="NRV68" s="399"/>
      <c r="NRW68" s="399"/>
      <c r="NRX68" s="399"/>
      <c r="NRY68" s="399"/>
      <c r="NRZ68" s="399"/>
      <c r="NSA68" s="399"/>
      <c r="NSB68" s="399"/>
      <c r="NSC68" s="399"/>
      <c r="NSD68" s="918"/>
      <c r="NSE68" s="918"/>
      <c r="NSF68" s="918"/>
      <c r="NSG68" s="566"/>
      <c r="NSH68" s="399"/>
      <c r="NSI68" s="399"/>
      <c r="NSJ68" s="399"/>
      <c r="NSK68" s="567"/>
      <c r="NSL68" s="399"/>
      <c r="NSM68" s="399"/>
      <c r="NSN68" s="399"/>
      <c r="NSO68" s="399"/>
      <c r="NSP68" s="399"/>
      <c r="NSQ68" s="399"/>
      <c r="NSR68" s="399"/>
      <c r="NSS68" s="399"/>
      <c r="NST68" s="399"/>
      <c r="NSU68" s="918"/>
      <c r="NSV68" s="918"/>
      <c r="NSW68" s="918"/>
      <c r="NSX68" s="566"/>
      <c r="NSY68" s="399"/>
      <c r="NSZ68" s="399"/>
      <c r="NTA68" s="399"/>
      <c r="NTB68" s="567"/>
      <c r="NTC68" s="399"/>
      <c r="NTD68" s="399"/>
      <c r="NTE68" s="399"/>
      <c r="NTF68" s="399"/>
      <c r="NTG68" s="399"/>
      <c r="NTH68" s="399"/>
      <c r="NTI68" s="399"/>
      <c r="NTJ68" s="399"/>
      <c r="NTK68" s="399"/>
      <c r="NTL68" s="918"/>
      <c r="NTM68" s="918"/>
      <c r="NTN68" s="918"/>
      <c r="NTO68" s="566"/>
      <c r="NTP68" s="399"/>
      <c r="NTQ68" s="399"/>
      <c r="NTR68" s="399"/>
      <c r="NTS68" s="567"/>
      <c r="NTT68" s="399"/>
      <c r="NTU68" s="399"/>
      <c r="NTV68" s="399"/>
      <c r="NTW68" s="399"/>
      <c r="NTX68" s="399"/>
      <c r="NTY68" s="399"/>
      <c r="NTZ68" s="399"/>
      <c r="NUA68" s="399"/>
      <c r="NUB68" s="399"/>
      <c r="NUC68" s="918"/>
      <c r="NUD68" s="918"/>
      <c r="NUE68" s="918"/>
      <c r="NUF68" s="566"/>
      <c r="NUG68" s="399"/>
      <c r="NUH68" s="399"/>
      <c r="NUI68" s="399"/>
      <c r="NUJ68" s="567"/>
      <c r="NUK68" s="399"/>
      <c r="NUL68" s="399"/>
      <c r="NUM68" s="399"/>
      <c r="NUN68" s="399"/>
      <c r="NUO68" s="399"/>
      <c r="NUP68" s="399"/>
      <c r="NUQ68" s="399"/>
      <c r="NUR68" s="399"/>
      <c r="NUS68" s="399"/>
      <c r="NUT68" s="918"/>
      <c r="NUU68" s="918"/>
      <c r="NUV68" s="918"/>
      <c r="NUW68" s="566"/>
      <c r="NUX68" s="399"/>
      <c r="NUY68" s="399"/>
      <c r="NUZ68" s="399"/>
      <c r="NVA68" s="567"/>
      <c r="NVB68" s="399"/>
      <c r="NVC68" s="399"/>
      <c r="NVD68" s="399"/>
      <c r="NVE68" s="399"/>
      <c r="NVF68" s="399"/>
      <c r="NVG68" s="399"/>
      <c r="NVH68" s="399"/>
      <c r="NVI68" s="399"/>
      <c r="NVJ68" s="399"/>
      <c r="NVK68" s="918"/>
      <c r="NVL68" s="918"/>
      <c r="NVM68" s="918"/>
      <c r="NVN68" s="566"/>
      <c r="NVO68" s="399"/>
      <c r="NVP68" s="399"/>
      <c r="NVQ68" s="399"/>
      <c r="NVR68" s="567"/>
      <c r="NVS68" s="399"/>
      <c r="NVT68" s="399"/>
      <c r="NVU68" s="399"/>
      <c r="NVV68" s="399"/>
      <c r="NVW68" s="399"/>
      <c r="NVX68" s="399"/>
      <c r="NVY68" s="399"/>
      <c r="NVZ68" s="399"/>
      <c r="NWA68" s="399"/>
      <c r="NWB68" s="918"/>
      <c r="NWC68" s="918"/>
      <c r="NWD68" s="918"/>
      <c r="NWE68" s="566"/>
      <c r="NWF68" s="399"/>
      <c r="NWG68" s="399"/>
      <c r="NWH68" s="399"/>
      <c r="NWI68" s="567"/>
      <c r="NWJ68" s="399"/>
      <c r="NWK68" s="399"/>
      <c r="NWL68" s="399"/>
      <c r="NWM68" s="399"/>
      <c r="NWN68" s="399"/>
      <c r="NWO68" s="399"/>
      <c r="NWP68" s="399"/>
      <c r="NWQ68" s="399"/>
      <c r="NWR68" s="399"/>
      <c r="NWS68" s="918"/>
      <c r="NWT68" s="918"/>
      <c r="NWU68" s="918"/>
      <c r="NWV68" s="566"/>
      <c r="NWW68" s="399"/>
      <c r="NWX68" s="399"/>
      <c r="NWY68" s="399"/>
      <c r="NWZ68" s="567"/>
      <c r="NXA68" s="399"/>
      <c r="NXB68" s="399"/>
      <c r="NXC68" s="399"/>
      <c r="NXD68" s="399"/>
      <c r="NXE68" s="399"/>
      <c r="NXF68" s="399"/>
      <c r="NXG68" s="399"/>
      <c r="NXH68" s="399"/>
      <c r="NXI68" s="399"/>
      <c r="NXJ68" s="918"/>
      <c r="NXK68" s="918"/>
      <c r="NXL68" s="918"/>
      <c r="NXM68" s="566"/>
      <c r="NXN68" s="399"/>
      <c r="NXO68" s="399"/>
      <c r="NXP68" s="399"/>
      <c r="NXQ68" s="567"/>
      <c r="NXR68" s="399"/>
      <c r="NXS68" s="399"/>
      <c r="NXT68" s="399"/>
      <c r="NXU68" s="399"/>
      <c r="NXV68" s="399"/>
      <c r="NXW68" s="399"/>
      <c r="NXX68" s="399"/>
      <c r="NXY68" s="399"/>
      <c r="NXZ68" s="399"/>
      <c r="NYA68" s="918"/>
      <c r="NYB68" s="918"/>
      <c r="NYC68" s="918"/>
      <c r="NYD68" s="566"/>
      <c r="NYE68" s="399"/>
      <c r="NYF68" s="399"/>
      <c r="NYG68" s="399"/>
      <c r="NYH68" s="567"/>
      <c r="NYI68" s="399"/>
      <c r="NYJ68" s="399"/>
      <c r="NYK68" s="399"/>
      <c r="NYL68" s="399"/>
      <c r="NYM68" s="399"/>
      <c r="NYN68" s="399"/>
      <c r="NYO68" s="399"/>
      <c r="NYP68" s="399"/>
      <c r="NYQ68" s="399"/>
      <c r="NYR68" s="918"/>
      <c r="NYS68" s="918"/>
      <c r="NYT68" s="918"/>
      <c r="NYU68" s="566"/>
      <c r="NYV68" s="399"/>
      <c r="NYW68" s="399"/>
      <c r="NYX68" s="399"/>
      <c r="NYY68" s="567"/>
      <c r="NYZ68" s="399"/>
      <c r="NZA68" s="399"/>
      <c r="NZB68" s="399"/>
      <c r="NZC68" s="399"/>
      <c r="NZD68" s="399"/>
      <c r="NZE68" s="399"/>
      <c r="NZF68" s="399"/>
      <c r="NZG68" s="399"/>
      <c r="NZH68" s="399"/>
      <c r="NZI68" s="918"/>
      <c r="NZJ68" s="918"/>
      <c r="NZK68" s="918"/>
      <c r="NZL68" s="566"/>
      <c r="NZM68" s="399"/>
      <c r="NZN68" s="399"/>
      <c r="NZO68" s="399"/>
      <c r="NZP68" s="567"/>
      <c r="NZQ68" s="399"/>
      <c r="NZR68" s="399"/>
      <c r="NZS68" s="399"/>
      <c r="NZT68" s="399"/>
      <c r="NZU68" s="399"/>
      <c r="NZV68" s="399"/>
      <c r="NZW68" s="399"/>
      <c r="NZX68" s="399"/>
      <c r="NZY68" s="399"/>
      <c r="NZZ68" s="918"/>
      <c r="OAA68" s="918"/>
      <c r="OAB68" s="918"/>
      <c r="OAC68" s="566"/>
      <c r="OAD68" s="399"/>
      <c r="OAE68" s="399"/>
      <c r="OAF68" s="399"/>
      <c r="OAG68" s="567"/>
      <c r="OAH68" s="399"/>
      <c r="OAI68" s="399"/>
      <c r="OAJ68" s="399"/>
      <c r="OAK68" s="399"/>
      <c r="OAL68" s="399"/>
      <c r="OAM68" s="399"/>
      <c r="OAN68" s="399"/>
      <c r="OAO68" s="399"/>
      <c r="OAP68" s="399"/>
      <c r="OAQ68" s="918"/>
      <c r="OAR68" s="918"/>
      <c r="OAS68" s="918"/>
      <c r="OAT68" s="566"/>
      <c r="OAU68" s="399"/>
      <c r="OAV68" s="399"/>
      <c r="OAW68" s="399"/>
      <c r="OAX68" s="567"/>
      <c r="OAY68" s="399"/>
      <c r="OAZ68" s="399"/>
      <c r="OBA68" s="399"/>
      <c r="OBB68" s="399"/>
      <c r="OBC68" s="399"/>
      <c r="OBD68" s="399"/>
      <c r="OBE68" s="399"/>
      <c r="OBF68" s="399"/>
      <c r="OBG68" s="399"/>
      <c r="OBH68" s="918"/>
      <c r="OBI68" s="918"/>
      <c r="OBJ68" s="918"/>
      <c r="OBK68" s="566"/>
      <c r="OBL68" s="399"/>
      <c r="OBM68" s="399"/>
      <c r="OBN68" s="399"/>
      <c r="OBO68" s="567"/>
      <c r="OBP68" s="399"/>
      <c r="OBQ68" s="399"/>
      <c r="OBR68" s="399"/>
      <c r="OBS68" s="399"/>
      <c r="OBT68" s="399"/>
      <c r="OBU68" s="399"/>
      <c r="OBV68" s="399"/>
      <c r="OBW68" s="399"/>
      <c r="OBX68" s="399"/>
      <c r="OBY68" s="918"/>
      <c r="OBZ68" s="918"/>
      <c r="OCA68" s="918"/>
      <c r="OCB68" s="566"/>
      <c r="OCC68" s="399"/>
      <c r="OCD68" s="399"/>
      <c r="OCE68" s="399"/>
      <c r="OCF68" s="567"/>
      <c r="OCG68" s="399"/>
      <c r="OCH68" s="399"/>
      <c r="OCI68" s="399"/>
      <c r="OCJ68" s="399"/>
      <c r="OCK68" s="399"/>
      <c r="OCL68" s="399"/>
      <c r="OCM68" s="399"/>
      <c r="OCN68" s="399"/>
      <c r="OCO68" s="399"/>
      <c r="OCP68" s="918"/>
      <c r="OCQ68" s="918"/>
      <c r="OCR68" s="918"/>
      <c r="OCS68" s="566"/>
      <c r="OCT68" s="399"/>
      <c r="OCU68" s="399"/>
      <c r="OCV68" s="399"/>
      <c r="OCW68" s="567"/>
      <c r="OCX68" s="399"/>
      <c r="OCY68" s="399"/>
      <c r="OCZ68" s="399"/>
      <c r="ODA68" s="399"/>
      <c r="ODB68" s="399"/>
      <c r="ODC68" s="399"/>
      <c r="ODD68" s="399"/>
      <c r="ODE68" s="399"/>
      <c r="ODF68" s="399"/>
      <c r="ODG68" s="918"/>
      <c r="ODH68" s="918"/>
      <c r="ODI68" s="918"/>
      <c r="ODJ68" s="566"/>
      <c r="ODK68" s="399"/>
      <c r="ODL68" s="399"/>
      <c r="ODM68" s="399"/>
      <c r="ODN68" s="567"/>
      <c r="ODO68" s="399"/>
      <c r="ODP68" s="399"/>
      <c r="ODQ68" s="399"/>
      <c r="ODR68" s="399"/>
      <c r="ODS68" s="399"/>
      <c r="ODT68" s="399"/>
      <c r="ODU68" s="399"/>
      <c r="ODV68" s="399"/>
      <c r="ODW68" s="399"/>
      <c r="ODX68" s="918"/>
      <c r="ODY68" s="918"/>
      <c r="ODZ68" s="918"/>
      <c r="OEA68" s="566"/>
      <c r="OEB68" s="399"/>
      <c r="OEC68" s="399"/>
      <c r="OED68" s="399"/>
      <c r="OEE68" s="567"/>
      <c r="OEF68" s="399"/>
      <c r="OEG68" s="399"/>
      <c r="OEH68" s="399"/>
      <c r="OEI68" s="399"/>
      <c r="OEJ68" s="399"/>
      <c r="OEK68" s="399"/>
      <c r="OEL68" s="399"/>
      <c r="OEM68" s="399"/>
      <c r="OEN68" s="399"/>
      <c r="OEO68" s="918"/>
      <c r="OEP68" s="918"/>
      <c r="OEQ68" s="918"/>
      <c r="OER68" s="566"/>
      <c r="OES68" s="399"/>
      <c r="OET68" s="399"/>
      <c r="OEU68" s="399"/>
      <c r="OEV68" s="567"/>
      <c r="OEW68" s="399"/>
      <c r="OEX68" s="399"/>
      <c r="OEY68" s="399"/>
      <c r="OEZ68" s="399"/>
      <c r="OFA68" s="399"/>
      <c r="OFB68" s="399"/>
      <c r="OFC68" s="399"/>
      <c r="OFD68" s="399"/>
      <c r="OFE68" s="399"/>
      <c r="OFF68" s="918"/>
      <c r="OFG68" s="918"/>
      <c r="OFH68" s="918"/>
      <c r="OFI68" s="566"/>
      <c r="OFJ68" s="399"/>
      <c r="OFK68" s="399"/>
      <c r="OFL68" s="399"/>
      <c r="OFM68" s="567"/>
      <c r="OFN68" s="399"/>
      <c r="OFO68" s="399"/>
      <c r="OFP68" s="399"/>
      <c r="OFQ68" s="399"/>
      <c r="OFR68" s="399"/>
      <c r="OFS68" s="399"/>
      <c r="OFT68" s="399"/>
      <c r="OFU68" s="399"/>
      <c r="OFV68" s="399"/>
      <c r="OFW68" s="918"/>
      <c r="OFX68" s="918"/>
      <c r="OFY68" s="918"/>
      <c r="OFZ68" s="566"/>
      <c r="OGA68" s="399"/>
      <c r="OGB68" s="399"/>
      <c r="OGC68" s="399"/>
      <c r="OGD68" s="567"/>
      <c r="OGE68" s="399"/>
      <c r="OGF68" s="399"/>
      <c r="OGG68" s="399"/>
      <c r="OGH68" s="399"/>
      <c r="OGI68" s="399"/>
      <c r="OGJ68" s="399"/>
      <c r="OGK68" s="399"/>
      <c r="OGL68" s="399"/>
      <c r="OGM68" s="399"/>
      <c r="OGN68" s="918"/>
      <c r="OGO68" s="918"/>
      <c r="OGP68" s="918"/>
      <c r="OGQ68" s="566"/>
      <c r="OGR68" s="399"/>
      <c r="OGS68" s="399"/>
      <c r="OGT68" s="399"/>
      <c r="OGU68" s="567"/>
      <c r="OGV68" s="399"/>
      <c r="OGW68" s="399"/>
      <c r="OGX68" s="399"/>
      <c r="OGY68" s="399"/>
      <c r="OGZ68" s="399"/>
      <c r="OHA68" s="399"/>
      <c r="OHB68" s="399"/>
      <c r="OHC68" s="399"/>
      <c r="OHD68" s="399"/>
      <c r="OHE68" s="918"/>
      <c r="OHF68" s="918"/>
      <c r="OHG68" s="918"/>
      <c r="OHH68" s="566"/>
      <c r="OHI68" s="399"/>
      <c r="OHJ68" s="399"/>
      <c r="OHK68" s="399"/>
      <c r="OHL68" s="567"/>
      <c r="OHM68" s="399"/>
      <c r="OHN68" s="399"/>
      <c r="OHO68" s="399"/>
      <c r="OHP68" s="399"/>
      <c r="OHQ68" s="399"/>
      <c r="OHR68" s="399"/>
      <c r="OHS68" s="399"/>
      <c r="OHT68" s="399"/>
      <c r="OHU68" s="399"/>
      <c r="OHV68" s="918"/>
      <c r="OHW68" s="918"/>
      <c r="OHX68" s="918"/>
      <c r="OHY68" s="566"/>
      <c r="OHZ68" s="399"/>
      <c r="OIA68" s="399"/>
      <c r="OIB68" s="399"/>
      <c r="OIC68" s="567"/>
      <c r="OID68" s="399"/>
      <c r="OIE68" s="399"/>
      <c r="OIF68" s="399"/>
      <c r="OIG68" s="399"/>
      <c r="OIH68" s="399"/>
      <c r="OII68" s="399"/>
      <c r="OIJ68" s="399"/>
      <c r="OIK68" s="399"/>
      <c r="OIL68" s="399"/>
      <c r="OIM68" s="918"/>
      <c r="OIN68" s="918"/>
      <c r="OIO68" s="918"/>
      <c r="OIP68" s="566"/>
      <c r="OIQ68" s="399"/>
      <c r="OIR68" s="399"/>
      <c r="OIS68" s="399"/>
      <c r="OIT68" s="567"/>
      <c r="OIU68" s="399"/>
      <c r="OIV68" s="399"/>
      <c r="OIW68" s="399"/>
      <c r="OIX68" s="399"/>
      <c r="OIY68" s="399"/>
      <c r="OIZ68" s="399"/>
      <c r="OJA68" s="399"/>
      <c r="OJB68" s="399"/>
      <c r="OJC68" s="399"/>
      <c r="OJD68" s="918"/>
      <c r="OJE68" s="918"/>
      <c r="OJF68" s="918"/>
      <c r="OJG68" s="566"/>
      <c r="OJH68" s="399"/>
      <c r="OJI68" s="399"/>
      <c r="OJJ68" s="399"/>
      <c r="OJK68" s="567"/>
      <c r="OJL68" s="399"/>
      <c r="OJM68" s="399"/>
      <c r="OJN68" s="399"/>
      <c r="OJO68" s="399"/>
      <c r="OJP68" s="399"/>
      <c r="OJQ68" s="399"/>
      <c r="OJR68" s="399"/>
      <c r="OJS68" s="399"/>
      <c r="OJT68" s="399"/>
      <c r="OJU68" s="918"/>
      <c r="OJV68" s="918"/>
      <c r="OJW68" s="918"/>
      <c r="OJX68" s="566"/>
      <c r="OJY68" s="399"/>
      <c r="OJZ68" s="399"/>
      <c r="OKA68" s="399"/>
      <c r="OKB68" s="567"/>
      <c r="OKC68" s="399"/>
      <c r="OKD68" s="399"/>
      <c r="OKE68" s="399"/>
      <c r="OKF68" s="399"/>
      <c r="OKG68" s="399"/>
      <c r="OKH68" s="399"/>
      <c r="OKI68" s="399"/>
      <c r="OKJ68" s="399"/>
      <c r="OKK68" s="399"/>
      <c r="OKL68" s="918"/>
      <c r="OKM68" s="918"/>
      <c r="OKN68" s="918"/>
      <c r="OKO68" s="566"/>
      <c r="OKP68" s="399"/>
      <c r="OKQ68" s="399"/>
      <c r="OKR68" s="399"/>
      <c r="OKS68" s="567"/>
      <c r="OKT68" s="399"/>
      <c r="OKU68" s="399"/>
      <c r="OKV68" s="399"/>
      <c r="OKW68" s="399"/>
      <c r="OKX68" s="399"/>
      <c r="OKY68" s="399"/>
      <c r="OKZ68" s="399"/>
      <c r="OLA68" s="399"/>
      <c r="OLB68" s="399"/>
      <c r="OLC68" s="918"/>
      <c r="OLD68" s="918"/>
      <c r="OLE68" s="918"/>
      <c r="OLF68" s="566"/>
      <c r="OLG68" s="399"/>
      <c r="OLH68" s="399"/>
      <c r="OLI68" s="399"/>
      <c r="OLJ68" s="567"/>
      <c r="OLK68" s="399"/>
      <c r="OLL68" s="399"/>
      <c r="OLM68" s="399"/>
      <c r="OLN68" s="399"/>
      <c r="OLO68" s="399"/>
      <c r="OLP68" s="399"/>
      <c r="OLQ68" s="399"/>
      <c r="OLR68" s="399"/>
      <c r="OLS68" s="399"/>
      <c r="OLT68" s="918"/>
      <c r="OLU68" s="918"/>
      <c r="OLV68" s="918"/>
      <c r="OLW68" s="566"/>
      <c r="OLX68" s="399"/>
      <c r="OLY68" s="399"/>
      <c r="OLZ68" s="399"/>
      <c r="OMA68" s="567"/>
      <c r="OMB68" s="399"/>
      <c r="OMC68" s="399"/>
      <c r="OMD68" s="399"/>
      <c r="OME68" s="399"/>
      <c r="OMF68" s="399"/>
      <c r="OMG68" s="399"/>
      <c r="OMH68" s="399"/>
      <c r="OMI68" s="399"/>
      <c r="OMJ68" s="399"/>
      <c r="OMK68" s="918"/>
      <c r="OML68" s="918"/>
      <c r="OMM68" s="918"/>
      <c r="OMN68" s="566"/>
      <c r="OMO68" s="399"/>
      <c r="OMP68" s="399"/>
      <c r="OMQ68" s="399"/>
      <c r="OMR68" s="567"/>
      <c r="OMS68" s="399"/>
      <c r="OMT68" s="399"/>
      <c r="OMU68" s="399"/>
      <c r="OMV68" s="399"/>
      <c r="OMW68" s="399"/>
      <c r="OMX68" s="399"/>
      <c r="OMY68" s="399"/>
      <c r="OMZ68" s="399"/>
      <c r="ONA68" s="399"/>
      <c r="ONB68" s="918"/>
      <c r="ONC68" s="918"/>
      <c r="OND68" s="918"/>
      <c r="ONE68" s="566"/>
      <c r="ONF68" s="399"/>
      <c r="ONG68" s="399"/>
      <c r="ONH68" s="399"/>
      <c r="ONI68" s="567"/>
      <c r="ONJ68" s="399"/>
      <c r="ONK68" s="399"/>
      <c r="ONL68" s="399"/>
      <c r="ONM68" s="399"/>
      <c r="ONN68" s="399"/>
      <c r="ONO68" s="399"/>
      <c r="ONP68" s="399"/>
      <c r="ONQ68" s="399"/>
      <c r="ONR68" s="399"/>
      <c r="ONS68" s="918"/>
      <c r="ONT68" s="918"/>
      <c r="ONU68" s="918"/>
      <c r="ONV68" s="566"/>
      <c r="ONW68" s="399"/>
      <c r="ONX68" s="399"/>
      <c r="ONY68" s="399"/>
      <c r="ONZ68" s="567"/>
      <c r="OOA68" s="399"/>
      <c r="OOB68" s="399"/>
      <c r="OOC68" s="399"/>
      <c r="OOD68" s="399"/>
      <c r="OOE68" s="399"/>
      <c r="OOF68" s="399"/>
      <c r="OOG68" s="399"/>
      <c r="OOH68" s="399"/>
      <c r="OOI68" s="399"/>
      <c r="OOJ68" s="918"/>
      <c r="OOK68" s="918"/>
      <c r="OOL68" s="918"/>
      <c r="OOM68" s="566"/>
      <c r="OON68" s="399"/>
      <c r="OOO68" s="399"/>
      <c r="OOP68" s="399"/>
      <c r="OOQ68" s="567"/>
      <c r="OOR68" s="399"/>
      <c r="OOS68" s="399"/>
      <c r="OOT68" s="399"/>
      <c r="OOU68" s="399"/>
      <c r="OOV68" s="399"/>
      <c r="OOW68" s="399"/>
      <c r="OOX68" s="399"/>
      <c r="OOY68" s="399"/>
      <c r="OOZ68" s="399"/>
      <c r="OPA68" s="918"/>
      <c r="OPB68" s="918"/>
      <c r="OPC68" s="918"/>
      <c r="OPD68" s="566"/>
      <c r="OPE68" s="399"/>
      <c r="OPF68" s="399"/>
      <c r="OPG68" s="399"/>
      <c r="OPH68" s="567"/>
      <c r="OPI68" s="399"/>
      <c r="OPJ68" s="399"/>
      <c r="OPK68" s="399"/>
      <c r="OPL68" s="399"/>
      <c r="OPM68" s="399"/>
      <c r="OPN68" s="399"/>
      <c r="OPO68" s="399"/>
      <c r="OPP68" s="399"/>
      <c r="OPQ68" s="399"/>
      <c r="OPR68" s="918"/>
      <c r="OPS68" s="918"/>
      <c r="OPT68" s="918"/>
      <c r="OPU68" s="566"/>
      <c r="OPV68" s="399"/>
      <c r="OPW68" s="399"/>
      <c r="OPX68" s="399"/>
      <c r="OPY68" s="567"/>
      <c r="OPZ68" s="399"/>
      <c r="OQA68" s="399"/>
      <c r="OQB68" s="399"/>
      <c r="OQC68" s="399"/>
      <c r="OQD68" s="399"/>
      <c r="OQE68" s="399"/>
      <c r="OQF68" s="399"/>
      <c r="OQG68" s="399"/>
      <c r="OQH68" s="399"/>
      <c r="OQI68" s="918"/>
      <c r="OQJ68" s="918"/>
      <c r="OQK68" s="918"/>
      <c r="OQL68" s="566"/>
      <c r="OQM68" s="399"/>
      <c r="OQN68" s="399"/>
      <c r="OQO68" s="399"/>
      <c r="OQP68" s="567"/>
      <c r="OQQ68" s="399"/>
      <c r="OQR68" s="399"/>
      <c r="OQS68" s="399"/>
      <c r="OQT68" s="399"/>
      <c r="OQU68" s="399"/>
      <c r="OQV68" s="399"/>
      <c r="OQW68" s="399"/>
      <c r="OQX68" s="399"/>
      <c r="OQY68" s="399"/>
      <c r="OQZ68" s="918"/>
      <c r="ORA68" s="918"/>
      <c r="ORB68" s="918"/>
      <c r="ORC68" s="566"/>
      <c r="ORD68" s="399"/>
      <c r="ORE68" s="399"/>
      <c r="ORF68" s="399"/>
      <c r="ORG68" s="567"/>
      <c r="ORH68" s="399"/>
      <c r="ORI68" s="399"/>
      <c r="ORJ68" s="399"/>
      <c r="ORK68" s="399"/>
      <c r="ORL68" s="399"/>
      <c r="ORM68" s="399"/>
      <c r="ORN68" s="399"/>
      <c r="ORO68" s="399"/>
      <c r="ORP68" s="399"/>
      <c r="ORQ68" s="918"/>
      <c r="ORR68" s="918"/>
      <c r="ORS68" s="918"/>
      <c r="ORT68" s="566"/>
      <c r="ORU68" s="399"/>
      <c r="ORV68" s="399"/>
      <c r="ORW68" s="399"/>
      <c r="ORX68" s="567"/>
      <c r="ORY68" s="399"/>
      <c r="ORZ68" s="399"/>
      <c r="OSA68" s="399"/>
      <c r="OSB68" s="399"/>
      <c r="OSC68" s="399"/>
      <c r="OSD68" s="399"/>
      <c r="OSE68" s="399"/>
      <c r="OSF68" s="399"/>
      <c r="OSG68" s="399"/>
      <c r="OSH68" s="918"/>
      <c r="OSI68" s="918"/>
      <c r="OSJ68" s="918"/>
      <c r="OSK68" s="566"/>
      <c r="OSL68" s="399"/>
      <c r="OSM68" s="399"/>
      <c r="OSN68" s="399"/>
      <c r="OSO68" s="567"/>
      <c r="OSP68" s="399"/>
      <c r="OSQ68" s="399"/>
      <c r="OSR68" s="399"/>
      <c r="OSS68" s="399"/>
      <c r="OST68" s="399"/>
      <c r="OSU68" s="399"/>
      <c r="OSV68" s="399"/>
      <c r="OSW68" s="399"/>
      <c r="OSX68" s="399"/>
      <c r="OSY68" s="918"/>
      <c r="OSZ68" s="918"/>
      <c r="OTA68" s="918"/>
      <c r="OTB68" s="566"/>
      <c r="OTC68" s="399"/>
      <c r="OTD68" s="399"/>
      <c r="OTE68" s="399"/>
      <c r="OTF68" s="567"/>
      <c r="OTG68" s="399"/>
      <c r="OTH68" s="399"/>
      <c r="OTI68" s="399"/>
      <c r="OTJ68" s="399"/>
      <c r="OTK68" s="399"/>
      <c r="OTL68" s="399"/>
      <c r="OTM68" s="399"/>
      <c r="OTN68" s="399"/>
      <c r="OTO68" s="399"/>
      <c r="OTP68" s="918"/>
      <c r="OTQ68" s="918"/>
      <c r="OTR68" s="918"/>
      <c r="OTS68" s="566"/>
      <c r="OTT68" s="399"/>
      <c r="OTU68" s="399"/>
      <c r="OTV68" s="399"/>
      <c r="OTW68" s="567"/>
      <c r="OTX68" s="399"/>
      <c r="OTY68" s="399"/>
      <c r="OTZ68" s="399"/>
      <c r="OUA68" s="399"/>
      <c r="OUB68" s="399"/>
      <c r="OUC68" s="399"/>
      <c r="OUD68" s="399"/>
      <c r="OUE68" s="399"/>
      <c r="OUF68" s="399"/>
      <c r="OUG68" s="918"/>
      <c r="OUH68" s="918"/>
      <c r="OUI68" s="918"/>
      <c r="OUJ68" s="566"/>
      <c r="OUK68" s="399"/>
      <c r="OUL68" s="399"/>
      <c r="OUM68" s="399"/>
      <c r="OUN68" s="567"/>
      <c r="OUO68" s="399"/>
      <c r="OUP68" s="399"/>
      <c r="OUQ68" s="399"/>
      <c r="OUR68" s="399"/>
      <c r="OUS68" s="399"/>
      <c r="OUT68" s="399"/>
      <c r="OUU68" s="399"/>
      <c r="OUV68" s="399"/>
      <c r="OUW68" s="399"/>
      <c r="OUX68" s="918"/>
      <c r="OUY68" s="918"/>
      <c r="OUZ68" s="918"/>
      <c r="OVA68" s="566"/>
      <c r="OVB68" s="399"/>
      <c r="OVC68" s="399"/>
      <c r="OVD68" s="399"/>
      <c r="OVE68" s="567"/>
      <c r="OVF68" s="399"/>
      <c r="OVG68" s="399"/>
      <c r="OVH68" s="399"/>
      <c r="OVI68" s="399"/>
      <c r="OVJ68" s="399"/>
      <c r="OVK68" s="399"/>
      <c r="OVL68" s="399"/>
      <c r="OVM68" s="399"/>
      <c r="OVN68" s="399"/>
      <c r="OVO68" s="918"/>
      <c r="OVP68" s="918"/>
      <c r="OVQ68" s="918"/>
      <c r="OVR68" s="566"/>
      <c r="OVS68" s="399"/>
      <c r="OVT68" s="399"/>
      <c r="OVU68" s="399"/>
      <c r="OVV68" s="567"/>
      <c r="OVW68" s="399"/>
      <c r="OVX68" s="399"/>
      <c r="OVY68" s="399"/>
      <c r="OVZ68" s="399"/>
      <c r="OWA68" s="399"/>
      <c r="OWB68" s="399"/>
      <c r="OWC68" s="399"/>
      <c r="OWD68" s="399"/>
      <c r="OWE68" s="399"/>
      <c r="OWF68" s="918"/>
      <c r="OWG68" s="918"/>
      <c r="OWH68" s="918"/>
      <c r="OWI68" s="566"/>
      <c r="OWJ68" s="399"/>
      <c r="OWK68" s="399"/>
      <c r="OWL68" s="399"/>
      <c r="OWM68" s="567"/>
      <c r="OWN68" s="399"/>
      <c r="OWO68" s="399"/>
      <c r="OWP68" s="399"/>
      <c r="OWQ68" s="399"/>
      <c r="OWR68" s="399"/>
      <c r="OWS68" s="399"/>
      <c r="OWT68" s="399"/>
      <c r="OWU68" s="399"/>
      <c r="OWV68" s="399"/>
      <c r="OWW68" s="918"/>
      <c r="OWX68" s="918"/>
      <c r="OWY68" s="918"/>
      <c r="OWZ68" s="566"/>
      <c r="OXA68" s="399"/>
      <c r="OXB68" s="399"/>
      <c r="OXC68" s="399"/>
      <c r="OXD68" s="567"/>
      <c r="OXE68" s="399"/>
      <c r="OXF68" s="399"/>
      <c r="OXG68" s="399"/>
      <c r="OXH68" s="399"/>
      <c r="OXI68" s="399"/>
      <c r="OXJ68" s="399"/>
      <c r="OXK68" s="399"/>
      <c r="OXL68" s="399"/>
      <c r="OXM68" s="399"/>
      <c r="OXN68" s="918"/>
      <c r="OXO68" s="918"/>
      <c r="OXP68" s="918"/>
      <c r="OXQ68" s="566"/>
      <c r="OXR68" s="399"/>
      <c r="OXS68" s="399"/>
      <c r="OXT68" s="399"/>
      <c r="OXU68" s="567"/>
      <c r="OXV68" s="399"/>
      <c r="OXW68" s="399"/>
      <c r="OXX68" s="399"/>
      <c r="OXY68" s="399"/>
      <c r="OXZ68" s="399"/>
      <c r="OYA68" s="399"/>
      <c r="OYB68" s="399"/>
      <c r="OYC68" s="399"/>
      <c r="OYD68" s="399"/>
      <c r="OYE68" s="918"/>
      <c r="OYF68" s="918"/>
      <c r="OYG68" s="918"/>
      <c r="OYH68" s="566"/>
      <c r="OYI68" s="399"/>
      <c r="OYJ68" s="399"/>
      <c r="OYK68" s="399"/>
      <c r="OYL68" s="567"/>
      <c r="OYM68" s="399"/>
      <c r="OYN68" s="399"/>
      <c r="OYO68" s="399"/>
      <c r="OYP68" s="399"/>
      <c r="OYQ68" s="399"/>
      <c r="OYR68" s="399"/>
      <c r="OYS68" s="399"/>
      <c r="OYT68" s="399"/>
      <c r="OYU68" s="399"/>
      <c r="OYV68" s="918"/>
      <c r="OYW68" s="918"/>
      <c r="OYX68" s="918"/>
      <c r="OYY68" s="566"/>
      <c r="OYZ68" s="399"/>
      <c r="OZA68" s="399"/>
      <c r="OZB68" s="399"/>
      <c r="OZC68" s="567"/>
      <c r="OZD68" s="399"/>
      <c r="OZE68" s="399"/>
      <c r="OZF68" s="399"/>
      <c r="OZG68" s="399"/>
      <c r="OZH68" s="399"/>
      <c r="OZI68" s="399"/>
      <c r="OZJ68" s="399"/>
      <c r="OZK68" s="399"/>
      <c r="OZL68" s="399"/>
      <c r="OZM68" s="918"/>
      <c r="OZN68" s="918"/>
      <c r="OZO68" s="918"/>
      <c r="OZP68" s="566"/>
      <c r="OZQ68" s="399"/>
      <c r="OZR68" s="399"/>
      <c r="OZS68" s="399"/>
      <c r="OZT68" s="567"/>
      <c r="OZU68" s="399"/>
      <c r="OZV68" s="399"/>
      <c r="OZW68" s="399"/>
      <c r="OZX68" s="399"/>
      <c r="OZY68" s="399"/>
      <c r="OZZ68" s="399"/>
      <c r="PAA68" s="399"/>
      <c r="PAB68" s="399"/>
      <c r="PAC68" s="399"/>
      <c r="PAD68" s="918"/>
      <c r="PAE68" s="918"/>
      <c r="PAF68" s="918"/>
      <c r="PAG68" s="566"/>
      <c r="PAH68" s="399"/>
      <c r="PAI68" s="399"/>
      <c r="PAJ68" s="399"/>
      <c r="PAK68" s="567"/>
      <c r="PAL68" s="399"/>
      <c r="PAM68" s="399"/>
      <c r="PAN68" s="399"/>
      <c r="PAO68" s="399"/>
      <c r="PAP68" s="399"/>
      <c r="PAQ68" s="399"/>
      <c r="PAR68" s="399"/>
      <c r="PAS68" s="399"/>
      <c r="PAT68" s="399"/>
      <c r="PAU68" s="918"/>
      <c r="PAV68" s="918"/>
      <c r="PAW68" s="918"/>
      <c r="PAX68" s="566"/>
      <c r="PAY68" s="399"/>
      <c r="PAZ68" s="399"/>
      <c r="PBA68" s="399"/>
      <c r="PBB68" s="567"/>
      <c r="PBC68" s="399"/>
      <c r="PBD68" s="399"/>
      <c r="PBE68" s="399"/>
      <c r="PBF68" s="399"/>
      <c r="PBG68" s="399"/>
      <c r="PBH68" s="399"/>
      <c r="PBI68" s="399"/>
      <c r="PBJ68" s="399"/>
      <c r="PBK68" s="399"/>
      <c r="PBL68" s="918"/>
      <c r="PBM68" s="918"/>
      <c r="PBN68" s="918"/>
      <c r="PBO68" s="566"/>
      <c r="PBP68" s="399"/>
      <c r="PBQ68" s="399"/>
      <c r="PBR68" s="399"/>
      <c r="PBS68" s="567"/>
      <c r="PBT68" s="399"/>
      <c r="PBU68" s="399"/>
      <c r="PBV68" s="399"/>
      <c r="PBW68" s="399"/>
      <c r="PBX68" s="399"/>
      <c r="PBY68" s="399"/>
      <c r="PBZ68" s="399"/>
      <c r="PCA68" s="399"/>
      <c r="PCB68" s="399"/>
      <c r="PCC68" s="918"/>
      <c r="PCD68" s="918"/>
      <c r="PCE68" s="918"/>
      <c r="PCF68" s="566"/>
      <c r="PCG68" s="399"/>
      <c r="PCH68" s="399"/>
      <c r="PCI68" s="399"/>
      <c r="PCJ68" s="567"/>
      <c r="PCK68" s="399"/>
      <c r="PCL68" s="399"/>
      <c r="PCM68" s="399"/>
      <c r="PCN68" s="399"/>
      <c r="PCO68" s="399"/>
      <c r="PCP68" s="399"/>
      <c r="PCQ68" s="399"/>
      <c r="PCR68" s="399"/>
      <c r="PCS68" s="399"/>
      <c r="PCT68" s="918"/>
      <c r="PCU68" s="918"/>
      <c r="PCV68" s="918"/>
      <c r="PCW68" s="566"/>
      <c r="PCX68" s="399"/>
      <c r="PCY68" s="399"/>
      <c r="PCZ68" s="399"/>
      <c r="PDA68" s="567"/>
      <c r="PDB68" s="399"/>
      <c r="PDC68" s="399"/>
      <c r="PDD68" s="399"/>
      <c r="PDE68" s="399"/>
      <c r="PDF68" s="399"/>
      <c r="PDG68" s="399"/>
      <c r="PDH68" s="399"/>
      <c r="PDI68" s="399"/>
      <c r="PDJ68" s="399"/>
      <c r="PDK68" s="918"/>
      <c r="PDL68" s="918"/>
      <c r="PDM68" s="918"/>
      <c r="PDN68" s="566"/>
      <c r="PDO68" s="399"/>
      <c r="PDP68" s="399"/>
      <c r="PDQ68" s="399"/>
      <c r="PDR68" s="567"/>
      <c r="PDS68" s="399"/>
      <c r="PDT68" s="399"/>
      <c r="PDU68" s="399"/>
      <c r="PDV68" s="399"/>
      <c r="PDW68" s="399"/>
      <c r="PDX68" s="399"/>
      <c r="PDY68" s="399"/>
      <c r="PDZ68" s="399"/>
      <c r="PEA68" s="399"/>
      <c r="PEB68" s="918"/>
      <c r="PEC68" s="918"/>
      <c r="PED68" s="918"/>
      <c r="PEE68" s="566"/>
      <c r="PEF68" s="399"/>
      <c r="PEG68" s="399"/>
      <c r="PEH68" s="399"/>
      <c r="PEI68" s="567"/>
      <c r="PEJ68" s="399"/>
      <c r="PEK68" s="399"/>
      <c r="PEL68" s="399"/>
      <c r="PEM68" s="399"/>
      <c r="PEN68" s="399"/>
      <c r="PEO68" s="399"/>
      <c r="PEP68" s="399"/>
      <c r="PEQ68" s="399"/>
      <c r="PER68" s="399"/>
      <c r="PES68" s="918"/>
      <c r="PET68" s="918"/>
      <c r="PEU68" s="918"/>
      <c r="PEV68" s="566"/>
      <c r="PEW68" s="399"/>
      <c r="PEX68" s="399"/>
      <c r="PEY68" s="399"/>
      <c r="PEZ68" s="567"/>
      <c r="PFA68" s="399"/>
      <c r="PFB68" s="399"/>
      <c r="PFC68" s="399"/>
      <c r="PFD68" s="399"/>
      <c r="PFE68" s="399"/>
      <c r="PFF68" s="399"/>
      <c r="PFG68" s="399"/>
      <c r="PFH68" s="399"/>
      <c r="PFI68" s="399"/>
      <c r="PFJ68" s="918"/>
      <c r="PFK68" s="918"/>
      <c r="PFL68" s="918"/>
      <c r="PFM68" s="566"/>
      <c r="PFN68" s="399"/>
      <c r="PFO68" s="399"/>
      <c r="PFP68" s="399"/>
      <c r="PFQ68" s="567"/>
      <c r="PFR68" s="399"/>
      <c r="PFS68" s="399"/>
      <c r="PFT68" s="399"/>
      <c r="PFU68" s="399"/>
      <c r="PFV68" s="399"/>
      <c r="PFW68" s="399"/>
      <c r="PFX68" s="399"/>
      <c r="PFY68" s="399"/>
      <c r="PFZ68" s="399"/>
      <c r="PGA68" s="918"/>
      <c r="PGB68" s="918"/>
      <c r="PGC68" s="918"/>
      <c r="PGD68" s="566"/>
      <c r="PGE68" s="399"/>
      <c r="PGF68" s="399"/>
      <c r="PGG68" s="399"/>
      <c r="PGH68" s="567"/>
      <c r="PGI68" s="399"/>
      <c r="PGJ68" s="399"/>
      <c r="PGK68" s="399"/>
      <c r="PGL68" s="399"/>
      <c r="PGM68" s="399"/>
      <c r="PGN68" s="399"/>
      <c r="PGO68" s="399"/>
      <c r="PGP68" s="399"/>
      <c r="PGQ68" s="399"/>
      <c r="PGR68" s="918"/>
      <c r="PGS68" s="918"/>
      <c r="PGT68" s="918"/>
      <c r="PGU68" s="566"/>
      <c r="PGV68" s="399"/>
      <c r="PGW68" s="399"/>
      <c r="PGX68" s="399"/>
      <c r="PGY68" s="567"/>
      <c r="PGZ68" s="399"/>
      <c r="PHA68" s="399"/>
      <c r="PHB68" s="399"/>
      <c r="PHC68" s="399"/>
      <c r="PHD68" s="399"/>
      <c r="PHE68" s="399"/>
      <c r="PHF68" s="399"/>
      <c r="PHG68" s="399"/>
      <c r="PHH68" s="399"/>
      <c r="PHI68" s="918"/>
      <c r="PHJ68" s="918"/>
      <c r="PHK68" s="918"/>
      <c r="PHL68" s="566"/>
      <c r="PHM68" s="399"/>
      <c r="PHN68" s="399"/>
      <c r="PHO68" s="399"/>
      <c r="PHP68" s="567"/>
      <c r="PHQ68" s="399"/>
      <c r="PHR68" s="399"/>
      <c r="PHS68" s="399"/>
      <c r="PHT68" s="399"/>
      <c r="PHU68" s="399"/>
      <c r="PHV68" s="399"/>
      <c r="PHW68" s="399"/>
      <c r="PHX68" s="399"/>
      <c r="PHY68" s="399"/>
      <c r="PHZ68" s="918"/>
      <c r="PIA68" s="918"/>
      <c r="PIB68" s="918"/>
      <c r="PIC68" s="566"/>
      <c r="PID68" s="399"/>
      <c r="PIE68" s="399"/>
      <c r="PIF68" s="399"/>
      <c r="PIG68" s="567"/>
      <c r="PIH68" s="399"/>
      <c r="PII68" s="399"/>
      <c r="PIJ68" s="399"/>
      <c r="PIK68" s="399"/>
      <c r="PIL68" s="399"/>
      <c r="PIM68" s="399"/>
      <c r="PIN68" s="399"/>
      <c r="PIO68" s="399"/>
      <c r="PIP68" s="399"/>
      <c r="PIQ68" s="918"/>
      <c r="PIR68" s="918"/>
      <c r="PIS68" s="918"/>
      <c r="PIT68" s="566"/>
      <c r="PIU68" s="399"/>
      <c r="PIV68" s="399"/>
      <c r="PIW68" s="399"/>
      <c r="PIX68" s="567"/>
      <c r="PIY68" s="399"/>
      <c r="PIZ68" s="399"/>
      <c r="PJA68" s="399"/>
      <c r="PJB68" s="399"/>
      <c r="PJC68" s="399"/>
      <c r="PJD68" s="399"/>
      <c r="PJE68" s="399"/>
      <c r="PJF68" s="399"/>
      <c r="PJG68" s="399"/>
      <c r="PJH68" s="918"/>
      <c r="PJI68" s="918"/>
      <c r="PJJ68" s="918"/>
      <c r="PJK68" s="566"/>
      <c r="PJL68" s="399"/>
      <c r="PJM68" s="399"/>
      <c r="PJN68" s="399"/>
      <c r="PJO68" s="567"/>
      <c r="PJP68" s="399"/>
      <c r="PJQ68" s="399"/>
      <c r="PJR68" s="399"/>
      <c r="PJS68" s="399"/>
      <c r="PJT68" s="399"/>
      <c r="PJU68" s="399"/>
      <c r="PJV68" s="399"/>
      <c r="PJW68" s="399"/>
      <c r="PJX68" s="399"/>
      <c r="PJY68" s="918"/>
      <c r="PJZ68" s="918"/>
      <c r="PKA68" s="918"/>
      <c r="PKB68" s="566"/>
      <c r="PKC68" s="399"/>
      <c r="PKD68" s="399"/>
      <c r="PKE68" s="399"/>
      <c r="PKF68" s="567"/>
      <c r="PKG68" s="399"/>
      <c r="PKH68" s="399"/>
      <c r="PKI68" s="399"/>
      <c r="PKJ68" s="399"/>
      <c r="PKK68" s="399"/>
      <c r="PKL68" s="399"/>
      <c r="PKM68" s="399"/>
      <c r="PKN68" s="399"/>
      <c r="PKO68" s="399"/>
      <c r="PKP68" s="918"/>
      <c r="PKQ68" s="918"/>
      <c r="PKR68" s="918"/>
      <c r="PKS68" s="566"/>
      <c r="PKT68" s="399"/>
      <c r="PKU68" s="399"/>
      <c r="PKV68" s="399"/>
      <c r="PKW68" s="567"/>
      <c r="PKX68" s="399"/>
      <c r="PKY68" s="399"/>
      <c r="PKZ68" s="399"/>
      <c r="PLA68" s="399"/>
      <c r="PLB68" s="399"/>
      <c r="PLC68" s="399"/>
      <c r="PLD68" s="399"/>
      <c r="PLE68" s="399"/>
      <c r="PLF68" s="399"/>
      <c r="PLG68" s="918"/>
      <c r="PLH68" s="918"/>
      <c r="PLI68" s="918"/>
      <c r="PLJ68" s="566"/>
      <c r="PLK68" s="399"/>
      <c r="PLL68" s="399"/>
      <c r="PLM68" s="399"/>
      <c r="PLN68" s="567"/>
      <c r="PLO68" s="399"/>
      <c r="PLP68" s="399"/>
      <c r="PLQ68" s="399"/>
      <c r="PLR68" s="399"/>
      <c r="PLS68" s="399"/>
      <c r="PLT68" s="399"/>
      <c r="PLU68" s="399"/>
      <c r="PLV68" s="399"/>
      <c r="PLW68" s="399"/>
      <c r="PLX68" s="918"/>
      <c r="PLY68" s="918"/>
      <c r="PLZ68" s="918"/>
      <c r="PMA68" s="566"/>
      <c r="PMB68" s="399"/>
      <c r="PMC68" s="399"/>
      <c r="PMD68" s="399"/>
      <c r="PME68" s="567"/>
      <c r="PMF68" s="399"/>
      <c r="PMG68" s="399"/>
      <c r="PMH68" s="399"/>
      <c r="PMI68" s="399"/>
      <c r="PMJ68" s="399"/>
      <c r="PMK68" s="399"/>
      <c r="PML68" s="399"/>
      <c r="PMM68" s="399"/>
      <c r="PMN68" s="399"/>
      <c r="PMO68" s="918"/>
      <c r="PMP68" s="918"/>
      <c r="PMQ68" s="918"/>
      <c r="PMR68" s="566"/>
      <c r="PMS68" s="399"/>
      <c r="PMT68" s="399"/>
      <c r="PMU68" s="399"/>
      <c r="PMV68" s="567"/>
      <c r="PMW68" s="399"/>
      <c r="PMX68" s="399"/>
      <c r="PMY68" s="399"/>
      <c r="PMZ68" s="399"/>
      <c r="PNA68" s="399"/>
      <c r="PNB68" s="399"/>
      <c r="PNC68" s="399"/>
      <c r="PND68" s="399"/>
      <c r="PNE68" s="399"/>
      <c r="PNF68" s="918"/>
      <c r="PNG68" s="918"/>
      <c r="PNH68" s="918"/>
      <c r="PNI68" s="566"/>
      <c r="PNJ68" s="399"/>
      <c r="PNK68" s="399"/>
      <c r="PNL68" s="399"/>
      <c r="PNM68" s="567"/>
      <c r="PNN68" s="399"/>
      <c r="PNO68" s="399"/>
      <c r="PNP68" s="399"/>
      <c r="PNQ68" s="399"/>
      <c r="PNR68" s="399"/>
      <c r="PNS68" s="399"/>
      <c r="PNT68" s="399"/>
      <c r="PNU68" s="399"/>
      <c r="PNV68" s="399"/>
      <c r="PNW68" s="918"/>
      <c r="PNX68" s="918"/>
      <c r="PNY68" s="918"/>
      <c r="PNZ68" s="566"/>
      <c r="POA68" s="399"/>
      <c r="POB68" s="399"/>
      <c r="POC68" s="399"/>
      <c r="POD68" s="567"/>
      <c r="POE68" s="399"/>
      <c r="POF68" s="399"/>
      <c r="POG68" s="399"/>
      <c r="POH68" s="399"/>
      <c r="POI68" s="399"/>
      <c r="POJ68" s="399"/>
      <c r="POK68" s="399"/>
      <c r="POL68" s="399"/>
      <c r="POM68" s="399"/>
      <c r="PON68" s="918"/>
      <c r="POO68" s="918"/>
      <c r="POP68" s="918"/>
      <c r="POQ68" s="566"/>
      <c r="POR68" s="399"/>
      <c r="POS68" s="399"/>
      <c r="POT68" s="399"/>
      <c r="POU68" s="567"/>
      <c r="POV68" s="399"/>
      <c r="POW68" s="399"/>
      <c r="POX68" s="399"/>
      <c r="POY68" s="399"/>
      <c r="POZ68" s="399"/>
      <c r="PPA68" s="399"/>
      <c r="PPB68" s="399"/>
      <c r="PPC68" s="399"/>
      <c r="PPD68" s="399"/>
      <c r="PPE68" s="918"/>
      <c r="PPF68" s="918"/>
      <c r="PPG68" s="918"/>
      <c r="PPH68" s="566"/>
      <c r="PPI68" s="399"/>
      <c r="PPJ68" s="399"/>
      <c r="PPK68" s="399"/>
      <c r="PPL68" s="567"/>
      <c r="PPM68" s="399"/>
      <c r="PPN68" s="399"/>
      <c r="PPO68" s="399"/>
      <c r="PPP68" s="399"/>
      <c r="PPQ68" s="399"/>
      <c r="PPR68" s="399"/>
      <c r="PPS68" s="399"/>
      <c r="PPT68" s="399"/>
      <c r="PPU68" s="399"/>
      <c r="PPV68" s="918"/>
      <c r="PPW68" s="918"/>
      <c r="PPX68" s="918"/>
      <c r="PPY68" s="566"/>
      <c r="PPZ68" s="399"/>
      <c r="PQA68" s="399"/>
      <c r="PQB68" s="399"/>
      <c r="PQC68" s="567"/>
      <c r="PQD68" s="399"/>
      <c r="PQE68" s="399"/>
      <c r="PQF68" s="399"/>
      <c r="PQG68" s="399"/>
      <c r="PQH68" s="399"/>
      <c r="PQI68" s="399"/>
      <c r="PQJ68" s="399"/>
      <c r="PQK68" s="399"/>
      <c r="PQL68" s="399"/>
      <c r="PQM68" s="918"/>
      <c r="PQN68" s="918"/>
      <c r="PQO68" s="918"/>
      <c r="PQP68" s="566"/>
      <c r="PQQ68" s="399"/>
      <c r="PQR68" s="399"/>
      <c r="PQS68" s="399"/>
      <c r="PQT68" s="567"/>
      <c r="PQU68" s="399"/>
      <c r="PQV68" s="399"/>
      <c r="PQW68" s="399"/>
      <c r="PQX68" s="399"/>
      <c r="PQY68" s="399"/>
      <c r="PQZ68" s="399"/>
      <c r="PRA68" s="399"/>
      <c r="PRB68" s="399"/>
      <c r="PRC68" s="399"/>
      <c r="PRD68" s="918"/>
      <c r="PRE68" s="918"/>
      <c r="PRF68" s="918"/>
      <c r="PRG68" s="566"/>
      <c r="PRH68" s="399"/>
      <c r="PRI68" s="399"/>
      <c r="PRJ68" s="399"/>
      <c r="PRK68" s="567"/>
      <c r="PRL68" s="399"/>
      <c r="PRM68" s="399"/>
      <c r="PRN68" s="399"/>
      <c r="PRO68" s="399"/>
      <c r="PRP68" s="399"/>
      <c r="PRQ68" s="399"/>
      <c r="PRR68" s="399"/>
      <c r="PRS68" s="399"/>
      <c r="PRT68" s="399"/>
      <c r="PRU68" s="918"/>
      <c r="PRV68" s="918"/>
      <c r="PRW68" s="918"/>
      <c r="PRX68" s="566"/>
      <c r="PRY68" s="399"/>
      <c r="PRZ68" s="399"/>
      <c r="PSA68" s="399"/>
      <c r="PSB68" s="567"/>
      <c r="PSC68" s="399"/>
      <c r="PSD68" s="399"/>
      <c r="PSE68" s="399"/>
      <c r="PSF68" s="399"/>
      <c r="PSG68" s="399"/>
      <c r="PSH68" s="399"/>
      <c r="PSI68" s="399"/>
      <c r="PSJ68" s="399"/>
      <c r="PSK68" s="399"/>
      <c r="PSL68" s="918"/>
      <c r="PSM68" s="918"/>
      <c r="PSN68" s="918"/>
      <c r="PSO68" s="566"/>
      <c r="PSP68" s="399"/>
      <c r="PSQ68" s="399"/>
      <c r="PSR68" s="399"/>
      <c r="PSS68" s="567"/>
      <c r="PST68" s="399"/>
      <c r="PSU68" s="399"/>
      <c r="PSV68" s="399"/>
      <c r="PSW68" s="399"/>
      <c r="PSX68" s="399"/>
      <c r="PSY68" s="399"/>
      <c r="PSZ68" s="399"/>
      <c r="PTA68" s="399"/>
      <c r="PTB68" s="399"/>
      <c r="PTC68" s="918"/>
      <c r="PTD68" s="918"/>
      <c r="PTE68" s="918"/>
      <c r="PTF68" s="566"/>
      <c r="PTG68" s="399"/>
      <c r="PTH68" s="399"/>
      <c r="PTI68" s="399"/>
      <c r="PTJ68" s="567"/>
      <c r="PTK68" s="399"/>
      <c r="PTL68" s="399"/>
      <c r="PTM68" s="399"/>
      <c r="PTN68" s="399"/>
      <c r="PTO68" s="399"/>
      <c r="PTP68" s="399"/>
      <c r="PTQ68" s="399"/>
      <c r="PTR68" s="399"/>
      <c r="PTS68" s="399"/>
      <c r="PTT68" s="918"/>
      <c r="PTU68" s="918"/>
      <c r="PTV68" s="918"/>
      <c r="PTW68" s="566"/>
      <c r="PTX68" s="399"/>
      <c r="PTY68" s="399"/>
      <c r="PTZ68" s="399"/>
      <c r="PUA68" s="567"/>
      <c r="PUB68" s="399"/>
      <c r="PUC68" s="399"/>
      <c r="PUD68" s="399"/>
      <c r="PUE68" s="399"/>
      <c r="PUF68" s="399"/>
      <c r="PUG68" s="399"/>
      <c r="PUH68" s="399"/>
      <c r="PUI68" s="399"/>
      <c r="PUJ68" s="399"/>
      <c r="PUK68" s="918"/>
      <c r="PUL68" s="918"/>
      <c r="PUM68" s="918"/>
      <c r="PUN68" s="566"/>
      <c r="PUO68" s="399"/>
      <c r="PUP68" s="399"/>
      <c r="PUQ68" s="399"/>
      <c r="PUR68" s="567"/>
      <c r="PUS68" s="399"/>
      <c r="PUT68" s="399"/>
      <c r="PUU68" s="399"/>
      <c r="PUV68" s="399"/>
      <c r="PUW68" s="399"/>
      <c r="PUX68" s="399"/>
      <c r="PUY68" s="399"/>
      <c r="PUZ68" s="399"/>
      <c r="PVA68" s="399"/>
      <c r="PVB68" s="918"/>
      <c r="PVC68" s="918"/>
      <c r="PVD68" s="918"/>
      <c r="PVE68" s="566"/>
      <c r="PVF68" s="399"/>
      <c r="PVG68" s="399"/>
      <c r="PVH68" s="399"/>
      <c r="PVI68" s="567"/>
      <c r="PVJ68" s="399"/>
      <c r="PVK68" s="399"/>
      <c r="PVL68" s="399"/>
      <c r="PVM68" s="399"/>
      <c r="PVN68" s="399"/>
      <c r="PVO68" s="399"/>
      <c r="PVP68" s="399"/>
      <c r="PVQ68" s="399"/>
      <c r="PVR68" s="399"/>
      <c r="PVS68" s="918"/>
      <c r="PVT68" s="918"/>
      <c r="PVU68" s="918"/>
      <c r="PVV68" s="566"/>
      <c r="PVW68" s="399"/>
      <c r="PVX68" s="399"/>
      <c r="PVY68" s="399"/>
      <c r="PVZ68" s="567"/>
      <c r="PWA68" s="399"/>
      <c r="PWB68" s="399"/>
      <c r="PWC68" s="399"/>
      <c r="PWD68" s="399"/>
      <c r="PWE68" s="399"/>
      <c r="PWF68" s="399"/>
      <c r="PWG68" s="399"/>
      <c r="PWH68" s="399"/>
      <c r="PWI68" s="399"/>
      <c r="PWJ68" s="918"/>
      <c r="PWK68" s="918"/>
      <c r="PWL68" s="918"/>
      <c r="PWM68" s="566"/>
      <c r="PWN68" s="399"/>
      <c r="PWO68" s="399"/>
      <c r="PWP68" s="399"/>
      <c r="PWQ68" s="567"/>
      <c r="PWR68" s="399"/>
      <c r="PWS68" s="399"/>
      <c r="PWT68" s="399"/>
      <c r="PWU68" s="399"/>
      <c r="PWV68" s="399"/>
      <c r="PWW68" s="399"/>
      <c r="PWX68" s="399"/>
      <c r="PWY68" s="399"/>
      <c r="PWZ68" s="399"/>
      <c r="PXA68" s="918"/>
      <c r="PXB68" s="918"/>
      <c r="PXC68" s="918"/>
      <c r="PXD68" s="566"/>
      <c r="PXE68" s="399"/>
      <c r="PXF68" s="399"/>
      <c r="PXG68" s="399"/>
      <c r="PXH68" s="567"/>
      <c r="PXI68" s="399"/>
      <c r="PXJ68" s="399"/>
      <c r="PXK68" s="399"/>
      <c r="PXL68" s="399"/>
      <c r="PXM68" s="399"/>
      <c r="PXN68" s="399"/>
      <c r="PXO68" s="399"/>
      <c r="PXP68" s="399"/>
      <c r="PXQ68" s="399"/>
      <c r="PXR68" s="918"/>
      <c r="PXS68" s="918"/>
      <c r="PXT68" s="918"/>
      <c r="PXU68" s="566"/>
      <c r="PXV68" s="399"/>
      <c r="PXW68" s="399"/>
      <c r="PXX68" s="399"/>
      <c r="PXY68" s="567"/>
      <c r="PXZ68" s="399"/>
      <c r="PYA68" s="399"/>
      <c r="PYB68" s="399"/>
      <c r="PYC68" s="399"/>
      <c r="PYD68" s="399"/>
      <c r="PYE68" s="399"/>
      <c r="PYF68" s="399"/>
      <c r="PYG68" s="399"/>
      <c r="PYH68" s="399"/>
      <c r="PYI68" s="918"/>
      <c r="PYJ68" s="918"/>
      <c r="PYK68" s="918"/>
      <c r="PYL68" s="566"/>
      <c r="PYM68" s="399"/>
      <c r="PYN68" s="399"/>
      <c r="PYO68" s="399"/>
      <c r="PYP68" s="567"/>
      <c r="PYQ68" s="399"/>
      <c r="PYR68" s="399"/>
      <c r="PYS68" s="399"/>
      <c r="PYT68" s="399"/>
      <c r="PYU68" s="399"/>
      <c r="PYV68" s="399"/>
      <c r="PYW68" s="399"/>
      <c r="PYX68" s="399"/>
      <c r="PYY68" s="399"/>
      <c r="PYZ68" s="918"/>
      <c r="PZA68" s="918"/>
      <c r="PZB68" s="918"/>
      <c r="PZC68" s="566"/>
      <c r="PZD68" s="399"/>
      <c r="PZE68" s="399"/>
      <c r="PZF68" s="399"/>
      <c r="PZG68" s="567"/>
      <c r="PZH68" s="399"/>
      <c r="PZI68" s="399"/>
      <c r="PZJ68" s="399"/>
      <c r="PZK68" s="399"/>
      <c r="PZL68" s="399"/>
      <c r="PZM68" s="399"/>
      <c r="PZN68" s="399"/>
      <c r="PZO68" s="399"/>
      <c r="PZP68" s="399"/>
      <c r="PZQ68" s="918"/>
      <c r="PZR68" s="918"/>
      <c r="PZS68" s="918"/>
      <c r="PZT68" s="566"/>
      <c r="PZU68" s="399"/>
      <c r="PZV68" s="399"/>
      <c r="PZW68" s="399"/>
      <c r="PZX68" s="567"/>
      <c r="PZY68" s="399"/>
      <c r="PZZ68" s="399"/>
      <c r="QAA68" s="399"/>
      <c r="QAB68" s="399"/>
      <c r="QAC68" s="399"/>
      <c r="QAD68" s="399"/>
      <c r="QAE68" s="399"/>
      <c r="QAF68" s="399"/>
      <c r="QAG68" s="399"/>
      <c r="QAH68" s="918"/>
      <c r="QAI68" s="918"/>
      <c r="QAJ68" s="918"/>
      <c r="QAK68" s="566"/>
      <c r="QAL68" s="399"/>
      <c r="QAM68" s="399"/>
      <c r="QAN68" s="399"/>
      <c r="QAO68" s="567"/>
      <c r="QAP68" s="399"/>
      <c r="QAQ68" s="399"/>
      <c r="QAR68" s="399"/>
      <c r="QAS68" s="399"/>
      <c r="QAT68" s="399"/>
      <c r="QAU68" s="399"/>
      <c r="QAV68" s="399"/>
      <c r="QAW68" s="399"/>
      <c r="QAX68" s="399"/>
      <c r="QAY68" s="918"/>
      <c r="QAZ68" s="918"/>
      <c r="QBA68" s="918"/>
      <c r="QBB68" s="566"/>
      <c r="QBC68" s="399"/>
      <c r="QBD68" s="399"/>
      <c r="QBE68" s="399"/>
      <c r="QBF68" s="567"/>
      <c r="QBG68" s="399"/>
      <c r="QBH68" s="399"/>
      <c r="QBI68" s="399"/>
      <c r="QBJ68" s="399"/>
      <c r="QBK68" s="399"/>
      <c r="QBL68" s="399"/>
      <c r="QBM68" s="399"/>
      <c r="QBN68" s="399"/>
      <c r="QBO68" s="399"/>
      <c r="QBP68" s="918"/>
      <c r="QBQ68" s="918"/>
      <c r="QBR68" s="918"/>
      <c r="QBS68" s="566"/>
      <c r="QBT68" s="399"/>
      <c r="QBU68" s="399"/>
      <c r="QBV68" s="399"/>
      <c r="QBW68" s="567"/>
      <c r="QBX68" s="399"/>
      <c r="QBY68" s="399"/>
      <c r="QBZ68" s="399"/>
      <c r="QCA68" s="399"/>
      <c r="QCB68" s="399"/>
      <c r="QCC68" s="399"/>
      <c r="QCD68" s="399"/>
      <c r="QCE68" s="399"/>
      <c r="QCF68" s="399"/>
      <c r="QCG68" s="918"/>
      <c r="QCH68" s="918"/>
      <c r="QCI68" s="918"/>
      <c r="QCJ68" s="566"/>
      <c r="QCK68" s="399"/>
      <c r="QCL68" s="399"/>
      <c r="QCM68" s="399"/>
      <c r="QCN68" s="567"/>
      <c r="QCO68" s="399"/>
      <c r="QCP68" s="399"/>
      <c r="QCQ68" s="399"/>
      <c r="QCR68" s="399"/>
      <c r="QCS68" s="399"/>
      <c r="QCT68" s="399"/>
      <c r="QCU68" s="399"/>
      <c r="QCV68" s="399"/>
      <c r="QCW68" s="399"/>
      <c r="QCX68" s="918"/>
      <c r="QCY68" s="918"/>
      <c r="QCZ68" s="918"/>
      <c r="QDA68" s="566"/>
      <c r="QDB68" s="399"/>
      <c r="QDC68" s="399"/>
      <c r="QDD68" s="399"/>
      <c r="QDE68" s="567"/>
      <c r="QDF68" s="399"/>
      <c r="QDG68" s="399"/>
      <c r="QDH68" s="399"/>
      <c r="QDI68" s="399"/>
      <c r="QDJ68" s="399"/>
      <c r="QDK68" s="399"/>
      <c r="QDL68" s="399"/>
      <c r="QDM68" s="399"/>
      <c r="QDN68" s="399"/>
      <c r="QDO68" s="918"/>
      <c r="QDP68" s="918"/>
      <c r="QDQ68" s="918"/>
      <c r="QDR68" s="566"/>
      <c r="QDS68" s="399"/>
      <c r="QDT68" s="399"/>
      <c r="QDU68" s="399"/>
      <c r="QDV68" s="567"/>
      <c r="QDW68" s="399"/>
      <c r="QDX68" s="399"/>
      <c r="QDY68" s="399"/>
      <c r="QDZ68" s="399"/>
      <c r="QEA68" s="399"/>
      <c r="QEB68" s="399"/>
      <c r="QEC68" s="399"/>
      <c r="QED68" s="399"/>
      <c r="QEE68" s="399"/>
      <c r="QEF68" s="918"/>
      <c r="QEG68" s="918"/>
      <c r="QEH68" s="918"/>
      <c r="QEI68" s="566"/>
      <c r="QEJ68" s="399"/>
      <c r="QEK68" s="399"/>
      <c r="QEL68" s="399"/>
      <c r="QEM68" s="567"/>
      <c r="QEN68" s="399"/>
      <c r="QEO68" s="399"/>
      <c r="QEP68" s="399"/>
      <c r="QEQ68" s="399"/>
      <c r="QER68" s="399"/>
      <c r="QES68" s="399"/>
      <c r="QET68" s="399"/>
      <c r="QEU68" s="399"/>
      <c r="QEV68" s="399"/>
      <c r="QEW68" s="918"/>
      <c r="QEX68" s="918"/>
      <c r="QEY68" s="918"/>
      <c r="QEZ68" s="566"/>
      <c r="QFA68" s="399"/>
      <c r="QFB68" s="399"/>
      <c r="QFC68" s="399"/>
      <c r="QFD68" s="567"/>
      <c r="QFE68" s="399"/>
      <c r="QFF68" s="399"/>
      <c r="QFG68" s="399"/>
      <c r="QFH68" s="399"/>
      <c r="QFI68" s="399"/>
      <c r="QFJ68" s="399"/>
      <c r="QFK68" s="399"/>
      <c r="QFL68" s="399"/>
      <c r="QFM68" s="399"/>
      <c r="QFN68" s="918"/>
      <c r="QFO68" s="918"/>
      <c r="QFP68" s="918"/>
      <c r="QFQ68" s="566"/>
      <c r="QFR68" s="399"/>
      <c r="QFS68" s="399"/>
      <c r="QFT68" s="399"/>
      <c r="QFU68" s="567"/>
      <c r="QFV68" s="399"/>
      <c r="QFW68" s="399"/>
      <c r="QFX68" s="399"/>
      <c r="QFY68" s="399"/>
      <c r="QFZ68" s="399"/>
      <c r="QGA68" s="399"/>
      <c r="QGB68" s="399"/>
      <c r="QGC68" s="399"/>
      <c r="QGD68" s="399"/>
      <c r="QGE68" s="918"/>
      <c r="QGF68" s="918"/>
      <c r="QGG68" s="918"/>
      <c r="QGH68" s="566"/>
      <c r="QGI68" s="399"/>
      <c r="QGJ68" s="399"/>
      <c r="QGK68" s="399"/>
      <c r="QGL68" s="567"/>
      <c r="QGM68" s="399"/>
      <c r="QGN68" s="399"/>
      <c r="QGO68" s="399"/>
      <c r="QGP68" s="399"/>
      <c r="QGQ68" s="399"/>
      <c r="QGR68" s="399"/>
      <c r="QGS68" s="399"/>
      <c r="QGT68" s="399"/>
      <c r="QGU68" s="399"/>
      <c r="QGV68" s="918"/>
      <c r="QGW68" s="918"/>
      <c r="QGX68" s="918"/>
      <c r="QGY68" s="566"/>
      <c r="QGZ68" s="399"/>
      <c r="QHA68" s="399"/>
      <c r="QHB68" s="399"/>
      <c r="QHC68" s="567"/>
      <c r="QHD68" s="399"/>
      <c r="QHE68" s="399"/>
      <c r="QHF68" s="399"/>
      <c r="QHG68" s="399"/>
      <c r="QHH68" s="399"/>
      <c r="QHI68" s="399"/>
      <c r="QHJ68" s="399"/>
      <c r="QHK68" s="399"/>
      <c r="QHL68" s="399"/>
      <c r="QHM68" s="918"/>
      <c r="QHN68" s="918"/>
      <c r="QHO68" s="918"/>
      <c r="QHP68" s="566"/>
      <c r="QHQ68" s="399"/>
      <c r="QHR68" s="399"/>
      <c r="QHS68" s="399"/>
      <c r="QHT68" s="567"/>
      <c r="QHU68" s="399"/>
      <c r="QHV68" s="399"/>
      <c r="QHW68" s="399"/>
      <c r="QHX68" s="399"/>
      <c r="QHY68" s="399"/>
      <c r="QHZ68" s="399"/>
      <c r="QIA68" s="399"/>
      <c r="QIB68" s="399"/>
      <c r="QIC68" s="399"/>
      <c r="QID68" s="918"/>
      <c r="QIE68" s="918"/>
      <c r="QIF68" s="918"/>
      <c r="QIG68" s="566"/>
      <c r="QIH68" s="399"/>
      <c r="QII68" s="399"/>
      <c r="QIJ68" s="399"/>
      <c r="QIK68" s="567"/>
      <c r="QIL68" s="399"/>
      <c r="QIM68" s="399"/>
      <c r="QIN68" s="399"/>
      <c r="QIO68" s="399"/>
      <c r="QIP68" s="399"/>
      <c r="QIQ68" s="399"/>
      <c r="QIR68" s="399"/>
      <c r="QIS68" s="399"/>
      <c r="QIT68" s="399"/>
      <c r="QIU68" s="918"/>
      <c r="QIV68" s="918"/>
      <c r="QIW68" s="918"/>
      <c r="QIX68" s="566"/>
      <c r="QIY68" s="399"/>
      <c r="QIZ68" s="399"/>
      <c r="QJA68" s="399"/>
      <c r="QJB68" s="567"/>
      <c r="QJC68" s="399"/>
      <c r="QJD68" s="399"/>
      <c r="QJE68" s="399"/>
      <c r="QJF68" s="399"/>
      <c r="QJG68" s="399"/>
      <c r="QJH68" s="399"/>
      <c r="QJI68" s="399"/>
      <c r="QJJ68" s="399"/>
      <c r="QJK68" s="399"/>
      <c r="QJL68" s="918"/>
      <c r="QJM68" s="918"/>
      <c r="QJN68" s="918"/>
      <c r="QJO68" s="566"/>
      <c r="QJP68" s="399"/>
      <c r="QJQ68" s="399"/>
      <c r="QJR68" s="399"/>
      <c r="QJS68" s="567"/>
      <c r="QJT68" s="399"/>
      <c r="QJU68" s="399"/>
      <c r="QJV68" s="399"/>
      <c r="QJW68" s="399"/>
      <c r="QJX68" s="399"/>
      <c r="QJY68" s="399"/>
      <c r="QJZ68" s="399"/>
      <c r="QKA68" s="399"/>
      <c r="QKB68" s="399"/>
      <c r="QKC68" s="918"/>
      <c r="QKD68" s="918"/>
      <c r="QKE68" s="918"/>
      <c r="QKF68" s="566"/>
      <c r="QKG68" s="399"/>
      <c r="QKH68" s="399"/>
      <c r="QKI68" s="399"/>
      <c r="QKJ68" s="567"/>
      <c r="QKK68" s="399"/>
      <c r="QKL68" s="399"/>
      <c r="QKM68" s="399"/>
      <c r="QKN68" s="399"/>
      <c r="QKO68" s="399"/>
      <c r="QKP68" s="399"/>
      <c r="QKQ68" s="399"/>
      <c r="QKR68" s="399"/>
      <c r="QKS68" s="399"/>
      <c r="QKT68" s="918"/>
      <c r="QKU68" s="918"/>
      <c r="QKV68" s="918"/>
      <c r="QKW68" s="566"/>
      <c r="QKX68" s="399"/>
      <c r="QKY68" s="399"/>
      <c r="QKZ68" s="399"/>
      <c r="QLA68" s="567"/>
      <c r="QLB68" s="399"/>
      <c r="QLC68" s="399"/>
      <c r="QLD68" s="399"/>
      <c r="QLE68" s="399"/>
      <c r="QLF68" s="399"/>
      <c r="QLG68" s="399"/>
      <c r="QLH68" s="399"/>
      <c r="QLI68" s="399"/>
      <c r="QLJ68" s="399"/>
      <c r="QLK68" s="918"/>
      <c r="QLL68" s="918"/>
      <c r="QLM68" s="918"/>
      <c r="QLN68" s="566"/>
      <c r="QLO68" s="399"/>
      <c r="QLP68" s="399"/>
      <c r="QLQ68" s="399"/>
      <c r="QLR68" s="567"/>
      <c r="QLS68" s="399"/>
      <c r="QLT68" s="399"/>
      <c r="QLU68" s="399"/>
      <c r="QLV68" s="399"/>
      <c r="QLW68" s="399"/>
      <c r="QLX68" s="399"/>
      <c r="QLY68" s="399"/>
      <c r="QLZ68" s="399"/>
      <c r="QMA68" s="399"/>
      <c r="QMB68" s="918"/>
      <c r="QMC68" s="918"/>
      <c r="QMD68" s="918"/>
      <c r="QME68" s="566"/>
      <c r="QMF68" s="399"/>
      <c r="QMG68" s="399"/>
      <c r="QMH68" s="399"/>
      <c r="QMI68" s="567"/>
      <c r="QMJ68" s="399"/>
      <c r="QMK68" s="399"/>
      <c r="QML68" s="399"/>
      <c r="QMM68" s="399"/>
      <c r="QMN68" s="399"/>
      <c r="QMO68" s="399"/>
      <c r="QMP68" s="399"/>
      <c r="QMQ68" s="399"/>
      <c r="QMR68" s="399"/>
      <c r="QMS68" s="918"/>
      <c r="QMT68" s="918"/>
      <c r="QMU68" s="918"/>
      <c r="QMV68" s="566"/>
      <c r="QMW68" s="399"/>
      <c r="QMX68" s="399"/>
      <c r="QMY68" s="399"/>
      <c r="QMZ68" s="567"/>
      <c r="QNA68" s="399"/>
      <c r="QNB68" s="399"/>
      <c r="QNC68" s="399"/>
      <c r="QND68" s="399"/>
      <c r="QNE68" s="399"/>
      <c r="QNF68" s="399"/>
      <c r="QNG68" s="399"/>
      <c r="QNH68" s="399"/>
      <c r="QNI68" s="399"/>
      <c r="QNJ68" s="918"/>
      <c r="QNK68" s="918"/>
      <c r="QNL68" s="918"/>
      <c r="QNM68" s="566"/>
      <c r="QNN68" s="399"/>
      <c r="QNO68" s="399"/>
      <c r="QNP68" s="399"/>
      <c r="QNQ68" s="567"/>
      <c r="QNR68" s="399"/>
      <c r="QNS68" s="399"/>
      <c r="QNT68" s="399"/>
      <c r="QNU68" s="399"/>
      <c r="QNV68" s="399"/>
      <c r="QNW68" s="399"/>
      <c r="QNX68" s="399"/>
      <c r="QNY68" s="399"/>
      <c r="QNZ68" s="399"/>
      <c r="QOA68" s="918"/>
      <c r="QOB68" s="918"/>
      <c r="QOC68" s="918"/>
      <c r="QOD68" s="566"/>
      <c r="QOE68" s="399"/>
      <c r="QOF68" s="399"/>
      <c r="QOG68" s="399"/>
      <c r="QOH68" s="567"/>
      <c r="QOI68" s="399"/>
      <c r="QOJ68" s="399"/>
      <c r="QOK68" s="399"/>
      <c r="QOL68" s="399"/>
      <c r="QOM68" s="399"/>
      <c r="QON68" s="399"/>
      <c r="QOO68" s="399"/>
      <c r="QOP68" s="399"/>
      <c r="QOQ68" s="399"/>
      <c r="QOR68" s="918"/>
      <c r="QOS68" s="918"/>
      <c r="QOT68" s="918"/>
      <c r="QOU68" s="566"/>
      <c r="QOV68" s="399"/>
      <c r="QOW68" s="399"/>
      <c r="QOX68" s="399"/>
      <c r="QOY68" s="567"/>
      <c r="QOZ68" s="399"/>
      <c r="QPA68" s="399"/>
      <c r="QPB68" s="399"/>
      <c r="QPC68" s="399"/>
      <c r="QPD68" s="399"/>
      <c r="QPE68" s="399"/>
      <c r="QPF68" s="399"/>
      <c r="QPG68" s="399"/>
      <c r="QPH68" s="399"/>
      <c r="QPI68" s="918"/>
      <c r="QPJ68" s="918"/>
      <c r="QPK68" s="918"/>
      <c r="QPL68" s="566"/>
      <c r="QPM68" s="399"/>
      <c r="QPN68" s="399"/>
      <c r="QPO68" s="399"/>
      <c r="QPP68" s="567"/>
      <c r="QPQ68" s="399"/>
      <c r="QPR68" s="399"/>
      <c r="QPS68" s="399"/>
      <c r="QPT68" s="399"/>
      <c r="QPU68" s="399"/>
      <c r="QPV68" s="399"/>
      <c r="QPW68" s="399"/>
      <c r="QPX68" s="399"/>
      <c r="QPY68" s="399"/>
      <c r="QPZ68" s="918"/>
      <c r="QQA68" s="918"/>
      <c r="QQB68" s="918"/>
      <c r="QQC68" s="566"/>
      <c r="QQD68" s="399"/>
      <c r="QQE68" s="399"/>
      <c r="QQF68" s="399"/>
      <c r="QQG68" s="567"/>
      <c r="QQH68" s="399"/>
      <c r="QQI68" s="399"/>
      <c r="QQJ68" s="399"/>
      <c r="QQK68" s="399"/>
      <c r="QQL68" s="399"/>
      <c r="QQM68" s="399"/>
      <c r="QQN68" s="399"/>
      <c r="QQO68" s="399"/>
      <c r="QQP68" s="399"/>
      <c r="QQQ68" s="918"/>
      <c r="QQR68" s="918"/>
      <c r="QQS68" s="918"/>
      <c r="QQT68" s="566"/>
      <c r="QQU68" s="399"/>
      <c r="QQV68" s="399"/>
      <c r="QQW68" s="399"/>
      <c r="QQX68" s="567"/>
      <c r="QQY68" s="399"/>
      <c r="QQZ68" s="399"/>
      <c r="QRA68" s="399"/>
      <c r="QRB68" s="399"/>
      <c r="QRC68" s="399"/>
      <c r="QRD68" s="399"/>
      <c r="QRE68" s="399"/>
      <c r="QRF68" s="399"/>
      <c r="QRG68" s="399"/>
      <c r="QRH68" s="918"/>
      <c r="QRI68" s="918"/>
      <c r="QRJ68" s="918"/>
      <c r="QRK68" s="566"/>
      <c r="QRL68" s="399"/>
      <c r="QRM68" s="399"/>
      <c r="QRN68" s="399"/>
      <c r="QRO68" s="567"/>
      <c r="QRP68" s="399"/>
      <c r="QRQ68" s="399"/>
      <c r="QRR68" s="399"/>
      <c r="QRS68" s="399"/>
      <c r="QRT68" s="399"/>
      <c r="QRU68" s="399"/>
      <c r="QRV68" s="399"/>
      <c r="QRW68" s="399"/>
      <c r="QRX68" s="399"/>
      <c r="QRY68" s="918"/>
      <c r="QRZ68" s="918"/>
      <c r="QSA68" s="918"/>
      <c r="QSB68" s="566"/>
      <c r="QSC68" s="399"/>
      <c r="QSD68" s="399"/>
      <c r="QSE68" s="399"/>
      <c r="QSF68" s="567"/>
      <c r="QSG68" s="399"/>
      <c r="QSH68" s="399"/>
      <c r="QSI68" s="399"/>
      <c r="QSJ68" s="399"/>
      <c r="QSK68" s="399"/>
      <c r="QSL68" s="399"/>
      <c r="QSM68" s="399"/>
      <c r="QSN68" s="399"/>
      <c r="QSO68" s="399"/>
      <c r="QSP68" s="918"/>
      <c r="QSQ68" s="918"/>
      <c r="QSR68" s="918"/>
      <c r="QSS68" s="566"/>
      <c r="QST68" s="399"/>
      <c r="QSU68" s="399"/>
      <c r="QSV68" s="399"/>
      <c r="QSW68" s="567"/>
      <c r="QSX68" s="399"/>
      <c r="QSY68" s="399"/>
      <c r="QSZ68" s="399"/>
      <c r="QTA68" s="399"/>
      <c r="QTB68" s="399"/>
      <c r="QTC68" s="399"/>
      <c r="QTD68" s="399"/>
      <c r="QTE68" s="399"/>
      <c r="QTF68" s="399"/>
      <c r="QTG68" s="918"/>
      <c r="QTH68" s="918"/>
      <c r="QTI68" s="918"/>
      <c r="QTJ68" s="566"/>
      <c r="QTK68" s="399"/>
      <c r="QTL68" s="399"/>
      <c r="QTM68" s="399"/>
      <c r="QTN68" s="567"/>
      <c r="QTO68" s="399"/>
      <c r="QTP68" s="399"/>
      <c r="QTQ68" s="399"/>
      <c r="QTR68" s="399"/>
      <c r="QTS68" s="399"/>
      <c r="QTT68" s="399"/>
      <c r="QTU68" s="399"/>
      <c r="QTV68" s="399"/>
      <c r="QTW68" s="399"/>
      <c r="QTX68" s="918"/>
      <c r="QTY68" s="918"/>
      <c r="QTZ68" s="918"/>
      <c r="QUA68" s="566"/>
      <c r="QUB68" s="399"/>
      <c r="QUC68" s="399"/>
      <c r="QUD68" s="399"/>
      <c r="QUE68" s="567"/>
      <c r="QUF68" s="399"/>
      <c r="QUG68" s="399"/>
      <c r="QUH68" s="399"/>
      <c r="QUI68" s="399"/>
      <c r="QUJ68" s="399"/>
      <c r="QUK68" s="399"/>
      <c r="QUL68" s="399"/>
      <c r="QUM68" s="399"/>
      <c r="QUN68" s="399"/>
      <c r="QUO68" s="918"/>
      <c r="QUP68" s="918"/>
      <c r="QUQ68" s="918"/>
      <c r="QUR68" s="566"/>
      <c r="QUS68" s="399"/>
      <c r="QUT68" s="399"/>
      <c r="QUU68" s="399"/>
      <c r="QUV68" s="567"/>
      <c r="QUW68" s="399"/>
      <c r="QUX68" s="399"/>
      <c r="QUY68" s="399"/>
      <c r="QUZ68" s="399"/>
      <c r="QVA68" s="399"/>
      <c r="QVB68" s="399"/>
      <c r="QVC68" s="399"/>
      <c r="QVD68" s="399"/>
      <c r="QVE68" s="399"/>
      <c r="QVF68" s="918"/>
      <c r="QVG68" s="918"/>
      <c r="QVH68" s="918"/>
      <c r="QVI68" s="566"/>
      <c r="QVJ68" s="399"/>
      <c r="QVK68" s="399"/>
      <c r="QVL68" s="399"/>
      <c r="QVM68" s="567"/>
      <c r="QVN68" s="399"/>
      <c r="QVO68" s="399"/>
      <c r="QVP68" s="399"/>
      <c r="QVQ68" s="399"/>
      <c r="QVR68" s="399"/>
      <c r="QVS68" s="399"/>
      <c r="QVT68" s="399"/>
      <c r="QVU68" s="399"/>
      <c r="QVV68" s="399"/>
      <c r="QVW68" s="918"/>
      <c r="QVX68" s="918"/>
      <c r="QVY68" s="918"/>
      <c r="QVZ68" s="566"/>
      <c r="QWA68" s="399"/>
      <c r="QWB68" s="399"/>
      <c r="QWC68" s="399"/>
      <c r="QWD68" s="567"/>
      <c r="QWE68" s="399"/>
      <c r="QWF68" s="399"/>
      <c r="QWG68" s="399"/>
      <c r="QWH68" s="399"/>
      <c r="QWI68" s="399"/>
      <c r="QWJ68" s="399"/>
      <c r="QWK68" s="399"/>
      <c r="QWL68" s="399"/>
      <c r="QWM68" s="399"/>
      <c r="QWN68" s="918"/>
      <c r="QWO68" s="918"/>
      <c r="QWP68" s="918"/>
      <c r="QWQ68" s="566"/>
      <c r="QWR68" s="399"/>
      <c r="QWS68" s="399"/>
      <c r="QWT68" s="399"/>
      <c r="QWU68" s="567"/>
      <c r="QWV68" s="399"/>
      <c r="QWW68" s="399"/>
      <c r="QWX68" s="399"/>
      <c r="QWY68" s="399"/>
      <c r="QWZ68" s="399"/>
      <c r="QXA68" s="399"/>
      <c r="QXB68" s="399"/>
      <c r="QXC68" s="399"/>
      <c r="QXD68" s="399"/>
      <c r="QXE68" s="918"/>
      <c r="QXF68" s="918"/>
      <c r="QXG68" s="918"/>
      <c r="QXH68" s="566"/>
      <c r="QXI68" s="399"/>
      <c r="QXJ68" s="399"/>
      <c r="QXK68" s="399"/>
      <c r="QXL68" s="567"/>
      <c r="QXM68" s="399"/>
      <c r="QXN68" s="399"/>
      <c r="QXO68" s="399"/>
      <c r="QXP68" s="399"/>
      <c r="QXQ68" s="399"/>
      <c r="QXR68" s="399"/>
      <c r="QXS68" s="399"/>
      <c r="QXT68" s="399"/>
      <c r="QXU68" s="399"/>
      <c r="QXV68" s="918"/>
      <c r="QXW68" s="918"/>
      <c r="QXX68" s="918"/>
      <c r="QXY68" s="566"/>
      <c r="QXZ68" s="399"/>
      <c r="QYA68" s="399"/>
      <c r="QYB68" s="399"/>
      <c r="QYC68" s="567"/>
      <c r="QYD68" s="399"/>
      <c r="QYE68" s="399"/>
      <c r="QYF68" s="399"/>
      <c r="QYG68" s="399"/>
      <c r="QYH68" s="399"/>
      <c r="QYI68" s="399"/>
      <c r="QYJ68" s="399"/>
      <c r="QYK68" s="399"/>
      <c r="QYL68" s="399"/>
      <c r="QYM68" s="918"/>
      <c r="QYN68" s="918"/>
      <c r="QYO68" s="918"/>
      <c r="QYP68" s="566"/>
      <c r="QYQ68" s="399"/>
      <c r="QYR68" s="399"/>
      <c r="QYS68" s="399"/>
      <c r="QYT68" s="567"/>
      <c r="QYU68" s="399"/>
      <c r="QYV68" s="399"/>
      <c r="QYW68" s="399"/>
      <c r="QYX68" s="399"/>
      <c r="QYY68" s="399"/>
      <c r="QYZ68" s="399"/>
      <c r="QZA68" s="399"/>
      <c r="QZB68" s="399"/>
      <c r="QZC68" s="399"/>
      <c r="QZD68" s="918"/>
      <c r="QZE68" s="918"/>
      <c r="QZF68" s="918"/>
      <c r="QZG68" s="566"/>
      <c r="QZH68" s="399"/>
      <c r="QZI68" s="399"/>
      <c r="QZJ68" s="399"/>
      <c r="QZK68" s="567"/>
      <c r="QZL68" s="399"/>
      <c r="QZM68" s="399"/>
      <c r="QZN68" s="399"/>
      <c r="QZO68" s="399"/>
      <c r="QZP68" s="399"/>
      <c r="QZQ68" s="399"/>
      <c r="QZR68" s="399"/>
      <c r="QZS68" s="399"/>
      <c r="QZT68" s="399"/>
      <c r="QZU68" s="918"/>
      <c r="QZV68" s="918"/>
      <c r="QZW68" s="918"/>
      <c r="QZX68" s="566"/>
      <c r="QZY68" s="399"/>
      <c r="QZZ68" s="399"/>
      <c r="RAA68" s="399"/>
      <c r="RAB68" s="567"/>
      <c r="RAC68" s="399"/>
      <c r="RAD68" s="399"/>
      <c r="RAE68" s="399"/>
      <c r="RAF68" s="399"/>
      <c r="RAG68" s="399"/>
      <c r="RAH68" s="399"/>
      <c r="RAI68" s="399"/>
      <c r="RAJ68" s="399"/>
      <c r="RAK68" s="399"/>
      <c r="RAL68" s="918"/>
      <c r="RAM68" s="918"/>
      <c r="RAN68" s="918"/>
      <c r="RAO68" s="566"/>
      <c r="RAP68" s="399"/>
      <c r="RAQ68" s="399"/>
      <c r="RAR68" s="399"/>
      <c r="RAS68" s="567"/>
      <c r="RAT68" s="399"/>
      <c r="RAU68" s="399"/>
      <c r="RAV68" s="399"/>
      <c r="RAW68" s="399"/>
      <c r="RAX68" s="399"/>
      <c r="RAY68" s="399"/>
      <c r="RAZ68" s="399"/>
      <c r="RBA68" s="399"/>
      <c r="RBB68" s="399"/>
      <c r="RBC68" s="918"/>
      <c r="RBD68" s="918"/>
      <c r="RBE68" s="918"/>
      <c r="RBF68" s="566"/>
      <c r="RBG68" s="399"/>
      <c r="RBH68" s="399"/>
      <c r="RBI68" s="399"/>
      <c r="RBJ68" s="567"/>
      <c r="RBK68" s="399"/>
      <c r="RBL68" s="399"/>
      <c r="RBM68" s="399"/>
      <c r="RBN68" s="399"/>
      <c r="RBO68" s="399"/>
      <c r="RBP68" s="399"/>
      <c r="RBQ68" s="399"/>
      <c r="RBR68" s="399"/>
      <c r="RBS68" s="399"/>
      <c r="RBT68" s="918"/>
      <c r="RBU68" s="918"/>
      <c r="RBV68" s="918"/>
      <c r="RBW68" s="566"/>
      <c r="RBX68" s="399"/>
      <c r="RBY68" s="399"/>
      <c r="RBZ68" s="399"/>
      <c r="RCA68" s="567"/>
      <c r="RCB68" s="399"/>
      <c r="RCC68" s="399"/>
      <c r="RCD68" s="399"/>
      <c r="RCE68" s="399"/>
      <c r="RCF68" s="399"/>
      <c r="RCG68" s="399"/>
      <c r="RCH68" s="399"/>
      <c r="RCI68" s="399"/>
      <c r="RCJ68" s="399"/>
      <c r="RCK68" s="918"/>
      <c r="RCL68" s="918"/>
      <c r="RCM68" s="918"/>
      <c r="RCN68" s="566"/>
      <c r="RCO68" s="399"/>
      <c r="RCP68" s="399"/>
      <c r="RCQ68" s="399"/>
      <c r="RCR68" s="567"/>
      <c r="RCS68" s="399"/>
      <c r="RCT68" s="399"/>
      <c r="RCU68" s="399"/>
      <c r="RCV68" s="399"/>
      <c r="RCW68" s="399"/>
      <c r="RCX68" s="399"/>
      <c r="RCY68" s="399"/>
      <c r="RCZ68" s="399"/>
      <c r="RDA68" s="399"/>
      <c r="RDB68" s="918"/>
      <c r="RDC68" s="918"/>
      <c r="RDD68" s="918"/>
      <c r="RDE68" s="566"/>
      <c r="RDF68" s="399"/>
      <c r="RDG68" s="399"/>
      <c r="RDH68" s="399"/>
      <c r="RDI68" s="567"/>
      <c r="RDJ68" s="399"/>
      <c r="RDK68" s="399"/>
      <c r="RDL68" s="399"/>
      <c r="RDM68" s="399"/>
      <c r="RDN68" s="399"/>
      <c r="RDO68" s="399"/>
      <c r="RDP68" s="399"/>
      <c r="RDQ68" s="399"/>
      <c r="RDR68" s="399"/>
      <c r="RDS68" s="918"/>
      <c r="RDT68" s="918"/>
      <c r="RDU68" s="918"/>
      <c r="RDV68" s="566"/>
      <c r="RDW68" s="399"/>
      <c r="RDX68" s="399"/>
      <c r="RDY68" s="399"/>
      <c r="RDZ68" s="567"/>
      <c r="REA68" s="399"/>
      <c r="REB68" s="399"/>
      <c r="REC68" s="399"/>
      <c r="RED68" s="399"/>
      <c r="REE68" s="399"/>
      <c r="REF68" s="399"/>
      <c r="REG68" s="399"/>
      <c r="REH68" s="399"/>
      <c r="REI68" s="399"/>
      <c r="REJ68" s="918"/>
      <c r="REK68" s="918"/>
      <c r="REL68" s="918"/>
      <c r="REM68" s="566"/>
      <c r="REN68" s="399"/>
      <c r="REO68" s="399"/>
      <c r="REP68" s="399"/>
      <c r="REQ68" s="567"/>
      <c r="RER68" s="399"/>
      <c r="RES68" s="399"/>
      <c r="RET68" s="399"/>
      <c r="REU68" s="399"/>
      <c r="REV68" s="399"/>
      <c r="REW68" s="399"/>
      <c r="REX68" s="399"/>
      <c r="REY68" s="399"/>
      <c r="REZ68" s="399"/>
      <c r="RFA68" s="918"/>
      <c r="RFB68" s="918"/>
      <c r="RFC68" s="918"/>
      <c r="RFD68" s="566"/>
      <c r="RFE68" s="399"/>
      <c r="RFF68" s="399"/>
      <c r="RFG68" s="399"/>
      <c r="RFH68" s="567"/>
      <c r="RFI68" s="399"/>
      <c r="RFJ68" s="399"/>
      <c r="RFK68" s="399"/>
      <c r="RFL68" s="399"/>
      <c r="RFM68" s="399"/>
      <c r="RFN68" s="399"/>
      <c r="RFO68" s="399"/>
      <c r="RFP68" s="399"/>
      <c r="RFQ68" s="399"/>
      <c r="RFR68" s="918"/>
      <c r="RFS68" s="918"/>
      <c r="RFT68" s="918"/>
      <c r="RFU68" s="566"/>
      <c r="RFV68" s="399"/>
      <c r="RFW68" s="399"/>
      <c r="RFX68" s="399"/>
      <c r="RFY68" s="567"/>
      <c r="RFZ68" s="399"/>
      <c r="RGA68" s="399"/>
      <c r="RGB68" s="399"/>
      <c r="RGC68" s="399"/>
      <c r="RGD68" s="399"/>
      <c r="RGE68" s="399"/>
      <c r="RGF68" s="399"/>
      <c r="RGG68" s="399"/>
      <c r="RGH68" s="399"/>
      <c r="RGI68" s="918"/>
      <c r="RGJ68" s="918"/>
      <c r="RGK68" s="918"/>
      <c r="RGL68" s="566"/>
      <c r="RGM68" s="399"/>
      <c r="RGN68" s="399"/>
      <c r="RGO68" s="399"/>
      <c r="RGP68" s="567"/>
      <c r="RGQ68" s="399"/>
      <c r="RGR68" s="399"/>
      <c r="RGS68" s="399"/>
      <c r="RGT68" s="399"/>
      <c r="RGU68" s="399"/>
      <c r="RGV68" s="399"/>
      <c r="RGW68" s="399"/>
      <c r="RGX68" s="399"/>
      <c r="RGY68" s="399"/>
      <c r="RGZ68" s="918"/>
      <c r="RHA68" s="918"/>
      <c r="RHB68" s="918"/>
      <c r="RHC68" s="566"/>
      <c r="RHD68" s="399"/>
      <c r="RHE68" s="399"/>
      <c r="RHF68" s="399"/>
      <c r="RHG68" s="567"/>
      <c r="RHH68" s="399"/>
      <c r="RHI68" s="399"/>
      <c r="RHJ68" s="399"/>
      <c r="RHK68" s="399"/>
      <c r="RHL68" s="399"/>
      <c r="RHM68" s="399"/>
      <c r="RHN68" s="399"/>
      <c r="RHO68" s="399"/>
      <c r="RHP68" s="399"/>
      <c r="RHQ68" s="918"/>
      <c r="RHR68" s="918"/>
      <c r="RHS68" s="918"/>
      <c r="RHT68" s="566"/>
      <c r="RHU68" s="399"/>
      <c r="RHV68" s="399"/>
      <c r="RHW68" s="399"/>
      <c r="RHX68" s="567"/>
      <c r="RHY68" s="399"/>
      <c r="RHZ68" s="399"/>
      <c r="RIA68" s="399"/>
      <c r="RIB68" s="399"/>
      <c r="RIC68" s="399"/>
      <c r="RID68" s="399"/>
      <c r="RIE68" s="399"/>
      <c r="RIF68" s="399"/>
      <c r="RIG68" s="399"/>
      <c r="RIH68" s="918"/>
      <c r="RII68" s="918"/>
      <c r="RIJ68" s="918"/>
      <c r="RIK68" s="566"/>
      <c r="RIL68" s="399"/>
      <c r="RIM68" s="399"/>
      <c r="RIN68" s="399"/>
      <c r="RIO68" s="567"/>
      <c r="RIP68" s="399"/>
      <c r="RIQ68" s="399"/>
      <c r="RIR68" s="399"/>
      <c r="RIS68" s="399"/>
      <c r="RIT68" s="399"/>
      <c r="RIU68" s="399"/>
      <c r="RIV68" s="399"/>
      <c r="RIW68" s="399"/>
      <c r="RIX68" s="399"/>
      <c r="RIY68" s="918"/>
      <c r="RIZ68" s="918"/>
      <c r="RJA68" s="918"/>
      <c r="RJB68" s="566"/>
      <c r="RJC68" s="399"/>
      <c r="RJD68" s="399"/>
      <c r="RJE68" s="399"/>
      <c r="RJF68" s="567"/>
      <c r="RJG68" s="399"/>
      <c r="RJH68" s="399"/>
      <c r="RJI68" s="399"/>
      <c r="RJJ68" s="399"/>
      <c r="RJK68" s="399"/>
      <c r="RJL68" s="399"/>
      <c r="RJM68" s="399"/>
      <c r="RJN68" s="399"/>
      <c r="RJO68" s="399"/>
      <c r="RJP68" s="918"/>
      <c r="RJQ68" s="918"/>
      <c r="RJR68" s="918"/>
      <c r="RJS68" s="566"/>
      <c r="RJT68" s="399"/>
      <c r="RJU68" s="399"/>
      <c r="RJV68" s="399"/>
      <c r="RJW68" s="567"/>
      <c r="RJX68" s="399"/>
      <c r="RJY68" s="399"/>
      <c r="RJZ68" s="399"/>
      <c r="RKA68" s="399"/>
      <c r="RKB68" s="399"/>
      <c r="RKC68" s="399"/>
      <c r="RKD68" s="399"/>
      <c r="RKE68" s="399"/>
      <c r="RKF68" s="399"/>
      <c r="RKG68" s="918"/>
      <c r="RKH68" s="918"/>
      <c r="RKI68" s="918"/>
      <c r="RKJ68" s="566"/>
      <c r="RKK68" s="399"/>
      <c r="RKL68" s="399"/>
      <c r="RKM68" s="399"/>
      <c r="RKN68" s="567"/>
      <c r="RKO68" s="399"/>
      <c r="RKP68" s="399"/>
      <c r="RKQ68" s="399"/>
      <c r="RKR68" s="399"/>
      <c r="RKS68" s="399"/>
      <c r="RKT68" s="399"/>
      <c r="RKU68" s="399"/>
      <c r="RKV68" s="399"/>
      <c r="RKW68" s="399"/>
      <c r="RKX68" s="918"/>
      <c r="RKY68" s="918"/>
      <c r="RKZ68" s="918"/>
      <c r="RLA68" s="566"/>
      <c r="RLB68" s="399"/>
      <c r="RLC68" s="399"/>
      <c r="RLD68" s="399"/>
      <c r="RLE68" s="567"/>
      <c r="RLF68" s="399"/>
      <c r="RLG68" s="399"/>
      <c r="RLH68" s="399"/>
      <c r="RLI68" s="399"/>
      <c r="RLJ68" s="399"/>
      <c r="RLK68" s="399"/>
      <c r="RLL68" s="399"/>
      <c r="RLM68" s="399"/>
      <c r="RLN68" s="399"/>
      <c r="RLO68" s="918"/>
      <c r="RLP68" s="918"/>
      <c r="RLQ68" s="918"/>
      <c r="RLR68" s="566"/>
      <c r="RLS68" s="399"/>
      <c r="RLT68" s="399"/>
      <c r="RLU68" s="399"/>
      <c r="RLV68" s="567"/>
      <c r="RLW68" s="399"/>
      <c r="RLX68" s="399"/>
      <c r="RLY68" s="399"/>
      <c r="RLZ68" s="399"/>
      <c r="RMA68" s="399"/>
      <c r="RMB68" s="399"/>
      <c r="RMC68" s="399"/>
      <c r="RMD68" s="399"/>
      <c r="RME68" s="399"/>
      <c r="RMF68" s="918"/>
      <c r="RMG68" s="918"/>
      <c r="RMH68" s="918"/>
      <c r="RMI68" s="566"/>
      <c r="RMJ68" s="399"/>
      <c r="RMK68" s="399"/>
      <c r="RML68" s="399"/>
      <c r="RMM68" s="567"/>
      <c r="RMN68" s="399"/>
      <c r="RMO68" s="399"/>
      <c r="RMP68" s="399"/>
      <c r="RMQ68" s="399"/>
      <c r="RMR68" s="399"/>
      <c r="RMS68" s="399"/>
      <c r="RMT68" s="399"/>
      <c r="RMU68" s="399"/>
      <c r="RMV68" s="399"/>
      <c r="RMW68" s="918"/>
      <c r="RMX68" s="918"/>
      <c r="RMY68" s="918"/>
      <c r="RMZ68" s="566"/>
      <c r="RNA68" s="399"/>
      <c r="RNB68" s="399"/>
      <c r="RNC68" s="399"/>
      <c r="RND68" s="567"/>
      <c r="RNE68" s="399"/>
      <c r="RNF68" s="399"/>
      <c r="RNG68" s="399"/>
      <c r="RNH68" s="399"/>
      <c r="RNI68" s="399"/>
      <c r="RNJ68" s="399"/>
      <c r="RNK68" s="399"/>
      <c r="RNL68" s="399"/>
      <c r="RNM68" s="399"/>
      <c r="RNN68" s="918"/>
      <c r="RNO68" s="918"/>
      <c r="RNP68" s="918"/>
      <c r="RNQ68" s="566"/>
      <c r="RNR68" s="399"/>
      <c r="RNS68" s="399"/>
      <c r="RNT68" s="399"/>
      <c r="RNU68" s="567"/>
      <c r="RNV68" s="399"/>
      <c r="RNW68" s="399"/>
      <c r="RNX68" s="399"/>
      <c r="RNY68" s="399"/>
      <c r="RNZ68" s="399"/>
      <c r="ROA68" s="399"/>
      <c r="ROB68" s="399"/>
      <c r="ROC68" s="399"/>
      <c r="ROD68" s="399"/>
      <c r="ROE68" s="918"/>
      <c r="ROF68" s="918"/>
      <c r="ROG68" s="918"/>
      <c r="ROH68" s="566"/>
      <c r="ROI68" s="399"/>
      <c r="ROJ68" s="399"/>
      <c r="ROK68" s="399"/>
      <c r="ROL68" s="567"/>
      <c r="ROM68" s="399"/>
      <c r="RON68" s="399"/>
      <c r="ROO68" s="399"/>
      <c r="ROP68" s="399"/>
      <c r="ROQ68" s="399"/>
      <c r="ROR68" s="399"/>
      <c r="ROS68" s="399"/>
      <c r="ROT68" s="399"/>
      <c r="ROU68" s="399"/>
      <c r="ROV68" s="918"/>
      <c r="ROW68" s="918"/>
      <c r="ROX68" s="918"/>
      <c r="ROY68" s="566"/>
      <c r="ROZ68" s="399"/>
      <c r="RPA68" s="399"/>
      <c r="RPB68" s="399"/>
      <c r="RPC68" s="567"/>
      <c r="RPD68" s="399"/>
      <c r="RPE68" s="399"/>
      <c r="RPF68" s="399"/>
      <c r="RPG68" s="399"/>
      <c r="RPH68" s="399"/>
      <c r="RPI68" s="399"/>
      <c r="RPJ68" s="399"/>
      <c r="RPK68" s="399"/>
      <c r="RPL68" s="399"/>
      <c r="RPM68" s="918"/>
      <c r="RPN68" s="918"/>
      <c r="RPO68" s="918"/>
      <c r="RPP68" s="566"/>
      <c r="RPQ68" s="399"/>
      <c r="RPR68" s="399"/>
      <c r="RPS68" s="399"/>
      <c r="RPT68" s="567"/>
      <c r="RPU68" s="399"/>
      <c r="RPV68" s="399"/>
      <c r="RPW68" s="399"/>
      <c r="RPX68" s="399"/>
      <c r="RPY68" s="399"/>
      <c r="RPZ68" s="399"/>
      <c r="RQA68" s="399"/>
      <c r="RQB68" s="399"/>
      <c r="RQC68" s="399"/>
      <c r="RQD68" s="918"/>
      <c r="RQE68" s="918"/>
      <c r="RQF68" s="918"/>
      <c r="RQG68" s="566"/>
      <c r="RQH68" s="399"/>
      <c r="RQI68" s="399"/>
      <c r="RQJ68" s="399"/>
      <c r="RQK68" s="567"/>
      <c r="RQL68" s="399"/>
      <c r="RQM68" s="399"/>
      <c r="RQN68" s="399"/>
      <c r="RQO68" s="399"/>
      <c r="RQP68" s="399"/>
      <c r="RQQ68" s="399"/>
      <c r="RQR68" s="399"/>
      <c r="RQS68" s="399"/>
      <c r="RQT68" s="399"/>
      <c r="RQU68" s="918"/>
      <c r="RQV68" s="918"/>
      <c r="RQW68" s="918"/>
      <c r="RQX68" s="566"/>
      <c r="RQY68" s="399"/>
      <c r="RQZ68" s="399"/>
      <c r="RRA68" s="399"/>
      <c r="RRB68" s="567"/>
      <c r="RRC68" s="399"/>
      <c r="RRD68" s="399"/>
      <c r="RRE68" s="399"/>
      <c r="RRF68" s="399"/>
      <c r="RRG68" s="399"/>
      <c r="RRH68" s="399"/>
      <c r="RRI68" s="399"/>
      <c r="RRJ68" s="399"/>
      <c r="RRK68" s="399"/>
      <c r="RRL68" s="918"/>
      <c r="RRM68" s="918"/>
      <c r="RRN68" s="918"/>
      <c r="RRO68" s="566"/>
      <c r="RRP68" s="399"/>
      <c r="RRQ68" s="399"/>
      <c r="RRR68" s="399"/>
      <c r="RRS68" s="567"/>
      <c r="RRT68" s="399"/>
      <c r="RRU68" s="399"/>
      <c r="RRV68" s="399"/>
      <c r="RRW68" s="399"/>
      <c r="RRX68" s="399"/>
      <c r="RRY68" s="399"/>
      <c r="RRZ68" s="399"/>
      <c r="RSA68" s="399"/>
      <c r="RSB68" s="399"/>
      <c r="RSC68" s="918"/>
      <c r="RSD68" s="918"/>
      <c r="RSE68" s="918"/>
      <c r="RSF68" s="566"/>
      <c r="RSG68" s="399"/>
      <c r="RSH68" s="399"/>
      <c r="RSI68" s="399"/>
      <c r="RSJ68" s="567"/>
      <c r="RSK68" s="399"/>
      <c r="RSL68" s="399"/>
      <c r="RSM68" s="399"/>
      <c r="RSN68" s="399"/>
      <c r="RSO68" s="399"/>
      <c r="RSP68" s="399"/>
      <c r="RSQ68" s="399"/>
      <c r="RSR68" s="399"/>
      <c r="RSS68" s="399"/>
      <c r="RST68" s="918"/>
      <c r="RSU68" s="918"/>
      <c r="RSV68" s="918"/>
      <c r="RSW68" s="566"/>
      <c r="RSX68" s="399"/>
      <c r="RSY68" s="399"/>
      <c r="RSZ68" s="399"/>
      <c r="RTA68" s="567"/>
      <c r="RTB68" s="399"/>
      <c r="RTC68" s="399"/>
      <c r="RTD68" s="399"/>
      <c r="RTE68" s="399"/>
      <c r="RTF68" s="399"/>
      <c r="RTG68" s="399"/>
      <c r="RTH68" s="399"/>
      <c r="RTI68" s="399"/>
      <c r="RTJ68" s="399"/>
      <c r="RTK68" s="918"/>
      <c r="RTL68" s="918"/>
      <c r="RTM68" s="918"/>
      <c r="RTN68" s="566"/>
      <c r="RTO68" s="399"/>
      <c r="RTP68" s="399"/>
      <c r="RTQ68" s="399"/>
      <c r="RTR68" s="567"/>
      <c r="RTS68" s="399"/>
      <c r="RTT68" s="399"/>
      <c r="RTU68" s="399"/>
      <c r="RTV68" s="399"/>
      <c r="RTW68" s="399"/>
      <c r="RTX68" s="399"/>
      <c r="RTY68" s="399"/>
      <c r="RTZ68" s="399"/>
      <c r="RUA68" s="399"/>
      <c r="RUB68" s="918"/>
      <c r="RUC68" s="918"/>
      <c r="RUD68" s="918"/>
      <c r="RUE68" s="566"/>
      <c r="RUF68" s="399"/>
      <c r="RUG68" s="399"/>
      <c r="RUH68" s="399"/>
      <c r="RUI68" s="567"/>
      <c r="RUJ68" s="399"/>
      <c r="RUK68" s="399"/>
      <c r="RUL68" s="399"/>
      <c r="RUM68" s="399"/>
      <c r="RUN68" s="399"/>
      <c r="RUO68" s="399"/>
      <c r="RUP68" s="399"/>
      <c r="RUQ68" s="399"/>
      <c r="RUR68" s="399"/>
      <c r="RUS68" s="918"/>
      <c r="RUT68" s="918"/>
      <c r="RUU68" s="918"/>
      <c r="RUV68" s="566"/>
      <c r="RUW68" s="399"/>
      <c r="RUX68" s="399"/>
      <c r="RUY68" s="399"/>
      <c r="RUZ68" s="567"/>
      <c r="RVA68" s="399"/>
      <c r="RVB68" s="399"/>
      <c r="RVC68" s="399"/>
      <c r="RVD68" s="399"/>
      <c r="RVE68" s="399"/>
      <c r="RVF68" s="399"/>
      <c r="RVG68" s="399"/>
      <c r="RVH68" s="399"/>
      <c r="RVI68" s="399"/>
      <c r="RVJ68" s="918"/>
      <c r="RVK68" s="918"/>
      <c r="RVL68" s="918"/>
      <c r="RVM68" s="566"/>
      <c r="RVN68" s="399"/>
      <c r="RVO68" s="399"/>
      <c r="RVP68" s="399"/>
      <c r="RVQ68" s="567"/>
      <c r="RVR68" s="399"/>
      <c r="RVS68" s="399"/>
      <c r="RVT68" s="399"/>
      <c r="RVU68" s="399"/>
      <c r="RVV68" s="399"/>
      <c r="RVW68" s="399"/>
      <c r="RVX68" s="399"/>
      <c r="RVY68" s="399"/>
      <c r="RVZ68" s="399"/>
      <c r="RWA68" s="918"/>
      <c r="RWB68" s="918"/>
      <c r="RWC68" s="918"/>
      <c r="RWD68" s="566"/>
      <c r="RWE68" s="399"/>
      <c r="RWF68" s="399"/>
      <c r="RWG68" s="399"/>
      <c r="RWH68" s="567"/>
      <c r="RWI68" s="399"/>
      <c r="RWJ68" s="399"/>
      <c r="RWK68" s="399"/>
      <c r="RWL68" s="399"/>
      <c r="RWM68" s="399"/>
      <c r="RWN68" s="399"/>
      <c r="RWO68" s="399"/>
      <c r="RWP68" s="399"/>
      <c r="RWQ68" s="399"/>
      <c r="RWR68" s="918"/>
      <c r="RWS68" s="918"/>
      <c r="RWT68" s="918"/>
      <c r="RWU68" s="566"/>
      <c r="RWV68" s="399"/>
      <c r="RWW68" s="399"/>
      <c r="RWX68" s="399"/>
      <c r="RWY68" s="567"/>
      <c r="RWZ68" s="399"/>
      <c r="RXA68" s="399"/>
      <c r="RXB68" s="399"/>
      <c r="RXC68" s="399"/>
      <c r="RXD68" s="399"/>
      <c r="RXE68" s="399"/>
      <c r="RXF68" s="399"/>
      <c r="RXG68" s="399"/>
      <c r="RXH68" s="399"/>
      <c r="RXI68" s="918"/>
      <c r="RXJ68" s="918"/>
      <c r="RXK68" s="918"/>
      <c r="RXL68" s="566"/>
      <c r="RXM68" s="399"/>
      <c r="RXN68" s="399"/>
      <c r="RXO68" s="399"/>
      <c r="RXP68" s="567"/>
      <c r="RXQ68" s="399"/>
      <c r="RXR68" s="399"/>
      <c r="RXS68" s="399"/>
      <c r="RXT68" s="399"/>
      <c r="RXU68" s="399"/>
      <c r="RXV68" s="399"/>
      <c r="RXW68" s="399"/>
      <c r="RXX68" s="399"/>
      <c r="RXY68" s="399"/>
      <c r="RXZ68" s="918"/>
      <c r="RYA68" s="918"/>
      <c r="RYB68" s="918"/>
      <c r="RYC68" s="566"/>
      <c r="RYD68" s="399"/>
      <c r="RYE68" s="399"/>
      <c r="RYF68" s="399"/>
      <c r="RYG68" s="567"/>
      <c r="RYH68" s="399"/>
      <c r="RYI68" s="399"/>
      <c r="RYJ68" s="399"/>
      <c r="RYK68" s="399"/>
      <c r="RYL68" s="399"/>
      <c r="RYM68" s="399"/>
      <c r="RYN68" s="399"/>
      <c r="RYO68" s="399"/>
      <c r="RYP68" s="399"/>
      <c r="RYQ68" s="918"/>
      <c r="RYR68" s="918"/>
      <c r="RYS68" s="918"/>
      <c r="RYT68" s="566"/>
      <c r="RYU68" s="399"/>
      <c r="RYV68" s="399"/>
      <c r="RYW68" s="399"/>
      <c r="RYX68" s="567"/>
      <c r="RYY68" s="399"/>
      <c r="RYZ68" s="399"/>
      <c r="RZA68" s="399"/>
      <c r="RZB68" s="399"/>
      <c r="RZC68" s="399"/>
      <c r="RZD68" s="399"/>
      <c r="RZE68" s="399"/>
      <c r="RZF68" s="399"/>
      <c r="RZG68" s="399"/>
      <c r="RZH68" s="918"/>
      <c r="RZI68" s="918"/>
      <c r="RZJ68" s="918"/>
      <c r="RZK68" s="566"/>
      <c r="RZL68" s="399"/>
      <c r="RZM68" s="399"/>
      <c r="RZN68" s="399"/>
      <c r="RZO68" s="567"/>
      <c r="RZP68" s="399"/>
      <c r="RZQ68" s="399"/>
      <c r="RZR68" s="399"/>
      <c r="RZS68" s="399"/>
      <c r="RZT68" s="399"/>
      <c r="RZU68" s="399"/>
      <c r="RZV68" s="399"/>
      <c r="RZW68" s="399"/>
      <c r="RZX68" s="399"/>
      <c r="RZY68" s="918"/>
      <c r="RZZ68" s="918"/>
      <c r="SAA68" s="918"/>
      <c r="SAB68" s="566"/>
      <c r="SAC68" s="399"/>
      <c r="SAD68" s="399"/>
      <c r="SAE68" s="399"/>
      <c r="SAF68" s="567"/>
      <c r="SAG68" s="399"/>
      <c r="SAH68" s="399"/>
      <c r="SAI68" s="399"/>
      <c r="SAJ68" s="399"/>
      <c r="SAK68" s="399"/>
      <c r="SAL68" s="399"/>
      <c r="SAM68" s="399"/>
      <c r="SAN68" s="399"/>
      <c r="SAO68" s="399"/>
      <c r="SAP68" s="918"/>
      <c r="SAQ68" s="918"/>
      <c r="SAR68" s="918"/>
      <c r="SAS68" s="566"/>
      <c r="SAT68" s="399"/>
      <c r="SAU68" s="399"/>
      <c r="SAV68" s="399"/>
      <c r="SAW68" s="567"/>
      <c r="SAX68" s="399"/>
      <c r="SAY68" s="399"/>
      <c r="SAZ68" s="399"/>
      <c r="SBA68" s="399"/>
      <c r="SBB68" s="399"/>
      <c r="SBC68" s="399"/>
      <c r="SBD68" s="399"/>
      <c r="SBE68" s="399"/>
      <c r="SBF68" s="399"/>
      <c r="SBG68" s="918"/>
      <c r="SBH68" s="918"/>
      <c r="SBI68" s="918"/>
      <c r="SBJ68" s="566"/>
      <c r="SBK68" s="399"/>
      <c r="SBL68" s="399"/>
      <c r="SBM68" s="399"/>
      <c r="SBN68" s="567"/>
      <c r="SBO68" s="399"/>
      <c r="SBP68" s="399"/>
      <c r="SBQ68" s="399"/>
      <c r="SBR68" s="399"/>
      <c r="SBS68" s="399"/>
      <c r="SBT68" s="399"/>
      <c r="SBU68" s="399"/>
      <c r="SBV68" s="399"/>
      <c r="SBW68" s="399"/>
      <c r="SBX68" s="918"/>
      <c r="SBY68" s="918"/>
      <c r="SBZ68" s="918"/>
      <c r="SCA68" s="566"/>
      <c r="SCB68" s="399"/>
      <c r="SCC68" s="399"/>
      <c r="SCD68" s="399"/>
      <c r="SCE68" s="567"/>
      <c r="SCF68" s="399"/>
      <c r="SCG68" s="399"/>
      <c r="SCH68" s="399"/>
      <c r="SCI68" s="399"/>
      <c r="SCJ68" s="399"/>
      <c r="SCK68" s="399"/>
      <c r="SCL68" s="399"/>
      <c r="SCM68" s="399"/>
      <c r="SCN68" s="399"/>
      <c r="SCO68" s="918"/>
      <c r="SCP68" s="918"/>
      <c r="SCQ68" s="918"/>
      <c r="SCR68" s="566"/>
      <c r="SCS68" s="399"/>
      <c r="SCT68" s="399"/>
      <c r="SCU68" s="399"/>
      <c r="SCV68" s="567"/>
      <c r="SCW68" s="399"/>
      <c r="SCX68" s="399"/>
      <c r="SCY68" s="399"/>
      <c r="SCZ68" s="399"/>
      <c r="SDA68" s="399"/>
      <c r="SDB68" s="399"/>
      <c r="SDC68" s="399"/>
      <c r="SDD68" s="399"/>
      <c r="SDE68" s="399"/>
      <c r="SDF68" s="918"/>
      <c r="SDG68" s="918"/>
      <c r="SDH68" s="918"/>
      <c r="SDI68" s="566"/>
      <c r="SDJ68" s="399"/>
      <c r="SDK68" s="399"/>
      <c r="SDL68" s="399"/>
      <c r="SDM68" s="567"/>
      <c r="SDN68" s="399"/>
      <c r="SDO68" s="399"/>
      <c r="SDP68" s="399"/>
      <c r="SDQ68" s="399"/>
      <c r="SDR68" s="399"/>
      <c r="SDS68" s="399"/>
      <c r="SDT68" s="399"/>
      <c r="SDU68" s="399"/>
      <c r="SDV68" s="399"/>
      <c r="SDW68" s="918"/>
      <c r="SDX68" s="918"/>
      <c r="SDY68" s="918"/>
      <c r="SDZ68" s="566"/>
      <c r="SEA68" s="399"/>
      <c r="SEB68" s="399"/>
      <c r="SEC68" s="399"/>
      <c r="SED68" s="567"/>
      <c r="SEE68" s="399"/>
      <c r="SEF68" s="399"/>
      <c r="SEG68" s="399"/>
      <c r="SEH68" s="399"/>
      <c r="SEI68" s="399"/>
      <c r="SEJ68" s="399"/>
      <c r="SEK68" s="399"/>
      <c r="SEL68" s="399"/>
      <c r="SEM68" s="399"/>
      <c r="SEN68" s="918"/>
      <c r="SEO68" s="918"/>
      <c r="SEP68" s="918"/>
      <c r="SEQ68" s="566"/>
      <c r="SER68" s="399"/>
      <c r="SES68" s="399"/>
      <c r="SET68" s="399"/>
      <c r="SEU68" s="567"/>
      <c r="SEV68" s="399"/>
      <c r="SEW68" s="399"/>
      <c r="SEX68" s="399"/>
      <c r="SEY68" s="399"/>
      <c r="SEZ68" s="399"/>
      <c r="SFA68" s="399"/>
      <c r="SFB68" s="399"/>
      <c r="SFC68" s="399"/>
      <c r="SFD68" s="399"/>
      <c r="SFE68" s="918"/>
      <c r="SFF68" s="918"/>
      <c r="SFG68" s="918"/>
      <c r="SFH68" s="566"/>
      <c r="SFI68" s="399"/>
      <c r="SFJ68" s="399"/>
      <c r="SFK68" s="399"/>
      <c r="SFL68" s="567"/>
      <c r="SFM68" s="399"/>
      <c r="SFN68" s="399"/>
      <c r="SFO68" s="399"/>
      <c r="SFP68" s="399"/>
      <c r="SFQ68" s="399"/>
      <c r="SFR68" s="399"/>
      <c r="SFS68" s="399"/>
      <c r="SFT68" s="399"/>
      <c r="SFU68" s="399"/>
      <c r="SFV68" s="918"/>
      <c r="SFW68" s="918"/>
      <c r="SFX68" s="918"/>
      <c r="SFY68" s="566"/>
      <c r="SFZ68" s="399"/>
      <c r="SGA68" s="399"/>
      <c r="SGB68" s="399"/>
      <c r="SGC68" s="567"/>
      <c r="SGD68" s="399"/>
      <c r="SGE68" s="399"/>
      <c r="SGF68" s="399"/>
      <c r="SGG68" s="399"/>
      <c r="SGH68" s="399"/>
      <c r="SGI68" s="399"/>
      <c r="SGJ68" s="399"/>
      <c r="SGK68" s="399"/>
      <c r="SGL68" s="399"/>
      <c r="SGM68" s="918"/>
      <c r="SGN68" s="918"/>
      <c r="SGO68" s="918"/>
      <c r="SGP68" s="566"/>
      <c r="SGQ68" s="399"/>
      <c r="SGR68" s="399"/>
      <c r="SGS68" s="399"/>
      <c r="SGT68" s="567"/>
      <c r="SGU68" s="399"/>
      <c r="SGV68" s="399"/>
      <c r="SGW68" s="399"/>
      <c r="SGX68" s="399"/>
      <c r="SGY68" s="399"/>
      <c r="SGZ68" s="399"/>
      <c r="SHA68" s="399"/>
      <c r="SHB68" s="399"/>
      <c r="SHC68" s="399"/>
      <c r="SHD68" s="918"/>
      <c r="SHE68" s="918"/>
      <c r="SHF68" s="918"/>
      <c r="SHG68" s="566"/>
      <c r="SHH68" s="399"/>
      <c r="SHI68" s="399"/>
      <c r="SHJ68" s="399"/>
      <c r="SHK68" s="567"/>
      <c r="SHL68" s="399"/>
      <c r="SHM68" s="399"/>
      <c r="SHN68" s="399"/>
      <c r="SHO68" s="399"/>
      <c r="SHP68" s="399"/>
      <c r="SHQ68" s="399"/>
      <c r="SHR68" s="399"/>
      <c r="SHS68" s="399"/>
      <c r="SHT68" s="399"/>
      <c r="SHU68" s="918"/>
      <c r="SHV68" s="918"/>
      <c r="SHW68" s="918"/>
      <c r="SHX68" s="566"/>
      <c r="SHY68" s="399"/>
      <c r="SHZ68" s="399"/>
      <c r="SIA68" s="399"/>
      <c r="SIB68" s="567"/>
      <c r="SIC68" s="399"/>
      <c r="SID68" s="399"/>
      <c r="SIE68" s="399"/>
      <c r="SIF68" s="399"/>
      <c r="SIG68" s="399"/>
      <c r="SIH68" s="399"/>
      <c r="SII68" s="399"/>
      <c r="SIJ68" s="399"/>
      <c r="SIK68" s="399"/>
      <c r="SIL68" s="918"/>
      <c r="SIM68" s="918"/>
      <c r="SIN68" s="918"/>
      <c r="SIO68" s="566"/>
      <c r="SIP68" s="399"/>
      <c r="SIQ68" s="399"/>
      <c r="SIR68" s="399"/>
      <c r="SIS68" s="567"/>
      <c r="SIT68" s="399"/>
      <c r="SIU68" s="399"/>
      <c r="SIV68" s="399"/>
      <c r="SIW68" s="399"/>
      <c r="SIX68" s="399"/>
      <c r="SIY68" s="399"/>
      <c r="SIZ68" s="399"/>
      <c r="SJA68" s="399"/>
      <c r="SJB68" s="399"/>
      <c r="SJC68" s="918"/>
      <c r="SJD68" s="918"/>
      <c r="SJE68" s="918"/>
      <c r="SJF68" s="566"/>
      <c r="SJG68" s="399"/>
      <c r="SJH68" s="399"/>
      <c r="SJI68" s="399"/>
      <c r="SJJ68" s="567"/>
      <c r="SJK68" s="399"/>
      <c r="SJL68" s="399"/>
      <c r="SJM68" s="399"/>
      <c r="SJN68" s="399"/>
      <c r="SJO68" s="399"/>
      <c r="SJP68" s="399"/>
      <c r="SJQ68" s="399"/>
      <c r="SJR68" s="399"/>
      <c r="SJS68" s="399"/>
      <c r="SJT68" s="918"/>
      <c r="SJU68" s="918"/>
      <c r="SJV68" s="918"/>
      <c r="SJW68" s="566"/>
      <c r="SJX68" s="399"/>
      <c r="SJY68" s="399"/>
      <c r="SJZ68" s="399"/>
      <c r="SKA68" s="567"/>
      <c r="SKB68" s="399"/>
      <c r="SKC68" s="399"/>
      <c r="SKD68" s="399"/>
      <c r="SKE68" s="399"/>
      <c r="SKF68" s="399"/>
      <c r="SKG68" s="399"/>
      <c r="SKH68" s="399"/>
      <c r="SKI68" s="399"/>
      <c r="SKJ68" s="399"/>
      <c r="SKK68" s="918"/>
      <c r="SKL68" s="918"/>
      <c r="SKM68" s="918"/>
      <c r="SKN68" s="566"/>
      <c r="SKO68" s="399"/>
      <c r="SKP68" s="399"/>
      <c r="SKQ68" s="399"/>
      <c r="SKR68" s="567"/>
      <c r="SKS68" s="399"/>
      <c r="SKT68" s="399"/>
      <c r="SKU68" s="399"/>
      <c r="SKV68" s="399"/>
      <c r="SKW68" s="399"/>
      <c r="SKX68" s="399"/>
      <c r="SKY68" s="399"/>
      <c r="SKZ68" s="399"/>
      <c r="SLA68" s="399"/>
      <c r="SLB68" s="918"/>
      <c r="SLC68" s="918"/>
      <c r="SLD68" s="918"/>
      <c r="SLE68" s="566"/>
      <c r="SLF68" s="399"/>
      <c r="SLG68" s="399"/>
      <c r="SLH68" s="399"/>
      <c r="SLI68" s="567"/>
      <c r="SLJ68" s="399"/>
      <c r="SLK68" s="399"/>
      <c r="SLL68" s="399"/>
      <c r="SLM68" s="399"/>
      <c r="SLN68" s="399"/>
      <c r="SLO68" s="399"/>
      <c r="SLP68" s="399"/>
      <c r="SLQ68" s="399"/>
      <c r="SLR68" s="399"/>
      <c r="SLS68" s="918"/>
      <c r="SLT68" s="918"/>
      <c r="SLU68" s="918"/>
      <c r="SLV68" s="566"/>
      <c r="SLW68" s="399"/>
      <c r="SLX68" s="399"/>
      <c r="SLY68" s="399"/>
      <c r="SLZ68" s="567"/>
      <c r="SMA68" s="399"/>
      <c r="SMB68" s="399"/>
      <c r="SMC68" s="399"/>
      <c r="SMD68" s="399"/>
      <c r="SME68" s="399"/>
      <c r="SMF68" s="399"/>
      <c r="SMG68" s="399"/>
      <c r="SMH68" s="399"/>
      <c r="SMI68" s="399"/>
      <c r="SMJ68" s="918"/>
      <c r="SMK68" s="918"/>
      <c r="SML68" s="918"/>
      <c r="SMM68" s="566"/>
      <c r="SMN68" s="399"/>
      <c r="SMO68" s="399"/>
      <c r="SMP68" s="399"/>
      <c r="SMQ68" s="567"/>
      <c r="SMR68" s="399"/>
      <c r="SMS68" s="399"/>
      <c r="SMT68" s="399"/>
      <c r="SMU68" s="399"/>
      <c r="SMV68" s="399"/>
      <c r="SMW68" s="399"/>
      <c r="SMX68" s="399"/>
      <c r="SMY68" s="399"/>
      <c r="SMZ68" s="399"/>
      <c r="SNA68" s="918"/>
      <c r="SNB68" s="918"/>
      <c r="SNC68" s="918"/>
      <c r="SND68" s="566"/>
      <c r="SNE68" s="399"/>
      <c r="SNF68" s="399"/>
      <c r="SNG68" s="399"/>
      <c r="SNH68" s="567"/>
      <c r="SNI68" s="399"/>
      <c r="SNJ68" s="399"/>
      <c r="SNK68" s="399"/>
      <c r="SNL68" s="399"/>
      <c r="SNM68" s="399"/>
      <c r="SNN68" s="399"/>
      <c r="SNO68" s="399"/>
      <c r="SNP68" s="399"/>
      <c r="SNQ68" s="399"/>
      <c r="SNR68" s="918"/>
      <c r="SNS68" s="918"/>
      <c r="SNT68" s="918"/>
      <c r="SNU68" s="566"/>
      <c r="SNV68" s="399"/>
      <c r="SNW68" s="399"/>
      <c r="SNX68" s="399"/>
      <c r="SNY68" s="567"/>
      <c r="SNZ68" s="399"/>
      <c r="SOA68" s="399"/>
      <c r="SOB68" s="399"/>
      <c r="SOC68" s="399"/>
      <c r="SOD68" s="399"/>
      <c r="SOE68" s="399"/>
      <c r="SOF68" s="399"/>
      <c r="SOG68" s="399"/>
      <c r="SOH68" s="399"/>
      <c r="SOI68" s="918"/>
      <c r="SOJ68" s="918"/>
      <c r="SOK68" s="918"/>
      <c r="SOL68" s="566"/>
      <c r="SOM68" s="399"/>
      <c r="SON68" s="399"/>
      <c r="SOO68" s="399"/>
      <c r="SOP68" s="567"/>
      <c r="SOQ68" s="399"/>
      <c r="SOR68" s="399"/>
      <c r="SOS68" s="399"/>
      <c r="SOT68" s="399"/>
      <c r="SOU68" s="399"/>
      <c r="SOV68" s="399"/>
      <c r="SOW68" s="399"/>
      <c r="SOX68" s="399"/>
      <c r="SOY68" s="399"/>
      <c r="SOZ68" s="918"/>
      <c r="SPA68" s="918"/>
      <c r="SPB68" s="918"/>
      <c r="SPC68" s="566"/>
      <c r="SPD68" s="399"/>
      <c r="SPE68" s="399"/>
      <c r="SPF68" s="399"/>
      <c r="SPG68" s="567"/>
      <c r="SPH68" s="399"/>
      <c r="SPI68" s="399"/>
      <c r="SPJ68" s="399"/>
      <c r="SPK68" s="399"/>
      <c r="SPL68" s="399"/>
      <c r="SPM68" s="399"/>
      <c r="SPN68" s="399"/>
      <c r="SPO68" s="399"/>
      <c r="SPP68" s="399"/>
      <c r="SPQ68" s="918"/>
      <c r="SPR68" s="918"/>
      <c r="SPS68" s="918"/>
      <c r="SPT68" s="566"/>
      <c r="SPU68" s="399"/>
      <c r="SPV68" s="399"/>
      <c r="SPW68" s="399"/>
      <c r="SPX68" s="567"/>
      <c r="SPY68" s="399"/>
      <c r="SPZ68" s="399"/>
      <c r="SQA68" s="399"/>
      <c r="SQB68" s="399"/>
      <c r="SQC68" s="399"/>
      <c r="SQD68" s="399"/>
      <c r="SQE68" s="399"/>
      <c r="SQF68" s="399"/>
      <c r="SQG68" s="399"/>
      <c r="SQH68" s="918"/>
      <c r="SQI68" s="918"/>
      <c r="SQJ68" s="918"/>
      <c r="SQK68" s="566"/>
      <c r="SQL68" s="399"/>
      <c r="SQM68" s="399"/>
      <c r="SQN68" s="399"/>
      <c r="SQO68" s="567"/>
      <c r="SQP68" s="399"/>
      <c r="SQQ68" s="399"/>
      <c r="SQR68" s="399"/>
      <c r="SQS68" s="399"/>
      <c r="SQT68" s="399"/>
      <c r="SQU68" s="399"/>
      <c r="SQV68" s="399"/>
      <c r="SQW68" s="399"/>
      <c r="SQX68" s="399"/>
      <c r="SQY68" s="918"/>
      <c r="SQZ68" s="918"/>
      <c r="SRA68" s="918"/>
      <c r="SRB68" s="566"/>
      <c r="SRC68" s="399"/>
      <c r="SRD68" s="399"/>
      <c r="SRE68" s="399"/>
      <c r="SRF68" s="567"/>
      <c r="SRG68" s="399"/>
      <c r="SRH68" s="399"/>
      <c r="SRI68" s="399"/>
      <c r="SRJ68" s="399"/>
      <c r="SRK68" s="399"/>
      <c r="SRL68" s="399"/>
      <c r="SRM68" s="399"/>
      <c r="SRN68" s="399"/>
      <c r="SRO68" s="399"/>
      <c r="SRP68" s="918"/>
      <c r="SRQ68" s="918"/>
      <c r="SRR68" s="918"/>
      <c r="SRS68" s="566"/>
      <c r="SRT68" s="399"/>
      <c r="SRU68" s="399"/>
      <c r="SRV68" s="399"/>
      <c r="SRW68" s="567"/>
      <c r="SRX68" s="399"/>
      <c r="SRY68" s="399"/>
      <c r="SRZ68" s="399"/>
      <c r="SSA68" s="399"/>
      <c r="SSB68" s="399"/>
      <c r="SSC68" s="399"/>
      <c r="SSD68" s="399"/>
      <c r="SSE68" s="399"/>
      <c r="SSF68" s="399"/>
      <c r="SSG68" s="918"/>
      <c r="SSH68" s="918"/>
      <c r="SSI68" s="918"/>
      <c r="SSJ68" s="566"/>
      <c r="SSK68" s="399"/>
      <c r="SSL68" s="399"/>
      <c r="SSM68" s="399"/>
      <c r="SSN68" s="567"/>
      <c r="SSO68" s="399"/>
      <c r="SSP68" s="399"/>
      <c r="SSQ68" s="399"/>
      <c r="SSR68" s="399"/>
      <c r="SSS68" s="399"/>
      <c r="SST68" s="399"/>
      <c r="SSU68" s="399"/>
      <c r="SSV68" s="399"/>
      <c r="SSW68" s="399"/>
      <c r="SSX68" s="918"/>
      <c r="SSY68" s="918"/>
      <c r="SSZ68" s="918"/>
      <c r="STA68" s="566"/>
      <c r="STB68" s="399"/>
      <c r="STC68" s="399"/>
      <c r="STD68" s="399"/>
      <c r="STE68" s="567"/>
      <c r="STF68" s="399"/>
      <c r="STG68" s="399"/>
      <c r="STH68" s="399"/>
      <c r="STI68" s="399"/>
      <c r="STJ68" s="399"/>
      <c r="STK68" s="399"/>
      <c r="STL68" s="399"/>
      <c r="STM68" s="399"/>
      <c r="STN68" s="399"/>
      <c r="STO68" s="918"/>
      <c r="STP68" s="918"/>
      <c r="STQ68" s="918"/>
      <c r="STR68" s="566"/>
      <c r="STS68" s="399"/>
      <c r="STT68" s="399"/>
      <c r="STU68" s="399"/>
      <c r="STV68" s="567"/>
      <c r="STW68" s="399"/>
      <c r="STX68" s="399"/>
      <c r="STY68" s="399"/>
      <c r="STZ68" s="399"/>
      <c r="SUA68" s="399"/>
      <c r="SUB68" s="399"/>
      <c r="SUC68" s="399"/>
      <c r="SUD68" s="399"/>
      <c r="SUE68" s="399"/>
      <c r="SUF68" s="918"/>
      <c r="SUG68" s="918"/>
      <c r="SUH68" s="918"/>
      <c r="SUI68" s="566"/>
      <c r="SUJ68" s="399"/>
      <c r="SUK68" s="399"/>
      <c r="SUL68" s="399"/>
      <c r="SUM68" s="567"/>
      <c r="SUN68" s="399"/>
      <c r="SUO68" s="399"/>
      <c r="SUP68" s="399"/>
      <c r="SUQ68" s="399"/>
      <c r="SUR68" s="399"/>
      <c r="SUS68" s="399"/>
      <c r="SUT68" s="399"/>
      <c r="SUU68" s="399"/>
      <c r="SUV68" s="399"/>
      <c r="SUW68" s="918"/>
      <c r="SUX68" s="918"/>
      <c r="SUY68" s="918"/>
      <c r="SUZ68" s="566"/>
      <c r="SVA68" s="399"/>
      <c r="SVB68" s="399"/>
      <c r="SVC68" s="399"/>
      <c r="SVD68" s="567"/>
      <c r="SVE68" s="399"/>
      <c r="SVF68" s="399"/>
      <c r="SVG68" s="399"/>
      <c r="SVH68" s="399"/>
      <c r="SVI68" s="399"/>
      <c r="SVJ68" s="399"/>
      <c r="SVK68" s="399"/>
      <c r="SVL68" s="399"/>
      <c r="SVM68" s="399"/>
      <c r="SVN68" s="918"/>
      <c r="SVO68" s="918"/>
      <c r="SVP68" s="918"/>
      <c r="SVQ68" s="566"/>
      <c r="SVR68" s="399"/>
      <c r="SVS68" s="399"/>
      <c r="SVT68" s="399"/>
      <c r="SVU68" s="567"/>
      <c r="SVV68" s="399"/>
      <c r="SVW68" s="399"/>
      <c r="SVX68" s="399"/>
      <c r="SVY68" s="399"/>
      <c r="SVZ68" s="399"/>
      <c r="SWA68" s="399"/>
      <c r="SWB68" s="399"/>
      <c r="SWC68" s="399"/>
      <c r="SWD68" s="399"/>
      <c r="SWE68" s="918"/>
      <c r="SWF68" s="918"/>
      <c r="SWG68" s="918"/>
      <c r="SWH68" s="566"/>
      <c r="SWI68" s="399"/>
      <c r="SWJ68" s="399"/>
      <c r="SWK68" s="399"/>
      <c r="SWL68" s="567"/>
      <c r="SWM68" s="399"/>
      <c r="SWN68" s="399"/>
      <c r="SWO68" s="399"/>
      <c r="SWP68" s="399"/>
      <c r="SWQ68" s="399"/>
      <c r="SWR68" s="399"/>
      <c r="SWS68" s="399"/>
      <c r="SWT68" s="399"/>
      <c r="SWU68" s="399"/>
      <c r="SWV68" s="918"/>
      <c r="SWW68" s="918"/>
      <c r="SWX68" s="918"/>
      <c r="SWY68" s="566"/>
      <c r="SWZ68" s="399"/>
      <c r="SXA68" s="399"/>
      <c r="SXB68" s="399"/>
      <c r="SXC68" s="567"/>
      <c r="SXD68" s="399"/>
      <c r="SXE68" s="399"/>
      <c r="SXF68" s="399"/>
      <c r="SXG68" s="399"/>
      <c r="SXH68" s="399"/>
      <c r="SXI68" s="399"/>
      <c r="SXJ68" s="399"/>
      <c r="SXK68" s="399"/>
      <c r="SXL68" s="399"/>
      <c r="SXM68" s="918"/>
      <c r="SXN68" s="918"/>
      <c r="SXO68" s="918"/>
      <c r="SXP68" s="566"/>
      <c r="SXQ68" s="399"/>
      <c r="SXR68" s="399"/>
      <c r="SXS68" s="399"/>
      <c r="SXT68" s="567"/>
      <c r="SXU68" s="399"/>
      <c r="SXV68" s="399"/>
      <c r="SXW68" s="399"/>
      <c r="SXX68" s="399"/>
      <c r="SXY68" s="399"/>
      <c r="SXZ68" s="399"/>
      <c r="SYA68" s="399"/>
      <c r="SYB68" s="399"/>
      <c r="SYC68" s="399"/>
      <c r="SYD68" s="918"/>
      <c r="SYE68" s="918"/>
      <c r="SYF68" s="918"/>
      <c r="SYG68" s="566"/>
      <c r="SYH68" s="399"/>
      <c r="SYI68" s="399"/>
      <c r="SYJ68" s="399"/>
      <c r="SYK68" s="567"/>
      <c r="SYL68" s="399"/>
      <c r="SYM68" s="399"/>
      <c r="SYN68" s="399"/>
      <c r="SYO68" s="399"/>
      <c r="SYP68" s="399"/>
      <c r="SYQ68" s="399"/>
      <c r="SYR68" s="399"/>
      <c r="SYS68" s="399"/>
      <c r="SYT68" s="399"/>
      <c r="SYU68" s="918"/>
      <c r="SYV68" s="918"/>
      <c r="SYW68" s="918"/>
      <c r="SYX68" s="566"/>
      <c r="SYY68" s="399"/>
      <c r="SYZ68" s="399"/>
      <c r="SZA68" s="399"/>
      <c r="SZB68" s="567"/>
      <c r="SZC68" s="399"/>
      <c r="SZD68" s="399"/>
      <c r="SZE68" s="399"/>
      <c r="SZF68" s="399"/>
      <c r="SZG68" s="399"/>
      <c r="SZH68" s="399"/>
      <c r="SZI68" s="399"/>
      <c r="SZJ68" s="399"/>
      <c r="SZK68" s="399"/>
      <c r="SZL68" s="918"/>
      <c r="SZM68" s="918"/>
      <c r="SZN68" s="918"/>
      <c r="SZO68" s="566"/>
      <c r="SZP68" s="399"/>
      <c r="SZQ68" s="399"/>
      <c r="SZR68" s="399"/>
      <c r="SZS68" s="567"/>
      <c r="SZT68" s="399"/>
      <c r="SZU68" s="399"/>
      <c r="SZV68" s="399"/>
      <c r="SZW68" s="399"/>
      <c r="SZX68" s="399"/>
      <c r="SZY68" s="399"/>
      <c r="SZZ68" s="399"/>
      <c r="TAA68" s="399"/>
      <c r="TAB68" s="399"/>
      <c r="TAC68" s="918"/>
      <c r="TAD68" s="918"/>
      <c r="TAE68" s="918"/>
      <c r="TAF68" s="566"/>
      <c r="TAG68" s="399"/>
      <c r="TAH68" s="399"/>
      <c r="TAI68" s="399"/>
      <c r="TAJ68" s="567"/>
      <c r="TAK68" s="399"/>
      <c r="TAL68" s="399"/>
      <c r="TAM68" s="399"/>
      <c r="TAN68" s="399"/>
      <c r="TAO68" s="399"/>
      <c r="TAP68" s="399"/>
      <c r="TAQ68" s="399"/>
      <c r="TAR68" s="399"/>
      <c r="TAS68" s="399"/>
      <c r="TAT68" s="918"/>
      <c r="TAU68" s="918"/>
      <c r="TAV68" s="918"/>
      <c r="TAW68" s="566"/>
      <c r="TAX68" s="399"/>
      <c r="TAY68" s="399"/>
      <c r="TAZ68" s="399"/>
      <c r="TBA68" s="567"/>
      <c r="TBB68" s="399"/>
      <c r="TBC68" s="399"/>
      <c r="TBD68" s="399"/>
      <c r="TBE68" s="399"/>
      <c r="TBF68" s="399"/>
      <c r="TBG68" s="399"/>
      <c r="TBH68" s="399"/>
      <c r="TBI68" s="399"/>
      <c r="TBJ68" s="399"/>
      <c r="TBK68" s="918"/>
      <c r="TBL68" s="918"/>
      <c r="TBM68" s="918"/>
      <c r="TBN68" s="566"/>
      <c r="TBO68" s="399"/>
      <c r="TBP68" s="399"/>
      <c r="TBQ68" s="399"/>
      <c r="TBR68" s="567"/>
      <c r="TBS68" s="399"/>
      <c r="TBT68" s="399"/>
      <c r="TBU68" s="399"/>
      <c r="TBV68" s="399"/>
      <c r="TBW68" s="399"/>
      <c r="TBX68" s="399"/>
      <c r="TBY68" s="399"/>
      <c r="TBZ68" s="399"/>
      <c r="TCA68" s="399"/>
      <c r="TCB68" s="918"/>
      <c r="TCC68" s="918"/>
      <c r="TCD68" s="918"/>
      <c r="TCE68" s="566"/>
      <c r="TCF68" s="399"/>
      <c r="TCG68" s="399"/>
      <c r="TCH68" s="399"/>
      <c r="TCI68" s="567"/>
      <c r="TCJ68" s="399"/>
      <c r="TCK68" s="399"/>
      <c r="TCL68" s="399"/>
      <c r="TCM68" s="399"/>
      <c r="TCN68" s="399"/>
      <c r="TCO68" s="399"/>
      <c r="TCP68" s="399"/>
      <c r="TCQ68" s="399"/>
      <c r="TCR68" s="399"/>
      <c r="TCS68" s="918"/>
      <c r="TCT68" s="918"/>
      <c r="TCU68" s="918"/>
      <c r="TCV68" s="566"/>
      <c r="TCW68" s="399"/>
      <c r="TCX68" s="399"/>
      <c r="TCY68" s="399"/>
      <c r="TCZ68" s="567"/>
      <c r="TDA68" s="399"/>
      <c r="TDB68" s="399"/>
      <c r="TDC68" s="399"/>
      <c r="TDD68" s="399"/>
      <c r="TDE68" s="399"/>
      <c r="TDF68" s="399"/>
      <c r="TDG68" s="399"/>
      <c r="TDH68" s="399"/>
      <c r="TDI68" s="399"/>
      <c r="TDJ68" s="918"/>
      <c r="TDK68" s="918"/>
      <c r="TDL68" s="918"/>
      <c r="TDM68" s="566"/>
      <c r="TDN68" s="399"/>
      <c r="TDO68" s="399"/>
      <c r="TDP68" s="399"/>
      <c r="TDQ68" s="567"/>
      <c r="TDR68" s="399"/>
      <c r="TDS68" s="399"/>
      <c r="TDT68" s="399"/>
      <c r="TDU68" s="399"/>
      <c r="TDV68" s="399"/>
      <c r="TDW68" s="399"/>
      <c r="TDX68" s="399"/>
      <c r="TDY68" s="399"/>
      <c r="TDZ68" s="399"/>
      <c r="TEA68" s="918"/>
      <c r="TEB68" s="918"/>
      <c r="TEC68" s="918"/>
      <c r="TED68" s="566"/>
      <c r="TEE68" s="399"/>
      <c r="TEF68" s="399"/>
      <c r="TEG68" s="399"/>
      <c r="TEH68" s="567"/>
      <c r="TEI68" s="399"/>
      <c r="TEJ68" s="399"/>
      <c r="TEK68" s="399"/>
      <c r="TEL68" s="399"/>
      <c r="TEM68" s="399"/>
      <c r="TEN68" s="399"/>
      <c r="TEO68" s="399"/>
      <c r="TEP68" s="399"/>
      <c r="TEQ68" s="399"/>
      <c r="TER68" s="918"/>
      <c r="TES68" s="918"/>
      <c r="TET68" s="918"/>
      <c r="TEU68" s="566"/>
      <c r="TEV68" s="399"/>
      <c r="TEW68" s="399"/>
      <c r="TEX68" s="399"/>
      <c r="TEY68" s="567"/>
      <c r="TEZ68" s="399"/>
      <c r="TFA68" s="399"/>
      <c r="TFB68" s="399"/>
      <c r="TFC68" s="399"/>
      <c r="TFD68" s="399"/>
      <c r="TFE68" s="399"/>
      <c r="TFF68" s="399"/>
      <c r="TFG68" s="399"/>
      <c r="TFH68" s="399"/>
      <c r="TFI68" s="918"/>
      <c r="TFJ68" s="918"/>
      <c r="TFK68" s="918"/>
      <c r="TFL68" s="566"/>
      <c r="TFM68" s="399"/>
      <c r="TFN68" s="399"/>
      <c r="TFO68" s="399"/>
      <c r="TFP68" s="567"/>
      <c r="TFQ68" s="399"/>
      <c r="TFR68" s="399"/>
      <c r="TFS68" s="399"/>
      <c r="TFT68" s="399"/>
      <c r="TFU68" s="399"/>
      <c r="TFV68" s="399"/>
      <c r="TFW68" s="399"/>
      <c r="TFX68" s="399"/>
      <c r="TFY68" s="399"/>
      <c r="TFZ68" s="918"/>
      <c r="TGA68" s="918"/>
      <c r="TGB68" s="918"/>
      <c r="TGC68" s="566"/>
      <c r="TGD68" s="399"/>
      <c r="TGE68" s="399"/>
      <c r="TGF68" s="399"/>
      <c r="TGG68" s="567"/>
      <c r="TGH68" s="399"/>
      <c r="TGI68" s="399"/>
      <c r="TGJ68" s="399"/>
      <c r="TGK68" s="399"/>
      <c r="TGL68" s="399"/>
      <c r="TGM68" s="399"/>
      <c r="TGN68" s="399"/>
      <c r="TGO68" s="399"/>
      <c r="TGP68" s="399"/>
      <c r="TGQ68" s="918"/>
      <c r="TGR68" s="918"/>
      <c r="TGS68" s="918"/>
      <c r="TGT68" s="566"/>
      <c r="TGU68" s="399"/>
      <c r="TGV68" s="399"/>
      <c r="TGW68" s="399"/>
      <c r="TGX68" s="567"/>
      <c r="TGY68" s="399"/>
      <c r="TGZ68" s="399"/>
      <c r="THA68" s="399"/>
      <c r="THB68" s="399"/>
      <c r="THC68" s="399"/>
      <c r="THD68" s="399"/>
      <c r="THE68" s="399"/>
      <c r="THF68" s="399"/>
      <c r="THG68" s="399"/>
      <c r="THH68" s="918"/>
      <c r="THI68" s="918"/>
      <c r="THJ68" s="918"/>
      <c r="THK68" s="566"/>
      <c r="THL68" s="399"/>
      <c r="THM68" s="399"/>
      <c r="THN68" s="399"/>
      <c r="THO68" s="567"/>
      <c r="THP68" s="399"/>
      <c r="THQ68" s="399"/>
      <c r="THR68" s="399"/>
      <c r="THS68" s="399"/>
      <c r="THT68" s="399"/>
      <c r="THU68" s="399"/>
      <c r="THV68" s="399"/>
      <c r="THW68" s="399"/>
      <c r="THX68" s="399"/>
      <c r="THY68" s="918"/>
      <c r="THZ68" s="918"/>
      <c r="TIA68" s="918"/>
      <c r="TIB68" s="566"/>
      <c r="TIC68" s="399"/>
      <c r="TID68" s="399"/>
      <c r="TIE68" s="399"/>
      <c r="TIF68" s="567"/>
      <c r="TIG68" s="399"/>
      <c r="TIH68" s="399"/>
      <c r="TII68" s="399"/>
      <c r="TIJ68" s="399"/>
      <c r="TIK68" s="399"/>
      <c r="TIL68" s="399"/>
      <c r="TIM68" s="399"/>
      <c r="TIN68" s="399"/>
      <c r="TIO68" s="399"/>
      <c r="TIP68" s="918"/>
      <c r="TIQ68" s="918"/>
      <c r="TIR68" s="918"/>
      <c r="TIS68" s="566"/>
      <c r="TIT68" s="399"/>
      <c r="TIU68" s="399"/>
      <c r="TIV68" s="399"/>
      <c r="TIW68" s="567"/>
      <c r="TIX68" s="399"/>
      <c r="TIY68" s="399"/>
      <c r="TIZ68" s="399"/>
      <c r="TJA68" s="399"/>
      <c r="TJB68" s="399"/>
      <c r="TJC68" s="399"/>
      <c r="TJD68" s="399"/>
      <c r="TJE68" s="399"/>
      <c r="TJF68" s="399"/>
      <c r="TJG68" s="918"/>
      <c r="TJH68" s="918"/>
      <c r="TJI68" s="918"/>
      <c r="TJJ68" s="566"/>
      <c r="TJK68" s="399"/>
      <c r="TJL68" s="399"/>
      <c r="TJM68" s="399"/>
      <c r="TJN68" s="567"/>
      <c r="TJO68" s="399"/>
      <c r="TJP68" s="399"/>
      <c r="TJQ68" s="399"/>
      <c r="TJR68" s="399"/>
      <c r="TJS68" s="399"/>
      <c r="TJT68" s="399"/>
      <c r="TJU68" s="399"/>
      <c r="TJV68" s="399"/>
      <c r="TJW68" s="399"/>
      <c r="TJX68" s="918"/>
      <c r="TJY68" s="918"/>
      <c r="TJZ68" s="918"/>
      <c r="TKA68" s="566"/>
      <c r="TKB68" s="399"/>
      <c r="TKC68" s="399"/>
      <c r="TKD68" s="399"/>
      <c r="TKE68" s="567"/>
      <c r="TKF68" s="399"/>
      <c r="TKG68" s="399"/>
      <c r="TKH68" s="399"/>
      <c r="TKI68" s="399"/>
      <c r="TKJ68" s="399"/>
      <c r="TKK68" s="399"/>
      <c r="TKL68" s="399"/>
      <c r="TKM68" s="399"/>
      <c r="TKN68" s="399"/>
      <c r="TKO68" s="918"/>
      <c r="TKP68" s="918"/>
      <c r="TKQ68" s="918"/>
      <c r="TKR68" s="566"/>
      <c r="TKS68" s="399"/>
      <c r="TKT68" s="399"/>
      <c r="TKU68" s="399"/>
      <c r="TKV68" s="567"/>
      <c r="TKW68" s="399"/>
      <c r="TKX68" s="399"/>
      <c r="TKY68" s="399"/>
      <c r="TKZ68" s="399"/>
      <c r="TLA68" s="399"/>
      <c r="TLB68" s="399"/>
      <c r="TLC68" s="399"/>
      <c r="TLD68" s="399"/>
      <c r="TLE68" s="399"/>
      <c r="TLF68" s="918"/>
      <c r="TLG68" s="918"/>
      <c r="TLH68" s="918"/>
      <c r="TLI68" s="566"/>
      <c r="TLJ68" s="399"/>
      <c r="TLK68" s="399"/>
      <c r="TLL68" s="399"/>
      <c r="TLM68" s="567"/>
      <c r="TLN68" s="399"/>
      <c r="TLO68" s="399"/>
      <c r="TLP68" s="399"/>
      <c r="TLQ68" s="399"/>
      <c r="TLR68" s="399"/>
      <c r="TLS68" s="399"/>
      <c r="TLT68" s="399"/>
      <c r="TLU68" s="399"/>
      <c r="TLV68" s="399"/>
      <c r="TLW68" s="918"/>
      <c r="TLX68" s="918"/>
      <c r="TLY68" s="918"/>
      <c r="TLZ68" s="566"/>
      <c r="TMA68" s="399"/>
      <c r="TMB68" s="399"/>
      <c r="TMC68" s="399"/>
      <c r="TMD68" s="567"/>
      <c r="TME68" s="399"/>
      <c r="TMF68" s="399"/>
      <c r="TMG68" s="399"/>
      <c r="TMH68" s="399"/>
      <c r="TMI68" s="399"/>
      <c r="TMJ68" s="399"/>
      <c r="TMK68" s="399"/>
      <c r="TML68" s="399"/>
      <c r="TMM68" s="399"/>
      <c r="TMN68" s="918"/>
      <c r="TMO68" s="918"/>
      <c r="TMP68" s="918"/>
      <c r="TMQ68" s="566"/>
      <c r="TMR68" s="399"/>
      <c r="TMS68" s="399"/>
      <c r="TMT68" s="399"/>
      <c r="TMU68" s="567"/>
      <c r="TMV68" s="399"/>
      <c r="TMW68" s="399"/>
      <c r="TMX68" s="399"/>
      <c r="TMY68" s="399"/>
      <c r="TMZ68" s="399"/>
      <c r="TNA68" s="399"/>
      <c r="TNB68" s="399"/>
      <c r="TNC68" s="399"/>
      <c r="TND68" s="399"/>
      <c r="TNE68" s="918"/>
      <c r="TNF68" s="918"/>
      <c r="TNG68" s="918"/>
      <c r="TNH68" s="566"/>
      <c r="TNI68" s="399"/>
      <c r="TNJ68" s="399"/>
      <c r="TNK68" s="399"/>
      <c r="TNL68" s="567"/>
      <c r="TNM68" s="399"/>
      <c r="TNN68" s="399"/>
      <c r="TNO68" s="399"/>
      <c r="TNP68" s="399"/>
      <c r="TNQ68" s="399"/>
      <c r="TNR68" s="399"/>
      <c r="TNS68" s="399"/>
      <c r="TNT68" s="399"/>
      <c r="TNU68" s="399"/>
      <c r="TNV68" s="918"/>
      <c r="TNW68" s="918"/>
      <c r="TNX68" s="918"/>
      <c r="TNY68" s="566"/>
      <c r="TNZ68" s="399"/>
      <c r="TOA68" s="399"/>
      <c r="TOB68" s="399"/>
      <c r="TOC68" s="567"/>
      <c r="TOD68" s="399"/>
      <c r="TOE68" s="399"/>
      <c r="TOF68" s="399"/>
      <c r="TOG68" s="399"/>
      <c r="TOH68" s="399"/>
      <c r="TOI68" s="399"/>
      <c r="TOJ68" s="399"/>
      <c r="TOK68" s="399"/>
      <c r="TOL68" s="399"/>
      <c r="TOM68" s="918"/>
      <c r="TON68" s="918"/>
      <c r="TOO68" s="918"/>
      <c r="TOP68" s="566"/>
      <c r="TOQ68" s="399"/>
      <c r="TOR68" s="399"/>
      <c r="TOS68" s="399"/>
      <c r="TOT68" s="567"/>
      <c r="TOU68" s="399"/>
      <c r="TOV68" s="399"/>
      <c r="TOW68" s="399"/>
      <c r="TOX68" s="399"/>
      <c r="TOY68" s="399"/>
      <c r="TOZ68" s="399"/>
      <c r="TPA68" s="399"/>
      <c r="TPB68" s="399"/>
      <c r="TPC68" s="399"/>
      <c r="TPD68" s="918"/>
      <c r="TPE68" s="918"/>
      <c r="TPF68" s="918"/>
      <c r="TPG68" s="566"/>
      <c r="TPH68" s="399"/>
      <c r="TPI68" s="399"/>
      <c r="TPJ68" s="399"/>
      <c r="TPK68" s="567"/>
      <c r="TPL68" s="399"/>
      <c r="TPM68" s="399"/>
      <c r="TPN68" s="399"/>
      <c r="TPO68" s="399"/>
      <c r="TPP68" s="399"/>
      <c r="TPQ68" s="399"/>
      <c r="TPR68" s="399"/>
      <c r="TPS68" s="399"/>
      <c r="TPT68" s="399"/>
      <c r="TPU68" s="918"/>
      <c r="TPV68" s="918"/>
      <c r="TPW68" s="918"/>
      <c r="TPX68" s="566"/>
      <c r="TPY68" s="399"/>
      <c r="TPZ68" s="399"/>
      <c r="TQA68" s="399"/>
      <c r="TQB68" s="567"/>
      <c r="TQC68" s="399"/>
      <c r="TQD68" s="399"/>
      <c r="TQE68" s="399"/>
      <c r="TQF68" s="399"/>
      <c r="TQG68" s="399"/>
      <c r="TQH68" s="399"/>
      <c r="TQI68" s="399"/>
      <c r="TQJ68" s="399"/>
      <c r="TQK68" s="399"/>
      <c r="TQL68" s="918"/>
      <c r="TQM68" s="918"/>
      <c r="TQN68" s="918"/>
      <c r="TQO68" s="566"/>
      <c r="TQP68" s="399"/>
      <c r="TQQ68" s="399"/>
      <c r="TQR68" s="399"/>
      <c r="TQS68" s="567"/>
      <c r="TQT68" s="399"/>
      <c r="TQU68" s="399"/>
      <c r="TQV68" s="399"/>
      <c r="TQW68" s="399"/>
      <c r="TQX68" s="399"/>
      <c r="TQY68" s="399"/>
      <c r="TQZ68" s="399"/>
      <c r="TRA68" s="399"/>
      <c r="TRB68" s="399"/>
      <c r="TRC68" s="918"/>
      <c r="TRD68" s="918"/>
      <c r="TRE68" s="918"/>
      <c r="TRF68" s="566"/>
      <c r="TRG68" s="399"/>
      <c r="TRH68" s="399"/>
      <c r="TRI68" s="399"/>
      <c r="TRJ68" s="567"/>
      <c r="TRK68" s="399"/>
      <c r="TRL68" s="399"/>
      <c r="TRM68" s="399"/>
      <c r="TRN68" s="399"/>
      <c r="TRO68" s="399"/>
      <c r="TRP68" s="399"/>
      <c r="TRQ68" s="399"/>
      <c r="TRR68" s="399"/>
      <c r="TRS68" s="399"/>
      <c r="TRT68" s="918"/>
      <c r="TRU68" s="918"/>
      <c r="TRV68" s="918"/>
      <c r="TRW68" s="566"/>
      <c r="TRX68" s="399"/>
      <c r="TRY68" s="399"/>
      <c r="TRZ68" s="399"/>
      <c r="TSA68" s="567"/>
      <c r="TSB68" s="399"/>
      <c r="TSC68" s="399"/>
      <c r="TSD68" s="399"/>
      <c r="TSE68" s="399"/>
      <c r="TSF68" s="399"/>
      <c r="TSG68" s="399"/>
      <c r="TSH68" s="399"/>
      <c r="TSI68" s="399"/>
      <c r="TSJ68" s="399"/>
      <c r="TSK68" s="918"/>
      <c r="TSL68" s="918"/>
      <c r="TSM68" s="918"/>
      <c r="TSN68" s="566"/>
      <c r="TSO68" s="399"/>
      <c r="TSP68" s="399"/>
      <c r="TSQ68" s="399"/>
      <c r="TSR68" s="567"/>
      <c r="TSS68" s="399"/>
      <c r="TST68" s="399"/>
      <c r="TSU68" s="399"/>
      <c r="TSV68" s="399"/>
      <c r="TSW68" s="399"/>
      <c r="TSX68" s="399"/>
      <c r="TSY68" s="399"/>
      <c r="TSZ68" s="399"/>
      <c r="TTA68" s="399"/>
      <c r="TTB68" s="918"/>
      <c r="TTC68" s="918"/>
      <c r="TTD68" s="918"/>
      <c r="TTE68" s="566"/>
      <c r="TTF68" s="399"/>
      <c r="TTG68" s="399"/>
      <c r="TTH68" s="399"/>
      <c r="TTI68" s="567"/>
      <c r="TTJ68" s="399"/>
      <c r="TTK68" s="399"/>
      <c r="TTL68" s="399"/>
      <c r="TTM68" s="399"/>
      <c r="TTN68" s="399"/>
      <c r="TTO68" s="399"/>
      <c r="TTP68" s="399"/>
      <c r="TTQ68" s="399"/>
      <c r="TTR68" s="399"/>
      <c r="TTS68" s="918"/>
      <c r="TTT68" s="918"/>
      <c r="TTU68" s="918"/>
      <c r="TTV68" s="566"/>
      <c r="TTW68" s="399"/>
      <c r="TTX68" s="399"/>
      <c r="TTY68" s="399"/>
      <c r="TTZ68" s="567"/>
      <c r="TUA68" s="399"/>
      <c r="TUB68" s="399"/>
      <c r="TUC68" s="399"/>
      <c r="TUD68" s="399"/>
      <c r="TUE68" s="399"/>
      <c r="TUF68" s="399"/>
      <c r="TUG68" s="399"/>
      <c r="TUH68" s="399"/>
      <c r="TUI68" s="399"/>
      <c r="TUJ68" s="918"/>
      <c r="TUK68" s="918"/>
      <c r="TUL68" s="918"/>
      <c r="TUM68" s="566"/>
      <c r="TUN68" s="399"/>
      <c r="TUO68" s="399"/>
      <c r="TUP68" s="399"/>
      <c r="TUQ68" s="567"/>
      <c r="TUR68" s="399"/>
      <c r="TUS68" s="399"/>
      <c r="TUT68" s="399"/>
      <c r="TUU68" s="399"/>
      <c r="TUV68" s="399"/>
      <c r="TUW68" s="399"/>
      <c r="TUX68" s="399"/>
      <c r="TUY68" s="399"/>
      <c r="TUZ68" s="399"/>
      <c r="TVA68" s="918"/>
      <c r="TVB68" s="918"/>
      <c r="TVC68" s="918"/>
      <c r="TVD68" s="566"/>
      <c r="TVE68" s="399"/>
      <c r="TVF68" s="399"/>
      <c r="TVG68" s="399"/>
      <c r="TVH68" s="567"/>
      <c r="TVI68" s="399"/>
      <c r="TVJ68" s="399"/>
      <c r="TVK68" s="399"/>
      <c r="TVL68" s="399"/>
      <c r="TVM68" s="399"/>
      <c r="TVN68" s="399"/>
      <c r="TVO68" s="399"/>
      <c r="TVP68" s="399"/>
      <c r="TVQ68" s="399"/>
      <c r="TVR68" s="918"/>
      <c r="TVS68" s="918"/>
      <c r="TVT68" s="918"/>
      <c r="TVU68" s="566"/>
      <c r="TVV68" s="399"/>
      <c r="TVW68" s="399"/>
      <c r="TVX68" s="399"/>
      <c r="TVY68" s="567"/>
      <c r="TVZ68" s="399"/>
      <c r="TWA68" s="399"/>
      <c r="TWB68" s="399"/>
      <c r="TWC68" s="399"/>
      <c r="TWD68" s="399"/>
      <c r="TWE68" s="399"/>
      <c r="TWF68" s="399"/>
      <c r="TWG68" s="399"/>
      <c r="TWH68" s="399"/>
      <c r="TWI68" s="918"/>
      <c r="TWJ68" s="918"/>
      <c r="TWK68" s="918"/>
      <c r="TWL68" s="566"/>
      <c r="TWM68" s="399"/>
      <c r="TWN68" s="399"/>
      <c r="TWO68" s="399"/>
      <c r="TWP68" s="567"/>
      <c r="TWQ68" s="399"/>
      <c r="TWR68" s="399"/>
      <c r="TWS68" s="399"/>
      <c r="TWT68" s="399"/>
      <c r="TWU68" s="399"/>
      <c r="TWV68" s="399"/>
      <c r="TWW68" s="399"/>
      <c r="TWX68" s="399"/>
      <c r="TWY68" s="399"/>
      <c r="TWZ68" s="918"/>
      <c r="TXA68" s="918"/>
      <c r="TXB68" s="918"/>
      <c r="TXC68" s="566"/>
      <c r="TXD68" s="399"/>
      <c r="TXE68" s="399"/>
      <c r="TXF68" s="399"/>
      <c r="TXG68" s="567"/>
      <c r="TXH68" s="399"/>
      <c r="TXI68" s="399"/>
      <c r="TXJ68" s="399"/>
      <c r="TXK68" s="399"/>
      <c r="TXL68" s="399"/>
      <c r="TXM68" s="399"/>
      <c r="TXN68" s="399"/>
      <c r="TXO68" s="399"/>
      <c r="TXP68" s="399"/>
      <c r="TXQ68" s="918"/>
      <c r="TXR68" s="918"/>
      <c r="TXS68" s="918"/>
      <c r="TXT68" s="566"/>
      <c r="TXU68" s="399"/>
      <c r="TXV68" s="399"/>
      <c r="TXW68" s="399"/>
      <c r="TXX68" s="567"/>
      <c r="TXY68" s="399"/>
      <c r="TXZ68" s="399"/>
      <c r="TYA68" s="399"/>
      <c r="TYB68" s="399"/>
      <c r="TYC68" s="399"/>
      <c r="TYD68" s="399"/>
      <c r="TYE68" s="399"/>
      <c r="TYF68" s="399"/>
      <c r="TYG68" s="399"/>
      <c r="TYH68" s="918"/>
      <c r="TYI68" s="918"/>
      <c r="TYJ68" s="918"/>
      <c r="TYK68" s="566"/>
      <c r="TYL68" s="399"/>
      <c r="TYM68" s="399"/>
      <c r="TYN68" s="399"/>
      <c r="TYO68" s="567"/>
      <c r="TYP68" s="399"/>
      <c r="TYQ68" s="399"/>
      <c r="TYR68" s="399"/>
      <c r="TYS68" s="399"/>
      <c r="TYT68" s="399"/>
      <c r="TYU68" s="399"/>
      <c r="TYV68" s="399"/>
      <c r="TYW68" s="399"/>
      <c r="TYX68" s="399"/>
      <c r="TYY68" s="918"/>
      <c r="TYZ68" s="918"/>
      <c r="TZA68" s="918"/>
      <c r="TZB68" s="566"/>
      <c r="TZC68" s="399"/>
      <c r="TZD68" s="399"/>
      <c r="TZE68" s="399"/>
      <c r="TZF68" s="567"/>
      <c r="TZG68" s="399"/>
      <c r="TZH68" s="399"/>
      <c r="TZI68" s="399"/>
      <c r="TZJ68" s="399"/>
      <c r="TZK68" s="399"/>
      <c r="TZL68" s="399"/>
      <c r="TZM68" s="399"/>
      <c r="TZN68" s="399"/>
      <c r="TZO68" s="399"/>
      <c r="TZP68" s="918"/>
      <c r="TZQ68" s="918"/>
      <c r="TZR68" s="918"/>
      <c r="TZS68" s="566"/>
      <c r="TZT68" s="399"/>
      <c r="TZU68" s="399"/>
      <c r="TZV68" s="399"/>
      <c r="TZW68" s="567"/>
      <c r="TZX68" s="399"/>
      <c r="TZY68" s="399"/>
      <c r="TZZ68" s="399"/>
      <c r="UAA68" s="399"/>
      <c r="UAB68" s="399"/>
      <c r="UAC68" s="399"/>
      <c r="UAD68" s="399"/>
      <c r="UAE68" s="399"/>
      <c r="UAF68" s="399"/>
      <c r="UAG68" s="918"/>
      <c r="UAH68" s="918"/>
      <c r="UAI68" s="918"/>
      <c r="UAJ68" s="566"/>
      <c r="UAK68" s="399"/>
      <c r="UAL68" s="399"/>
      <c r="UAM68" s="399"/>
      <c r="UAN68" s="567"/>
      <c r="UAO68" s="399"/>
      <c r="UAP68" s="399"/>
      <c r="UAQ68" s="399"/>
      <c r="UAR68" s="399"/>
      <c r="UAS68" s="399"/>
      <c r="UAT68" s="399"/>
      <c r="UAU68" s="399"/>
      <c r="UAV68" s="399"/>
      <c r="UAW68" s="399"/>
      <c r="UAX68" s="918"/>
      <c r="UAY68" s="918"/>
      <c r="UAZ68" s="918"/>
      <c r="UBA68" s="566"/>
      <c r="UBB68" s="399"/>
      <c r="UBC68" s="399"/>
      <c r="UBD68" s="399"/>
      <c r="UBE68" s="567"/>
      <c r="UBF68" s="399"/>
      <c r="UBG68" s="399"/>
      <c r="UBH68" s="399"/>
      <c r="UBI68" s="399"/>
      <c r="UBJ68" s="399"/>
      <c r="UBK68" s="399"/>
      <c r="UBL68" s="399"/>
      <c r="UBM68" s="399"/>
      <c r="UBN68" s="399"/>
      <c r="UBO68" s="918"/>
      <c r="UBP68" s="918"/>
      <c r="UBQ68" s="918"/>
      <c r="UBR68" s="566"/>
      <c r="UBS68" s="399"/>
      <c r="UBT68" s="399"/>
      <c r="UBU68" s="399"/>
      <c r="UBV68" s="567"/>
      <c r="UBW68" s="399"/>
      <c r="UBX68" s="399"/>
      <c r="UBY68" s="399"/>
      <c r="UBZ68" s="399"/>
      <c r="UCA68" s="399"/>
      <c r="UCB68" s="399"/>
      <c r="UCC68" s="399"/>
      <c r="UCD68" s="399"/>
      <c r="UCE68" s="399"/>
      <c r="UCF68" s="918"/>
      <c r="UCG68" s="918"/>
      <c r="UCH68" s="918"/>
      <c r="UCI68" s="566"/>
      <c r="UCJ68" s="399"/>
      <c r="UCK68" s="399"/>
      <c r="UCL68" s="399"/>
      <c r="UCM68" s="567"/>
      <c r="UCN68" s="399"/>
      <c r="UCO68" s="399"/>
      <c r="UCP68" s="399"/>
      <c r="UCQ68" s="399"/>
      <c r="UCR68" s="399"/>
      <c r="UCS68" s="399"/>
      <c r="UCT68" s="399"/>
      <c r="UCU68" s="399"/>
      <c r="UCV68" s="399"/>
      <c r="UCW68" s="918"/>
      <c r="UCX68" s="918"/>
      <c r="UCY68" s="918"/>
      <c r="UCZ68" s="566"/>
      <c r="UDA68" s="399"/>
      <c r="UDB68" s="399"/>
      <c r="UDC68" s="399"/>
      <c r="UDD68" s="567"/>
      <c r="UDE68" s="399"/>
      <c r="UDF68" s="399"/>
      <c r="UDG68" s="399"/>
      <c r="UDH68" s="399"/>
      <c r="UDI68" s="399"/>
      <c r="UDJ68" s="399"/>
      <c r="UDK68" s="399"/>
      <c r="UDL68" s="399"/>
      <c r="UDM68" s="399"/>
      <c r="UDN68" s="918"/>
      <c r="UDO68" s="918"/>
      <c r="UDP68" s="918"/>
      <c r="UDQ68" s="566"/>
      <c r="UDR68" s="399"/>
      <c r="UDS68" s="399"/>
      <c r="UDT68" s="399"/>
      <c r="UDU68" s="567"/>
      <c r="UDV68" s="399"/>
      <c r="UDW68" s="399"/>
      <c r="UDX68" s="399"/>
      <c r="UDY68" s="399"/>
      <c r="UDZ68" s="399"/>
      <c r="UEA68" s="399"/>
      <c r="UEB68" s="399"/>
      <c r="UEC68" s="399"/>
      <c r="UED68" s="399"/>
      <c r="UEE68" s="918"/>
      <c r="UEF68" s="918"/>
      <c r="UEG68" s="918"/>
      <c r="UEH68" s="566"/>
      <c r="UEI68" s="399"/>
      <c r="UEJ68" s="399"/>
      <c r="UEK68" s="399"/>
      <c r="UEL68" s="567"/>
      <c r="UEM68" s="399"/>
      <c r="UEN68" s="399"/>
      <c r="UEO68" s="399"/>
      <c r="UEP68" s="399"/>
      <c r="UEQ68" s="399"/>
      <c r="UER68" s="399"/>
      <c r="UES68" s="399"/>
      <c r="UET68" s="399"/>
      <c r="UEU68" s="399"/>
      <c r="UEV68" s="918"/>
      <c r="UEW68" s="918"/>
      <c r="UEX68" s="918"/>
      <c r="UEY68" s="566"/>
      <c r="UEZ68" s="399"/>
      <c r="UFA68" s="399"/>
      <c r="UFB68" s="399"/>
      <c r="UFC68" s="567"/>
      <c r="UFD68" s="399"/>
      <c r="UFE68" s="399"/>
      <c r="UFF68" s="399"/>
      <c r="UFG68" s="399"/>
      <c r="UFH68" s="399"/>
      <c r="UFI68" s="399"/>
      <c r="UFJ68" s="399"/>
      <c r="UFK68" s="399"/>
      <c r="UFL68" s="399"/>
      <c r="UFM68" s="918"/>
      <c r="UFN68" s="918"/>
      <c r="UFO68" s="918"/>
      <c r="UFP68" s="566"/>
      <c r="UFQ68" s="399"/>
      <c r="UFR68" s="399"/>
      <c r="UFS68" s="399"/>
      <c r="UFT68" s="567"/>
      <c r="UFU68" s="399"/>
      <c r="UFV68" s="399"/>
      <c r="UFW68" s="399"/>
      <c r="UFX68" s="399"/>
      <c r="UFY68" s="399"/>
      <c r="UFZ68" s="399"/>
      <c r="UGA68" s="399"/>
      <c r="UGB68" s="399"/>
      <c r="UGC68" s="399"/>
      <c r="UGD68" s="918"/>
      <c r="UGE68" s="918"/>
      <c r="UGF68" s="918"/>
      <c r="UGG68" s="566"/>
      <c r="UGH68" s="399"/>
      <c r="UGI68" s="399"/>
      <c r="UGJ68" s="399"/>
      <c r="UGK68" s="567"/>
      <c r="UGL68" s="399"/>
      <c r="UGM68" s="399"/>
      <c r="UGN68" s="399"/>
      <c r="UGO68" s="399"/>
      <c r="UGP68" s="399"/>
      <c r="UGQ68" s="399"/>
      <c r="UGR68" s="399"/>
      <c r="UGS68" s="399"/>
      <c r="UGT68" s="399"/>
      <c r="UGU68" s="918"/>
      <c r="UGV68" s="918"/>
      <c r="UGW68" s="918"/>
      <c r="UGX68" s="566"/>
      <c r="UGY68" s="399"/>
      <c r="UGZ68" s="399"/>
      <c r="UHA68" s="399"/>
      <c r="UHB68" s="567"/>
      <c r="UHC68" s="399"/>
      <c r="UHD68" s="399"/>
      <c r="UHE68" s="399"/>
      <c r="UHF68" s="399"/>
      <c r="UHG68" s="399"/>
      <c r="UHH68" s="399"/>
      <c r="UHI68" s="399"/>
      <c r="UHJ68" s="399"/>
      <c r="UHK68" s="399"/>
      <c r="UHL68" s="918"/>
      <c r="UHM68" s="918"/>
      <c r="UHN68" s="918"/>
      <c r="UHO68" s="566"/>
      <c r="UHP68" s="399"/>
      <c r="UHQ68" s="399"/>
      <c r="UHR68" s="399"/>
      <c r="UHS68" s="567"/>
      <c r="UHT68" s="399"/>
      <c r="UHU68" s="399"/>
      <c r="UHV68" s="399"/>
      <c r="UHW68" s="399"/>
      <c r="UHX68" s="399"/>
      <c r="UHY68" s="399"/>
      <c r="UHZ68" s="399"/>
      <c r="UIA68" s="399"/>
      <c r="UIB68" s="399"/>
      <c r="UIC68" s="918"/>
      <c r="UID68" s="918"/>
      <c r="UIE68" s="918"/>
      <c r="UIF68" s="566"/>
      <c r="UIG68" s="399"/>
      <c r="UIH68" s="399"/>
      <c r="UII68" s="399"/>
      <c r="UIJ68" s="567"/>
      <c r="UIK68" s="399"/>
      <c r="UIL68" s="399"/>
      <c r="UIM68" s="399"/>
      <c r="UIN68" s="399"/>
      <c r="UIO68" s="399"/>
      <c r="UIP68" s="399"/>
      <c r="UIQ68" s="399"/>
      <c r="UIR68" s="399"/>
      <c r="UIS68" s="399"/>
      <c r="UIT68" s="918"/>
      <c r="UIU68" s="918"/>
      <c r="UIV68" s="918"/>
      <c r="UIW68" s="566"/>
      <c r="UIX68" s="399"/>
      <c r="UIY68" s="399"/>
      <c r="UIZ68" s="399"/>
      <c r="UJA68" s="567"/>
      <c r="UJB68" s="399"/>
      <c r="UJC68" s="399"/>
      <c r="UJD68" s="399"/>
      <c r="UJE68" s="399"/>
      <c r="UJF68" s="399"/>
      <c r="UJG68" s="399"/>
      <c r="UJH68" s="399"/>
      <c r="UJI68" s="399"/>
      <c r="UJJ68" s="399"/>
      <c r="UJK68" s="918"/>
      <c r="UJL68" s="918"/>
      <c r="UJM68" s="918"/>
      <c r="UJN68" s="566"/>
      <c r="UJO68" s="399"/>
      <c r="UJP68" s="399"/>
      <c r="UJQ68" s="399"/>
      <c r="UJR68" s="567"/>
      <c r="UJS68" s="399"/>
      <c r="UJT68" s="399"/>
      <c r="UJU68" s="399"/>
      <c r="UJV68" s="399"/>
      <c r="UJW68" s="399"/>
      <c r="UJX68" s="399"/>
      <c r="UJY68" s="399"/>
      <c r="UJZ68" s="399"/>
      <c r="UKA68" s="399"/>
      <c r="UKB68" s="918"/>
      <c r="UKC68" s="918"/>
      <c r="UKD68" s="918"/>
      <c r="UKE68" s="566"/>
      <c r="UKF68" s="399"/>
      <c r="UKG68" s="399"/>
      <c r="UKH68" s="399"/>
      <c r="UKI68" s="567"/>
      <c r="UKJ68" s="399"/>
      <c r="UKK68" s="399"/>
      <c r="UKL68" s="399"/>
      <c r="UKM68" s="399"/>
      <c r="UKN68" s="399"/>
      <c r="UKO68" s="399"/>
      <c r="UKP68" s="399"/>
      <c r="UKQ68" s="399"/>
      <c r="UKR68" s="399"/>
      <c r="UKS68" s="918"/>
      <c r="UKT68" s="918"/>
      <c r="UKU68" s="918"/>
      <c r="UKV68" s="566"/>
      <c r="UKW68" s="399"/>
      <c r="UKX68" s="399"/>
      <c r="UKY68" s="399"/>
      <c r="UKZ68" s="567"/>
      <c r="ULA68" s="399"/>
      <c r="ULB68" s="399"/>
      <c r="ULC68" s="399"/>
      <c r="ULD68" s="399"/>
      <c r="ULE68" s="399"/>
      <c r="ULF68" s="399"/>
      <c r="ULG68" s="399"/>
      <c r="ULH68" s="399"/>
      <c r="ULI68" s="399"/>
      <c r="ULJ68" s="918"/>
      <c r="ULK68" s="918"/>
      <c r="ULL68" s="918"/>
      <c r="ULM68" s="566"/>
      <c r="ULN68" s="399"/>
      <c r="ULO68" s="399"/>
      <c r="ULP68" s="399"/>
      <c r="ULQ68" s="567"/>
      <c r="ULR68" s="399"/>
      <c r="ULS68" s="399"/>
      <c r="ULT68" s="399"/>
      <c r="ULU68" s="399"/>
      <c r="ULV68" s="399"/>
      <c r="ULW68" s="399"/>
      <c r="ULX68" s="399"/>
      <c r="ULY68" s="399"/>
      <c r="ULZ68" s="399"/>
      <c r="UMA68" s="918"/>
      <c r="UMB68" s="918"/>
      <c r="UMC68" s="918"/>
      <c r="UMD68" s="566"/>
      <c r="UME68" s="399"/>
      <c r="UMF68" s="399"/>
      <c r="UMG68" s="399"/>
      <c r="UMH68" s="567"/>
      <c r="UMI68" s="399"/>
      <c r="UMJ68" s="399"/>
      <c r="UMK68" s="399"/>
      <c r="UML68" s="399"/>
      <c r="UMM68" s="399"/>
      <c r="UMN68" s="399"/>
      <c r="UMO68" s="399"/>
      <c r="UMP68" s="399"/>
      <c r="UMQ68" s="399"/>
      <c r="UMR68" s="918"/>
      <c r="UMS68" s="918"/>
      <c r="UMT68" s="918"/>
      <c r="UMU68" s="566"/>
      <c r="UMV68" s="399"/>
      <c r="UMW68" s="399"/>
      <c r="UMX68" s="399"/>
      <c r="UMY68" s="567"/>
      <c r="UMZ68" s="399"/>
      <c r="UNA68" s="399"/>
      <c r="UNB68" s="399"/>
      <c r="UNC68" s="399"/>
      <c r="UND68" s="399"/>
      <c r="UNE68" s="399"/>
      <c r="UNF68" s="399"/>
      <c r="UNG68" s="399"/>
      <c r="UNH68" s="399"/>
      <c r="UNI68" s="918"/>
      <c r="UNJ68" s="918"/>
      <c r="UNK68" s="918"/>
      <c r="UNL68" s="566"/>
      <c r="UNM68" s="399"/>
      <c r="UNN68" s="399"/>
      <c r="UNO68" s="399"/>
      <c r="UNP68" s="567"/>
      <c r="UNQ68" s="399"/>
      <c r="UNR68" s="399"/>
      <c r="UNS68" s="399"/>
      <c r="UNT68" s="399"/>
      <c r="UNU68" s="399"/>
      <c r="UNV68" s="399"/>
      <c r="UNW68" s="399"/>
      <c r="UNX68" s="399"/>
      <c r="UNY68" s="399"/>
      <c r="UNZ68" s="918"/>
      <c r="UOA68" s="918"/>
      <c r="UOB68" s="918"/>
      <c r="UOC68" s="566"/>
      <c r="UOD68" s="399"/>
      <c r="UOE68" s="399"/>
      <c r="UOF68" s="399"/>
      <c r="UOG68" s="567"/>
      <c r="UOH68" s="399"/>
      <c r="UOI68" s="399"/>
      <c r="UOJ68" s="399"/>
      <c r="UOK68" s="399"/>
      <c r="UOL68" s="399"/>
      <c r="UOM68" s="399"/>
      <c r="UON68" s="399"/>
      <c r="UOO68" s="399"/>
      <c r="UOP68" s="399"/>
      <c r="UOQ68" s="918"/>
      <c r="UOR68" s="918"/>
      <c r="UOS68" s="918"/>
      <c r="UOT68" s="566"/>
      <c r="UOU68" s="399"/>
      <c r="UOV68" s="399"/>
      <c r="UOW68" s="399"/>
      <c r="UOX68" s="567"/>
      <c r="UOY68" s="399"/>
      <c r="UOZ68" s="399"/>
      <c r="UPA68" s="399"/>
      <c r="UPB68" s="399"/>
      <c r="UPC68" s="399"/>
      <c r="UPD68" s="399"/>
      <c r="UPE68" s="399"/>
      <c r="UPF68" s="399"/>
      <c r="UPG68" s="399"/>
      <c r="UPH68" s="918"/>
      <c r="UPI68" s="918"/>
      <c r="UPJ68" s="918"/>
      <c r="UPK68" s="566"/>
      <c r="UPL68" s="399"/>
      <c r="UPM68" s="399"/>
      <c r="UPN68" s="399"/>
      <c r="UPO68" s="567"/>
      <c r="UPP68" s="399"/>
      <c r="UPQ68" s="399"/>
      <c r="UPR68" s="399"/>
      <c r="UPS68" s="399"/>
      <c r="UPT68" s="399"/>
      <c r="UPU68" s="399"/>
      <c r="UPV68" s="399"/>
      <c r="UPW68" s="399"/>
      <c r="UPX68" s="399"/>
      <c r="UPY68" s="918"/>
      <c r="UPZ68" s="918"/>
      <c r="UQA68" s="918"/>
      <c r="UQB68" s="566"/>
      <c r="UQC68" s="399"/>
      <c r="UQD68" s="399"/>
      <c r="UQE68" s="399"/>
      <c r="UQF68" s="567"/>
      <c r="UQG68" s="399"/>
      <c r="UQH68" s="399"/>
      <c r="UQI68" s="399"/>
      <c r="UQJ68" s="399"/>
      <c r="UQK68" s="399"/>
      <c r="UQL68" s="399"/>
      <c r="UQM68" s="399"/>
      <c r="UQN68" s="399"/>
      <c r="UQO68" s="399"/>
      <c r="UQP68" s="918"/>
      <c r="UQQ68" s="918"/>
      <c r="UQR68" s="918"/>
      <c r="UQS68" s="566"/>
      <c r="UQT68" s="399"/>
      <c r="UQU68" s="399"/>
      <c r="UQV68" s="399"/>
      <c r="UQW68" s="567"/>
      <c r="UQX68" s="399"/>
      <c r="UQY68" s="399"/>
      <c r="UQZ68" s="399"/>
      <c r="URA68" s="399"/>
      <c r="URB68" s="399"/>
      <c r="URC68" s="399"/>
      <c r="URD68" s="399"/>
      <c r="URE68" s="399"/>
      <c r="URF68" s="399"/>
      <c r="URG68" s="918"/>
      <c r="URH68" s="918"/>
      <c r="URI68" s="918"/>
      <c r="URJ68" s="566"/>
      <c r="URK68" s="399"/>
      <c r="URL68" s="399"/>
      <c r="URM68" s="399"/>
      <c r="URN68" s="567"/>
      <c r="URO68" s="399"/>
      <c r="URP68" s="399"/>
      <c r="URQ68" s="399"/>
      <c r="URR68" s="399"/>
      <c r="URS68" s="399"/>
      <c r="URT68" s="399"/>
      <c r="URU68" s="399"/>
      <c r="URV68" s="399"/>
      <c r="URW68" s="399"/>
      <c r="URX68" s="918"/>
      <c r="URY68" s="918"/>
      <c r="URZ68" s="918"/>
      <c r="USA68" s="566"/>
      <c r="USB68" s="399"/>
      <c r="USC68" s="399"/>
      <c r="USD68" s="399"/>
      <c r="USE68" s="567"/>
      <c r="USF68" s="399"/>
      <c r="USG68" s="399"/>
      <c r="USH68" s="399"/>
      <c r="USI68" s="399"/>
      <c r="USJ68" s="399"/>
      <c r="USK68" s="399"/>
      <c r="USL68" s="399"/>
      <c r="USM68" s="399"/>
      <c r="USN68" s="399"/>
      <c r="USO68" s="918"/>
      <c r="USP68" s="918"/>
      <c r="USQ68" s="918"/>
      <c r="USR68" s="566"/>
      <c r="USS68" s="399"/>
      <c r="UST68" s="399"/>
      <c r="USU68" s="399"/>
      <c r="USV68" s="567"/>
      <c r="USW68" s="399"/>
      <c r="USX68" s="399"/>
      <c r="USY68" s="399"/>
      <c r="USZ68" s="399"/>
      <c r="UTA68" s="399"/>
      <c r="UTB68" s="399"/>
      <c r="UTC68" s="399"/>
      <c r="UTD68" s="399"/>
      <c r="UTE68" s="399"/>
      <c r="UTF68" s="918"/>
      <c r="UTG68" s="918"/>
      <c r="UTH68" s="918"/>
      <c r="UTI68" s="566"/>
      <c r="UTJ68" s="399"/>
      <c r="UTK68" s="399"/>
      <c r="UTL68" s="399"/>
      <c r="UTM68" s="567"/>
      <c r="UTN68" s="399"/>
      <c r="UTO68" s="399"/>
      <c r="UTP68" s="399"/>
      <c r="UTQ68" s="399"/>
      <c r="UTR68" s="399"/>
      <c r="UTS68" s="399"/>
      <c r="UTT68" s="399"/>
      <c r="UTU68" s="399"/>
      <c r="UTV68" s="399"/>
      <c r="UTW68" s="918"/>
      <c r="UTX68" s="918"/>
      <c r="UTY68" s="918"/>
      <c r="UTZ68" s="566"/>
      <c r="UUA68" s="399"/>
      <c r="UUB68" s="399"/>
      <c r="UUC68" s="399"/>
      <c r="UUD68" s="567"/>
      <c r="UUE68" s="399"/>
      <c r="UUF68" s="399"/>
      <c r="UUG68" s="399"/>
      <c r="UUH68" s="399"/>
      <c r="UUI68" s="399"/>
      <c r="UUJ68" s="399"/>
      <c r="UUK68" s="399"/>
      <c r="UUL68" s="399"/>
      <c r="UUM68" s="399"/>
      <c r="UUN68" s="918"/>
      <c r="UUO68" s="918"/>
      <c r="UUP68" s="918"/>
      <c r="UUQ68" s="566"/>
      <c r="UUR68" s="399"/>
      <c r="UUS68" s="399"/>
      <c r="UUT68" s="399"/>
      <c r="UUU68" s="567"/>
      <c r="UUV68" s="399"/>
      <c r="UUW68" s="399"/>
      <c r="UUX68" s="399"/>
      <c r="UUY68" s="399"/>
      <c r="UUZ68" s="399"/>
      <c r="UVA68" s="399"/>
      <c r="UVB68" s="399"/>
      <c r="UVC68" s="399"/>
      <c r="UVD68" s="399"/>
      <c r="UVE68" s="918"/>
      <c r="UVF68" s="918"/>
      <c r="UVG68" s="918"/>
      <c r="UVH68" s="566"/>
      <c r="UVI68" s="399"/>
      <c r="UVJ68" s="399"/>
      <c r="UVK68" s="399"/>
      <c r="UVL68" s="567"/>
      <c r="UVM68" s="399"/>
      <c r="UVN68" s="399"/>
      <c r="UVO68" s="399"/>
      <c r="UVP68" s="399"/>
      <c r="UVQ68" s="399"/>
      <c r="UVR68" s="399"/>
      <c r="UVS68" s="399"/>
      <c r="UVT68" s="399"/>
      <c r="UVU68" s="399"/>
      <c r="UVV68" s="918"/>
      <c r="UVW68" s="918"/>
      <c r="UVX68" s="918"/>
      <c r="UVY68" s="566"/>
      <c r="UVZ68" s="399"/>
      <c r="UWA68" s="399"/>
      <c r="UWB68" s="399"/>
      <c r="UWC68" s="567"/>
      <c r="UWD68" s="399"/>
      <c r="UWE68" s="399"/>
      <c r="UWF68" s="399"/>
      <c r="UWG68" s="399"/>
      <c r="UWH68" s="399"/>
      <c r="UWI68" s="399"/>
      <c r="UWJ68" s="399"/>
      <c r="UWK68" s="399"/>
      <c r="UWL68" s="399"/>
      <c r="UWM68" s="918"/>
      <c r="UWN68" s="918"/>
      <c r="UWO68" s="918"/>
      <c r="UWP68" s="566"/>
      <c r="UWQ68" s="399"/>
      <c r="UWR68" s="399"/>
      <c r="UWS68" s="399"/>
      <c r="UWT68" s="567"/>
      <c r="UWU68" s="399"/>
      <c r="UWV68" s="399"/>
      <c r="UWW68" s="399"/>
      <c r="UWX68" s="399"/>
      <c r="UWY68" s="399"/>
      <c r="UWZ68" s="399"/>
      <c r="UXA68" s="399"/>
      <c r="UXB68" s="399"/>
      <c r="UXC68" s="399"/>
      <c r="UXD68" s="918"/>
      <c r="UXE68" s="918"/>
      <c r="UXF68" s="918"/>
      <c r="UXG68" s="566"/>
      <c r="UXH68" s="399"/>
      <c r="UXI68" s="399"/>
      <c r="UXJ68" s="399"/>
      <c r="UXK68" s="567"/>
      <c r="UXL68" s="399"/>
      <c r="UXM68" s="399"/>
      <c r="UXN68" s="399"/>
      <c r="UXO68" s="399"/>
      <c r="UXP68" s="399"/>
      <c r="UXQ68" s="399"/>
      <c r="UXR68" s="399"/>
      <c r="UXS68" s="399"/>
      <c r="UXT68" s="399"/>
      <c r="UXU68" s="918"/>
      <c r="UXV68" s="918"/>
      <c r="UXW68" s="918"/>
      <c r="UXX68" s="566"/>
      <c r="UXY68" s="399"/>
      <c r="UXZ68" s="399"/>
      <c r="UYA68" s="399"/>
      <c r="UYB68" s="567"/>
      <c r="UYC68" s="399"/>
      <c r="UYD68" s="399"/>
      <c r="UYE68" s="399"/>
      <c r="UYF68" s="399"/>
      <c r="UYG68" s="399"/>
      <c r="UYH68" s="399"/>
      <c r="UYI68" s="399"/>
      <c r="UYJ68" s="399"/>
      <c r="UYK68" s="399"/>
      <c r="UYL68" s="918"/>
      <c r="UYM68" s="918"/>
      <c r="UYN68" s="918"/>
      <c r="UYO68" s="566"/>
      <c r="UYP68" s="399"/>
      <c r="UYQ68" s="399"/>
      <c r="UYR68" s="399"/>
      <c r="UYS68" s="567"/>
      <c r="UYT68" s="399"/>
      <c r="UYU68" s="399"/>
      <c r="UYV68" s="399"/>
      <c r="UYW68" s="399"/>
      <c r="UYX68" s="399"/>
      <c r="UYY68" s="399"/>
      <c r="UYZ68" s="399"/>
      <c r="UZA68" s="399"/>
      <c r="UZB68" s="399"/>
      <c r="UZC68" s="918"/>
      <c r="UZD68" s="918"/>
      <c r="UZE68" s="918"/>
      <c r="UZF68" s="566"/>
      <c r="UZG68" s="399"/>
      <c r="UZH68" s="399"/>
      <c r="UZI68" s="399"/>
      <c r="UZJ68" s="567"/>
      <c r="UZK68" s="399"/>
      <c r="UZL68" s="399"/>
      <c r="UZM68" s="399"/>
      <c r="UZN68" s="399"/>
      <c r="UZO68" s="399"/>
      <c r="UZP68" s="399"/>
      <c r="UZQ68" s="399"/>
      <c r="UZR68" s="399"/>
      <c r="UZS68" s="399"/>
      <c r="UZT68" s="918"/>
      <c r="UZU68" s="918"/>
      <c r="UZV68" s="918"/>
      <c r="UZW68" s="566"/>
      <c r="UZX68" s="399"/>
      <c r="UZY68" s="399"/>
      <c r="UZZ68" s="399"/>
      <c r="VAA68" s="567"/>
      <c r="VAB68" s="399"/>
      <c r="VAC68" s="399"/>
      <c r="VAD68" s="399"/>
      <c r="VAE68" s="399"/>
      <c r="VAF68" s="399"/>
      <c r="VAG68" s="399"/>
      <c r="VAH68" s="399"/>
      <c r="VAI68" s="399"/>
      <c r="VAJ68" s="399"/>
      <c r="VAK68" s="918"/>
      <c r="VAL68" s="918"/>
      <c r="VAM68" s="918"/>
      <c r="VAN68" s="566"/>
      <c r="VAO68" s="399"/>
      <c r="VAP68" s="399"/>
      <c r="VAQ68" s="399"/>
      <c r="VAR68" s="567"/>
      <c r="VAS68" s="399"/>
      <c r="VAT68" s="399"/>
      <c r="VAU68" s="399"/>
      <c r="VAV68" s="399"/>
      <c r="VAW68" s="399"/>
      <c r="VAX68" s="399"/>
      <c r="VAY68" s="399"/>
      <c r="VAZ68" s="399"/>
      <c r="VBA68" s="399"/>
      <c r="VBB68" s="918"/>
      <c r="VBC68" s="918"/>
      <c r="VBD68" s="918"/>
      <c r="VBE68" s="566"/>
      <c r="VBF68" s="399"/>
      <c r="VBG68" s="399"/>
      <c r="VBH68" s="399"/>
      <c r="VBI68" s="567"/>
      <c r="VBJ68" s="399"/>
      <c r="VBK68" s="399"/>
      <c r="VBL68" s="399"/>
      <c r="VBM68" s="399"/>
      <c r="VBN68" s="399"/>
      <c r="VBO68" s="399"/>
      <c r="VBP68" s="399"/>
      <c r="VBQ68" s="399"/>
      <c r="VBR68" s="399"/>
      <c r="VBS68" s="918"/>
      <c r="VBT68" s="918"/>
      <c r="VBU68" s="918"/>
      <c r="VBV68" s="566"/>
      <c r="VBW68" s="399"/>
      <c r="VBX68" s="399"/>
      <c r="VBY68" s="399"/>
      <c r="VBZ68" s="567"/>
      <c r="VCA68" s="399"/>
      <c r="VCB68" s="399"/>
      <c r="VCC68" s="399"/>
      <c r="VCD68" s="399"/>
      <c r="VCE68" s="399"/>
      <c r="VCF68" s="399"/>
      <c r="VCG68" s="399"/>
      <c r="VCH68" s="399"/>
      <c r="VCI68" s="399"/>
      <c r="VCJ68" s="918"/>
      <c r="VCK68" s="918"/>
      <c r="VCL68" s="918"/>
      <c r="VCM68" s="566"/>
      <c r="VCN68" s="399"/>
      <c r="VCO68" s="399"/>
      <c r="VCP68" s="399"/>
      <c r="VCQ68" s="567"/>
      <c r="VCR68" s="399"/>
      <c r="VCS68" s="399"/>
      <c r="VCT68" s="399"/>
      <c r="VCU68" s="399"/>
      <c r="VCV68" s="399"/>
      <c r="VCW68" s="399"/>
      <c r="VCX68" s="399"/>
      <c r="VCY68" s="399"/>
      <c r="VCZ68" s="399"/>
      <c r="VDA68" s="918"/>
      <c r="VDB68" s="918"/>
      <c r="VDC68" s="918"/>
      <c r="VDD68" s="566"/>
      <c r="VDE68" s="399"/>
      <c r="VDF68" s="399"/>
      <c r="VDG68" s="399"/>
      <c r="VDH68" s="567"/>
      <c r="VDI68" s="399"/>
      <c r="VDJ68" s="399"/>
      <c r="VDK68" s="399"/>
      <c r="VDL68" s="399"/>
      <c r="VDM68" s="399"/>
      <c r="VDN68" s="399"/>
      <c r="VDO68" s="399"/>
      <c r="VDP68" s="399"/>
      <c r="VDQ68" s="399"/>
      <c r="VDR68" s="918"/>
      <c r="VDS68" s="918"/>
      <c r="VDT68" s="918"/>
      <c r="VDU68" s="566"/>
      <c r="VDV68" s="399"/>
      <c r="VDW68" s="399"/>
      <c r="VDX68" s="399"/>
      <c r="VDY68" s="567"/>
      <c r="VDZ68" s="399"/>
      <c r="VEA68" s="399"/>
      <c r="VEB68" s="399"/>
      <c r="VEC68" s="399"/>
      <c r="VED68" s="399"/>
      <c r="VEE68" s="399"/>
      <c r="VEF68" s="399"/>
      <c r="VEG68" s="399"/>
      <c r="VEH68" s="399"/>
      <c r="VEI68" s="918"/>
      <c r="VEJ68" s="918"/>
      <c r="VEK68" s="918"/>
      <c r="VEL68" s="566"/>
      <c r="VEM68" s="399"/>
      <c r="VEN68" s="399"/>
      <c r="VEO68" s="399"/>
      <c r="VEP68" s="567"/>
      <c r="VEQ68" s="399"/>
      <c r="VER68" s="399"/>
      <c r="VES68" s="399"/>
      <c r="VET68" s="399"/>
      <c r="VEU68" s="399"/>
      <c r="VEV68" s="399"/>
      <c r="VEW68" s="399"/>
      <c r="VEX68" s="399"/>
      <c r="VEY68" s="399"/>
      <c r="VEZ68" s="918"/>
      <c r="VFA68" s="918"/>
      <c r="VFB68" s="918"/>
      <c r="VFC68" s="566"/>
      <c r="VFD68" s="399"/>
      <c r="VFE68" s="399"/>
      <c r="VFF68" s="399"/>
      <c r="VFG68" s="567"/>
      <c r="VFH68" s="399"/>
      <c r="VFI68" s="399"/>
      <c r="VFJ68" s="399"/>
      <c r="VFK68" s="399"/>
      <c r="VFL68" s="399"/>
      <c r="VFM68" s="399"/>
      <c r="VFN68" s="399"/>
      <c r="VFO68" s="399"/>
      <c r="VFP68" s="399"/>
      <c r="VFQ68" s="918"/>
      <c r="VFR68" s="918"/>
      <c r="VFS68" s="918"/>
      <c r="VFT68" s="566"/>
      <c r="VFU68" s="399"/>
      <c r="VFV68" s="399"/>
      <c r="VFW68" s="399"/>
      <c r="VFX68" s="567"/>
      <c r="VFY68" s="399"/>
      <c r="VFZ68" s="399"/>
      <c r="VGA68" s="399"/>
      <c r="VGB68" s="399"/>
      <c r="VGC68" s="399"/>
      <c r="VGD68" s="399"/>
      <c r="VGE68" s="399"/>
      <c r="VGF68" s="399"/>
      <c r="VGG68" s="399"/>
      <c r="VGH68" s="918"/>
      <c r="VGI68" s="918"/>
      <c r="VGJ68" s="918"/>
      <c r="VGK68" s="566"/>
      <c r="VGL68" s="399"/>
      <c r="VGM68" s="399"/>
      <c r="VGN68" s="399"/>
      <c r="VGO68" s="567"/>
      <c r="VGP68" s="399"/>
      <c r="VGQ68" s="399"/>
      <c r="VGR68" s="399"/>
      <c r="VGS68" s="399"/>
      <c r="VGT68" s="399"/>
      <c r="VGU68" s="399"/>
      <c r="VGV68" s="399"/>
      <c r="VGW68" s="399"/>
      <c r="VGX68" s="399"/>
      <c r="VGY68" s="918"/>
      <c r="VGZ68" s="918"/>
      <c r="VHA68" s="918"/>
      <c r="VHB68" s="566"/>
      <c r="VHC68" s="399"/>
      <c r="VHD68" s="399"/>
      <c r="VHE68" s="399"/>
      <c r="VHF68" s="567"/>
      <c r="VHG68" s="399"/>
      <c r="VHH68" s="399"/>
      <c r="VHI68" s="399"/>
      <c r="VHJ68" s="399"/>
      <c r="VHK68" s="399"/>
      <c r="VHL68" s="399"/>
      <c r="VHM68" s="399"/>
      <c r="VHN68" s="399"/>
      <c r="VHO68" s="399"/>
      <c r="VHP68" s="918"/>
      <c r="VHQ68" s="918"/>
      <c r="VHR68" s="918"/>
      <c r="VHS68" s="566"/>
      <c r="VHT68" s="399"/>
      <c r="VHU68" s="399"/>
      <c r="VHV68" s="399"/>
      <c r="VHW68" s="567"/>
      <c r="VHX68" s="399"/>
      <c r="VHY68" s="399"/>
      <c r="VHZ68" s="399"/>
      <c r="VIA68" s="399"/>
      <c r="VIB68" s="399"/>
      <c r="VIC68" s="399"/>
      <c r="VID68" s="399"/>
      <c r="VIE68" s="399"/>
      <c r="VIF68" s="399"/>
      <c r="VIG68" s="918"/>
      <c r="VIH68" s="918"/>
      <c r="VII68" s="918"/>
      <c r="VIJ68" s="566"/>
      <c r="VIK68" s="399"/>
      <c r="VIL68" s="399"/>
      <c r="VIM68" s="399"/>
      <c r="VIN68" s="567"/>
      <c r="VIO68" s="399"/>
      <c r="VIP68" s="399"/>
      <c r="VIQ68" s="399"/>
      <c r="VIR68" s="399"/>
      <c r="VIS68" s="399"/>
      <c r="VIT68" s="399"/>
      <c r="VIU68" s="399"/>
      <c r="VIV68" s="399"/>
      <c r="VIW68" s="399"/>
      <c r="VIX68" s="918"/>
      <c r="VIY68" s="918"/>
      <c r="VIZ68" s="918"/>
      <c r="VJA68" s="566"/>
      <c r="VJB68" s="399"/>
      <c r="VJC68" s="399"/>
      <c r="VJD68" s="399"/>
      <c r="VJE68" s="567"/>
      <c r="VJF68" s="399"/>
      <c r="VJG68" s="399"/>
      <c r="VJH68" s="399"/>
      <c r="VJI68" s="399"/>
      <c r="VJJ68" s="399"/>
      <c r="VJK68" s="399"/>
      <c r="VJL68" s="399"/>
      <c r="VJM68" s="399"/>
      <c r="VJN68" s="399"/>
      <c r="VJO68" s="918"/>
      <c r="VJP68" s="918"/>
      <c r="VJQ68" s="918"/>
      <c r="VJR68" s="566"/>
      <c r="VJS68" s="399"/>
      <c r="VJT68" s="399"/>
      <c r="VJU68" s="399"/>
      <c r="VJV68" s="567"/>
      <c r="VJW68" s="399"/>
      <c r="VJX68" s="399"/>
      <c r="VJY68" s="399"/>
      <c r="VJZ68" s="399"/>
      <c r="VKA68" s="399"/>
      <c r="VKB68" s="399"/>
      <c r="VKC68" s="399"/>
      <c r="VKD68" s="399"/>
      <c r="VKE68" s="399"/>
      <c r="VKF68" s="918"/>
      <c r="VKG68" s="918"/>
      <c r="VKH68" s="918"/>
      <c r="VKI68" s="566"/>
      <c r="VKJ68" s="399"/>
      <c r="VKK68" s="399"/>
      <c r="VKL68" s="399"/>
      <c r="VKM68" s="567"/>
      <c r="VKN68" s="399"/>
      <c r="VKO68" s="399"/>
      <c r="VKP68" s="399"/>
      <c r="VKQ68" s="399"/>
      <c r="VKR68" s="399"/>
      <c r="VKS68" s="399"/>
      <c r="VKT68" s="399"/>
      <c r="VKU68" s="399"/>
      <c r="VKV68" s="399"/>
      <c r="VKW68" s="918"/>
      <c r="VKX68" s="918"/>
      <c r="VKY68" s="918"/>
      <c r="VKZ68" s="566"/>
      <c r="VLA68" s="399"/>
      <c r="VLB68" s="399"/>
      <c r="VLC68" s="399"/>
      <c r="VLD68" s="567"/>
      <c r="VLE68" s="399"/>
      <c r="VLF68" s="399"/>
      <c r="VLG68" s="399"/>
      <c r="VLH68" s="399"/>
      <c r="VLI68" s="399"/>
      <c r="VLJ68" s="399"/>
      <c r="VLK68" s="399"/>
      <c r="VLL68" s="399"/>
      <c r="VLM68" s="399"/>
      <c r="VLN68" s="918"/>
      <c r="VLO68" s="918"/>
      <c r="VLP68" s="918"/>
      <c r="VLQ68" s="566"/>
      <c r="VLR68" s="399"/>
      <c r="VLS68" s="399"/>
      <c r="VLT68" s="399"/>
      <c r="VLU68" s="567"/>
      <c r="VLV68" s="399"/>
      <c r="VLW68" s="399"/>
      <c r="VLX68" s="399"/>
      <c r="VLY68" s="399"/>
      <c r="VLZ68" s="399"/>
      <c r="VMA68" s="399"/>
      <c r="VMB68" s="399"/>
      <c r="VMC68" s="399"/>
      <c r="VMD68" s="399"/>
      <c r="VME68" s="918"/>
      <c r="VMF68" s="918"/>
      <c r="VMG68" s="918"/>
      <c r="VMH68" s="566"/>
      <c r="VMI68" s="399"/>
      <c r="VMJ68" s="399"/>
      <c r="VMK68" s="399"/>
      <c r="VML68" s="567"/>
      <c r="VMM68" s="399"/>
      <c r="VMN68" s="399"/>
      <c r="VMO68" s="399"/>
      <c r="VMP68" s="399"/>
      <c r="VMQ68" s="399"/>
      <c r="VMR68" s="399"/>
      <c r="VMS68" s="399"/>
      <c r="VMT68" s="399"/>
      <c r="VMU68" s="399"/>
      <c r="VMV68" s="918"/>
      <c r="VMW68" s="918"/>
      <c r="VMX68" s="918"/>
      <c r="VMY68" s="566"/>
      <c r="VMZ68" s="399"/>
      <c r="VNA68" s="399"/>
      <c r="VNB68" s="399"/>
      <c r="VNC68" s="567"/>
      <c r="VND68" s="399"/>
      <c r="VNE68" s="399"/>
      <c r="VNF68" s="399"/>
      <c r="VNG68" s="399"/>
      <c r="VNH68" s="399"/>
      <c r="VNI68" s="399"/>
      <c r="VNJ68" s="399"/>
      <c r="VNK68" s="399"/>
      <c r="VNL68" s="399"/>
      <c r="VNM68" s="918"/>
      <c r="VNN68" s="918"/>
      <c r="VNO68" s="918"/>
      <c r="VNP68" s="566"/>
      <c r="VNQ68" s="399"/>
      <c r="VNR68" s="399"/>
      <c r="VNS68" s="399"/>
      <c r="VNT68" s="567"/>
      <c r="VNU68" s="399"/>
      <c r="VNV68" s="399"/>
      <c r="VNW68" s="399"/>
      <c r="VNX68" s="399"/>
      <c r="VNY68" s="399"/>
      <c r="VNZ68" s="399"/>
      <c r="VOA68" s="399"/>
      <c r="VOB68" s="399"/>
      <c r="VOC68" s="399"/>
      <c r="VOD68" s="918"/>
      <c r="VOE68" s="918"/>
      <c r="VOF68" s="918"/>
      <c r="VOG68" s="566"/>
      <c r="VOH68" s="399"/>
      <c r="VOI68" s="399"/>
      <c r="VOJ68" s="399"/>
      <c r="VOK68" s="567"/>
      <c r="VOL68" s="399"/>
      <c r="VOM68" s="399"/>
      <c r="VON68" s="399"/>
      <c r="VOO68" s="399"/>
      <c r="VOP68" s="399"/>
      <c r="VOQ68" s="399"/>
      <c r="VOR68" s="399"/>
      <c r="VOS68" s="399"/>
      <c r="VOT68" s="399"/>
      <c r="VOU68" s="918"/>
      <c r="VOV68" s="918"/>
      <c r="VOW68" s="918"/>
      <c r="VOX68" s="566"/>
      <c r="VOY68" s="399"/>
      <c r="VOZ68" s="399"/>
      <c r="VPA68" s="399"/>
      <c r="VPB68" s="567"/>
      <c r="VPC68" s="399"/>
      <c r="VPD68" s="399"/>
      <c r="VPE68" s="399"/>
      <c r="VPF68" s="399"/>
      <c r="VPG68" s="399"/>
      <c r="VPH68" s="399"/>
      <c r="VPI68" s="399"/>
      <c r="VPJ68" s="399"/>
      <c r="VPK68" s="399"/>
      <c r="VPL68" s="918"/>
      <c r="VPM68" s="918"/>
      <c r="VPN68" s="918"/>
      <c r="VPO68" s="566"/>
      <c r="VPP68" s="399"/>
      <c r="VPQ68" s="399"/>
      <c r="VPR68" s="399"/>
      <c r="VPS68" s="567"/>
      <c r="VPT68" s="399"/>
      <c r="VPU68" s="399"/>
      <c r="VPV68" s="399"/>
      <c r="VPW68" s="399"/>
      <c r="VPX68" s="399"/>
      <c r="VPY68" s="399"/>
      <c r="VPZ68" s="399"/>
      <c r="VQA68" s="399"/>
      <c r="VQB68" s="399"/>
      <c r="VQC68" s="918"/>
      <c r="VQD68" s="918"/>
      <c r="VQE68" s="918"/>
      <c r="VQF68" s="566"/>
      <c r="VQG68" s="399"/>
      <c r="VQH68" s="399"/>
      <c r="VQI68" s="399"/>
      <c r="VQJ68" s="567"/>
      <c r="VQK68" s="399"/>
      <c r="VQL68" s="399"/>
      <c r="VQM68" s="399"/>
      <c r="VQN68" s="399"/>
      <c r="VQO68" s="399"/>
      <c r="VQP68" s="399"/>
      <c r="VQQ68" s="399"/>
      <c r="VQR68" s="399"/>
      <c r="VQS68" s="399"/>
      <c r="VQT68" s="918"/>
      <c r="VQU68" s="918"/>
      <c r="VQV68" s="918"/>
      <c r="VQW68" s="566"/>
      <c r="VQX68" s="399"/>
      <c r="VQY68" s="399"/>
      <c r="VQZ68" s="399"/>
      <c r="VRA68" s="567"/>
      <c r="VRB68" s="399"/>
      <c r="VRC68" s="399"/>
      <c r="VRD68" s="399"/>
      <c r="VRE68" s="399"/>
      <c r="VRF68" s="399"/>
      <c r="VRG68" s="399"/>
      <c r="VRH68" s="399"/>
      <c r="VRI68" s="399"/>
      <c r="VRJ68" s="399"/>
      <c r="VRK68" s="918"/>
      <c r="VRL68" s="918"/>
      <c r="VRM68" s="918"/>
      <c r="VRN68" s="566"/>
      <c r="VRO68" s="399"/>
      <c r="VRP68" s="399"/>
      <c r="VRQ68" s="399"/>
      <c r="VRR68" s="567"/>
      <c r="VRS68" s="399"/>
      <c r="VRT68" s="399"/>
      <c r="VRU68" s="399"/>
      <c r="VRV68" s="399"/>
      <c r="VRW68" s="399"/>
      <c r="VRX68" s="399"/>
      <c r="VRY68" s="399"/>
      <c r="VRZ68" s="399"/>
      <c r="VSA68" s="399"/>
      <c r="VSB68" s="918"/>
      <c r="VSC68" s="918"/>
      <c r="VSD68" s="918"/>
      <c r="VSE68" s="566"/>
      <c r="VSF68" s="399"/>
      <c r="VSG68" s="399"/>
      <c r="VSH68" s="399"/>
      <c r="VSI68" s="567"/>
      <c r="VSJ68" s="399"/>
      <c r="VSK68" s="399"/>
      <c r="VSL68" s="399"/>
      <c r="VSM68" s="399"/>
      <c r="VSN68" s="399"/>
      <c r="VSO68" s="399"/>
      <c r="VSP68" s="399"/>
      <c r="VSQ68" s="399"/>
      <c r="VSR68" s="399"/>
      <c r="VSS68" s="918"/>
      <c r="VST68" s="918"/>
      <c r="VSU68" s="918"/>
      <c r="VSV68" s="566"/>
      <c r="VSW68" s="399"/>
      <c r="VSX68" s="399"/>
      <c r="VSY68" s="399"/>
      <c r="VSZ68" s="567"/>
      <c r="VTA68" s="399"/>
      <c r="VTB68" s="399"/>
      <c r="VTC68" s="399"/>
      <c r="VTD68" s="399"/>
      <c r="VTE68" s="399"/>
      <c r="VTF68" s="399"/>
      <c r="VTG68" s="399"/>
      <c r="VTH68" s="399"/>
      <c r="VTI68" s="399"/>
      <c r="VTJ68" s="918"/>
      <c r="VTK68" s="918"/>
      <c r="VTL68" s="918"/>
      <c r="VTM68" s="566"/>
      <c r="VTN68" s="399"/>
      <c r="VTO68" s="399"/>
      <c r="VTP68" s="399"/>
      <c r="VTQ68" s="567"/>
      <c r="VTR68" s="399"/>
      <c r="VTS68" s="399"/>
      <c r="VTT68" s="399"/>
      <c r="VTU68" s="399"/>
      <c r="VTV68" s="399"/>
      <c r="VTW68" s="399"/>
      <c r="VTX68" s="399"/>
      <c r="VTY68" s="399"/>
      <c r="VTZ68" s="399"/>
      <c r="VUA68" s="918"/>
      <c r="VUB68" s="918"/>
      <c r="VUC68" s="918"/>
      <c r="VUD68" s="566"/>
      <c r="VUE68" s="399"/>
      <c r="VUF68" s="399"/>
      <c r="VUG68" s="399"/>
      <c r="VUH68" s="567"/>
      <c r="VUI68" s="399"/>
      <c r="VUJ68" s="399"/>
      <c r="VUK68" s="399"/>
      <c r="VUL68" s="399"/>
      <c r="VUM68" s="399"/>
      <c r="VUN68" s="399"/>
      <c r="VUO68" s="399"/>
      <c r="VUP68" s="399"/>
      <c r="VUQ68" s="399"/>
      <c r="VUR68" s="918"/>
      <c r="VUS68" s="918"/>
      <c r="VUT68" s="918"/>
      <c r="VUU68" s="566"/>
      <c r="VUV68" s="399"/>
      <c r="VUW68" s="399"/>
      <c r="VUX68" s="399"/>
      <c r="VUY68" s="567"/>
      <c r="VUZ68" s="399"/>
      <c r="VVA68" s="399"/>
      <c r="VVB68" s="399"/>
      <c r="VVC68" s="399"/>
      <c r="VVD68" s="399"/>
      <c r="VVE68" s="399"/>
      <c r="VVF68" s="399"/>
      <c r="VVG68" s="399"/>
      <c r="VVH68" s="399"/>
      <c r="VVI68" s="918"/>
      <c r="VVJ68" s="918"/>
      <c r="VVK68" s="918"/>
      <c r="VVL68" s="566"/>
      <c r="VVM68" s="399"/>
      <c r="VVN68" s="399"/>
      <c r="VVO68" s="399"/>
      <c r="VVP68" s="567"/>
      <c r="VVQ68" s="399"/>
      <c r="VVR68" s="399"/>
      <c r="VVS68" s="399"/>
      <c r="VVT68" s="399"/>
      <c r="VVU68" s="399"/>
      <c r="VVV68" s="399"/>
      <c r="VVW68" s="399"/>
      <c r="VVX68" s="399"/>
      <c r="VVY68" s="399"/>
      <c r="VVZ68" s="918"/>
      <c r="VWA68" s="918"/>
      <c r="VWB68" s="918"/>
      <c r="VWC68" s="566"/>
      <c r="VWD68" s="399"/>
      <c r="VWE68" s="399"/>
      <c r="VWF68" s="399"/>
      <c r="VWG68" s="567"/>
      <c r="VWH68" s="399"/>
      <c r="VWI68" s="399"/>
      <c r="VWJ68" s="399"/>
      <c r="VWK68" s="399"/>
      <c r="VWL68" s="399"/>
      <c r="VWM68" s="399"/>
      <c r="VWN68" s="399"/>
      <c r="VWO68" s="399"/>
      <c r="VWP68" s="399"/>
      <c r="VWQ68" s="918"/>
      <c r="VWR68" s="918"/>
      <c r="VWS68" s="918"/>
      <c r="VWT68" s="566"/>
      <c r="VWU68" s="399"/>
      <c r="VWV68" s="399"/>
      <c r="VWW68" s="399"/>
      <c r="VWX68" s="567"/>
      <c r="VWY68" s="399"/>
      <c r="VWZ68" s="399"/>
      <c r="VXA68" s="399"/>
      <c r="VXB68" s="399"/>
      <c r="VXC68" s="399"/>
      <c r="VXD68" s="399"/>
      <c r="VXE68" s="399"/>
      <c r="VXF68" s="399"/>
      <c r="VXG68" s="399"/>
      <c r="VXH68" s="918"/>
      <c r="VXI68" s="918"/>
      <c r="VXJ68" s="918"/>
      <c r="VXK68" s="566"/>
      <c r="VXL68" s="399"/>
      <c r="VXM68" s="399"/>
      <c r="VXN68" s="399"/>
      <c r="VXO68" s="567"/>
      <c r="VXP68" s="399"/>
      <c r="VXQ68" s="399"/>
      <c r="VXR68" s="399"/>
      <c r="VXS68" s="399"/>
      <c r="VXT68" s="399"/>
      <c r="VXU68" s="399"/>
      <c r="VXV68" s="399"/>
      <c r="VXW68" s="399"/>
      <c r="VXX68" s="399"/>
      <c r="VXY68" s="918"/>
      <c r="VXZ68" s="918"/>
      <c r="VYA68" s="918"/>
      <c r="VYB68" s="566"/>
      <c r="VYC68" s="399"/>
      <c r="VYD68" s="399"/>
      <c r="VYE68" s="399"/>
      <c r="VYF68" s="567"/>
      <c r="VYG68" s="399"/>
      <c r="VYH68" s="399"/>
      <c r="VYI68" s="399"/>
      <c r="VYJ68" s="399"/>
      <c r="VYK68" s="399"/>
      <c r="VYL68" s="399"/>
      <c r="VYM68" s="399"/>
      <c r="VYN68" s="399"/>
      <c r="VYO68" s="399"/>
      <c r="VYP68" s="918"/>
      <c r="VYQ68" s="918"/>
      <c r="VYR68" s="918"/>
      <c r="VYS68" s="566"/>
      <c r="VYT68" s="399"/>
      <c r="VYU68" s="399"/>
      <c r="VYV68" s="399"/>
      <c r="VYW68" s="567"/>
      <c r="VYX68" s="399"/>
      <c r="VYY68" s="399"/>
      <c r="VYZ68" s="399"/>
      <c r="VZA68" s="399"/>
      <c r="VZB68" s="399"/>
      <c r="VZC68" s="399"/>
      <c r="VZD68" s="399"/>
      <c r="VZE68" s="399"/>
      <c r="VZF68" s="399"/>
      <c r="VZG68" s="918"/>
      <c r="VZH68" s="918"/>
      <c r="VZI68" s="918"/>
      <c r="VZJ68" s="566"/>
      <c r="VZK68" s="399"/>
      <c r="VZL68" s="399"/>
      <c r="VZM68" s="399"/>
      <c r="VZN68" s="567"/>
      <c r="VZO68" s="399"/>
      <c r="VZP68" s="399"/>
      <c r="VZQ68" s="399"/>
      <c r="VZR68" s="399"/>
      <c r="VZS68" s="399"/>
      <c r="VZT68" s="399"/>
      <c r="VZU68" s="399"/>
      <c r="VZV68" s="399"/>
      <c r="VZW68" s="399"/>
      <c r="VZX68" s="918"/>
      <c r="VZY68" s="918"/>
      <c r="VZZ68" s="918"/>
      <c r="WAA68" s="566"/>
      <c r="WAB68" s="399"/>
      <c r="WAC68" s="399"/>
      <c r="WAD68" s="399"/>
      <c r="WAE68" s="567"/>
      <c r="WAF68" s="399"/>
      <c r="WAG68" s="399"/>
      <c r="WAH68" s="399"/>
      <c r="WAI68" s="399"/>
      <c r="WAJ68" s="399"/>
      <c r="WAK68" s="399"/>
      <c r="WAL68" s="399"/>
      <c r="WAM68" s="399"/>
      <c r="WAN68" s="399"/>
      <c r="WAO68" s="918"/>
      <c r="WAP68" s="918"/>
      <c r="WAQ68" s="918"/>
      <c r="WAR68" s="566"/>
      <c r="WAS68" s="399"/>
      <c r="WAT68" s="399"/>
      <c r="WAU68" s="399"/>
      <c r="WAV68" s="567"/>
      <c r="WAW68" s="399"/>
      <c r="WAX68" s="399"/>
      <c r="WAY68" s="399"/>
      <c r="WAZ68" s="399"/>
      <c r="WBA68" s="399"/>
      <c r="WBB68" s="399"/>
      <c r="WBC68" s="399"/>
      <c r="WBD68" s="399"/>
      <c r="WBE68" s="399"/>
      <c r="WBF68" s="918"/>
      <c r="WBG68" s="918"/>
      <c r="WBH68" s="918"/>
      <c r="WBI68" s="566"/>
      <c r="WBJ68" s="399"/>
      <c r="WBK68" s="399"/>
      <c r="WBL68" s="399"/>
      <c r="WBM68" s="567"/>
      <c r="WBN68" s="399"/>
      <c r="WBO68" s="399"/>
      <c r="WBP68" s="399"/>
      <c r="WBQ68" s="399"/>
      <c r="WBR68" s="399"/>
      <c r="WBS68" s="399"/>
      <c r="WBT68" s="399"/>
      <c r="WBU68" s="399"/>
      <c r="WBV68" s="399"/>
      <c r="WBW68" s="918"/>
      <c r="WBX68" s="918"/>
      <c r="WBY68" s="918"/>
      <c r="WBZ68" s="566"/>
      <c r="WCA68" s="399"/>
      <c r="WCB68" s="399"/>
      <c r="WCC68" s="399"/>
      <c r="WCD68" s="567"/>
      <c r="WCE68" s="399"/>
      <c r="WCF68" s="399"/>
      <c r="WCG68" s="399"/>
      <c r="WCH68" s="399"/>
      <c r="WCI68" s="399"/>
      <c r="WCJ68" s="399"/>
      <c r="WCK68" s="399"/>
      <c r="WCL68" s="399"/>
      <c r="WCM68" s="399"/>
      <c r="WCN68" s="918"/>
      <c r="WCO68" s="918"/>
      <c r="WCP68" s="918"/>
      <c r="WCQ68" s="566"/>
      <c r="WCR68" s="399"/>
      <c r="WCS68" s="399"/>
      <c r="WCT68" s="399"/>
      <c r="WCU68" s="567"/>
      <c r="WCV68" s="399"/>
      <c r="WCW68" s="399"/>
      <c r="WCX68" s="399"/>
      <c r="WCY68" s="399"/>
      <c r="WCZ68" s="399"/>
      <c r="WDA68" s="399"/>
      <c r="WDB68" s="399"/>
      <c r="WDC68" s="399"/>
      <c r="WDD68" s="399"/>
      <c r="WDE68" s="918"/>
      <c r="WDF68" s="918"/>
      <c r="WDG68" s="918"/>
      <c r="WDH68" s="566"/>
      <c r="WDI68" s="399"/>
      <c r="WDJ68" s="399"/>
      <c r="WDK68" s="399"/>
      <c r="WDL68" s="567"/>
      <c r="WDM68" s="399"/>
      <c r="WDN68" s="399"/>
      <c r="WDO68" s="399"/>
      <c r="WDP68" s="399"/>
      <c r="WDQ68" s="399"/>
      <c r="WDR68" s="399"/>
      <c r="WDS68" s="399"/>
      <c r="WDT68" s="399"/>
      <c r="WDU68" s="399"/>
      <c r="WDV68" s="918"/>
      <c r="WDW68" s="918"/>
      <c r="WDX68" s="918"/>
      <c r="WDY68" s="566"/>
      <c r="WDZ68" s="399"/>
      <c r="WEA68" s="399"/>
      <c r="WEB68" s="399"/>
      <c r="WEC68" s="567"/>
      <c r="WED68" s="399"/>
      <c r="WEE68" s="399"/>
      <c r="WEF68" s="399"/>
      <c r="WEG68" s="399"/>
      <c r="WEH68" s="399"/>
      <c r="WEI68" s="399"/>
      <c r="WEJ68" s="399"/>
      <c r="WEK68" s="399"/>
      <c r="WEL68" s="399"/>
      <c r="WEM68" s="918"/>
      <c r="WEN68" s="918"/>
      <c r="WEO68" s="918"/>
      <c r="WEP68" s="566"/>
      <c r="WEQ68" s="399"/>
      <c r="WER68" s="399"/>
      <c r="WES68" s="399"/>
      <c r="WET68" s="567"/>
      <c r="WEU68" s="399"/>
      <c r="WEV68" s="399"/>
      <c r="WEW68" s="399"/>
      <c r="WEX68" s="399"/>
      <c r="WEY68" s="399"/>
      <c r="WEZ68" s="399"/>
      <c r="WFA68" s="399"/>
      <c r="WFB68" s="399"/>
      <c r="WFC68" s="399"/>
      <c r="WFD68" s="918"/>
      <c r="WFE68" s="918"/>
      <c r="WFF68" s="918"/>
      <c r="WFG68" s="566"/>
      <c r="WFH68" s="399"/>
      <c r="WFI68" s="399"/>
      <c r="WFJ68" s="399"/>
      <c r="WFK68" s="567"/>
      <c r="WFL68" s="399"/>
      <c r="WFM68" s="399"/>
      <c r="WFN68" s="399"/>
      <c r="WFO68" s="399"/>
      <c r="WFP68" s="399"/>
      <c r="WFQ68" s="399"/>
      <c r="WFR68" s="399"/>
      <c r="WFS68" s="399"/>
      <c r="WFT68" s="399"/>
      <c r="WFU68" s="918"/>
      <c r="WFV68" s="918"/>
      <c r="WFW68" s="918"/>
      <c r="WFX68" s="566"/>
      <c r="WFY68" s="399"/>
      <c r="WFZ68" s="399"/>
      <c r="WGA68" s="399"/>
      <c r="WGB68" s="567"/>
      <c r="WGC68" s="399"/>
      <c r="WGD68" s="399"/>
      <c r="WGE68" s="399"/>
      <c r="WGF68" s="399"/>
      <c r="WGG68" s="399"/>
      <c r="WGH68" s="399"/>
      <c r="WGI68" s="399"/>
      <c r="WGJ68" s="399"/>
      <c r="WGK68" s="399"/>
      <c r="WGL68" s="918"/>
      <c r="WGM68" s="918"/>
      <c r="WGN68" s="918"/>
      <c r="WGO68" s="566"/>
      <c r="WGP68" s="399"/>
      <c r="WGQ68" s="399"/>
      <c r="WGR68" s="399"/>
      <c r="WGS68" s="567"/>
      <c r="WGT68" s="399"/>
      <c r="WGU68" s="399"/>
      <c r="WGV68" s="399"/>
      <c r="WGW68" s="399"/>
      <c r="WGX68" s="399"/>
      <c r="WGY68" s="399"/>
      <c r="WGZ68" s="399"/>
      <c r="WHA68" s="399"/>
      <c r="WHB68" s="399"/>
      <c r="WHC68" s="918"/>
      <c r="WHD68" s="918"/>
      <c r="WHE68" s="918"/>
      <c r="WHF68" s="566"/>
      <c r="WHG68" s="399"/>
      <c r="WHH68" s="399"/>
      <c r="WHI68" s="399"/>
      <c r="WHJ68" s="567"/>
      <c r="WHK68" s="399"/>
      <c r="WHL68" s="399"/>
      <c r="WHM68" s="399"/>
      <c r="WHN68" s="399"/>
      <c r="WHO68" s="399"/>
      <c r="WHP68" s="399"/>
      <c r="WHQ68" s="399"/>
      <c r="WHR68" s="399"/>
      <c r="WHS68" s="399"/>
      <c r="WHT68" s="918"/>
      <c r="WHU68" s="918"/>
      <c r="WHV68" s="918"/>
      <c r="WHW68" s="566"/>
      <c r="WHX68" s="399"/>
      <c r="WHY68" s="399"/>
      <c r="WHZ68" s="399"/>
      <c r="WIA68" s="567"/>
      <c r="WIB68" s="399"/>
      <c r="WIC68" s="399"/>
      <c r="WID68" s="399"/>
      <c r="WIE68" s="399"/>
      <c r="WIF68" s="399"/>
      <c r="WIG68" s="399"/>
      <c r="WIH68" s="399"/>
      <c r="WII68" s="399"/>
      <c r="WIJ68" s="399"/>
      <c r="WIK68" s="918"/>
      <c r="WIL68" s="918"/>
      <c r="WIM68" s="918"/>
      <c r="WIN68" s="566"/>
      <c r="WIO68" s="399"/>
      <c r="WIP68" s="399"/>
      <c r="WIQ68" s="399"/>
      <c r="WIR68" s="567"/>
      <c r="WIS68" s="399"/>
      <c r="WIT68" s="399"/>
      <c r="WIU68" s="399"/>
      <c r="WIV68" s="399"/>
      <c r="WIW68" s="399"/>
      <c r="WIX68" s="399"/>
      <c r="WIY68" s="399"/>
      <c r="WIZ68" s="399"/>
      <c r="WJA68" s="399"/>
      <c r="WJB68" s="918"/>
      <c r="WJC68" s="918"/>
      <c r="WJD68" s="918"/>
      <c r="WJE68" s="566"/>
      <c r="WJF68" s="399"/>
      <c r="WJG68" s="399"/>
      <c r="WJH68" s="399"/>
      <c r="WJI68" s="567"/>
      <c r="WJJ68" s="399"/>
      <c r="WJK68" s="399"/>
      <c r="WJL68" s="399"/>
      <c r="WJM68" s="399"/>
      <c r="WJN68" s="399"/>
      <c r="WJO68" s="399"/>
      <c r="WJP68" s="399"/>
      <c r="WJQ68" s="399"/>
      <c r="WJR68" s="399"/>
      <c r="WJS68" s="918"/>
      <c r="WJT68" s="918"/>
      <c r="WJU68" s="918"/>
      <c r="WJV68" s="566"/>
      <c r="WJW68" s="399"/>
      <c r="WJX68" s="399"/>
      <c r="WJY68" s="399"/>
      <c r="WJZ68" s="567"/>
      <c r="WKA68" s="399"/>
      <c r="WKB68" s="399"/>
      <c r="WKC68" s="399"/>
      <c r="WKD68" s="399"/>
      <c r="WKE68" s="399"/>
      <c r="WKF68" s="399"/>
      <c r="WKG68" s="399"/>
      <c r="WKH68" s="399"/>
      <c r="WKI68" s="399"/>
      <c r="WKJ68" s="918"/>
      <c r="WKK68" s="918"/>
      <c r="WKL68" s="918"/>
      <c r="WKM68" s="566"/>
      <c r="WKN68" s="399"/>
      <c r="WKO68" s="399"/>
      <c r="WKP68" s="399"/>
      <c r="WKQ68" s="567"/>
      <c r="WKR68" s="399"/>
      <c r="WKS68" s="399"/>
      <c r="WKT68" s="399"/>
      <c r="WKU68" s="399"/>
      <c r="WKV68" s="399"/>
      <c r="WKW68" s="399"/>
      <c r="WKX68" s="399"/>
      <c r="WKY68" s="399"/>
      <c r="WKZ68" s="399"/>
      <c r="WLA68" s="918"/>
      <c r="WLB68" s="918"/>
      <c r="WLC68" s="918"/>
      <c r="WLD68" s="566"/>
      <c r="WLE68" s="399"/>
      <c r="WLF68" s="399"/>
      <c r="WLG68" s="399"/>
      <c r="WLH68" s="567"/>
      <c r="WLI68" s="399"/>
      <c r="WLJ68" s="399"/>
      <c r="WLK68" s="399"/>
      <c r="WLL68" s="399"/>
      <c r="WLM68" s="399"/>
      <c r="WLN68" s="399"/>
      <c r="WLO68" s="399"/>
      <c r="WLP68" s="399"/>
      <c r="WLQ68" s="399"/>
      <c r="WLR68" s="918"/>
      <c r="WLS68" s="918"/>
      <c r="WLT68" s="918"/>
      <c r="WLU68" s="566"/>
      <c r="WLV68" s="399"/>
      <c r="WLW68" s="399"/>
      <c r="WLX68" s="399"/>
      <c r="WLY68" s="567"/>
      <c r="WLZ68" s="399"/>
      <c r="WMA68" s="399"/>
      <c r="WMB68" s="399"/>
      <c r="WMC68" s="399"/>
      <c r="WMD68" s="399"/>
      <c r="WME68" s="399"/>
      <c r="WMF68" s="399"/>
      <c r="WMG68" s="399"/>
      <c r="WMH68" s="399"/>
      <c r="WMI68" s="918"/>
      <c r="WMJ68" s="918"/>
      <c r="WMK68" s="918"/>
      <c r="WML68" s="566"/>
      <c r="WMM68" s="399"/>
      <c r="WMN68" s="399"/>
      <c r="WMO68" s="399"/>
      <c r="WMP68" s="567"/>
      <c r="WMQ68" s="399"/>
      <c r="WMR68" s="399"/>
      <c r="WMS68" s="399"/>
      <c r="WMT68" s="399"/>
      <c r="WMU68" s="399"/>
      <c r="WMV68" s="399"/>
      <c r="WMW68" s="399"/>
      <c r="WMX68" s="399"/>
      <c r="WMY68" s="399"/>
      <c r="WMZ68" s="918"/>
      <c r="WNA68" s="918"/>
      <c r="WNB68" s="918"/>
      <c r="WNC68" s="566"/>
      <c r="WND68" s="399"/>
      <c r="WNE68" s="399"/>
      <c r="WNF68" s="399"/>
      <c r="WNG68" s="567"/>
      <c r="WNH68" s="399"/>
      <c r="WNI68" s="399"/>
      <c r="WNJ68" s="399"/>
      <c r="WNK68" s="399"/>
      <c r="WNL68" s="399"/>
      <c r="WNM68" s="399"/>
      <c r="WNN68" s="399"/>
      <c r="WNO68" s="399"/>
      <c r="WNP68" s="399"/>
      <c r="WNQ68" s="918"/>
      <c r="WNR68" s="918"/>
      <c r="WNS68" s="918"/>
      <c r="WNT68" s="566"/>
      <c r="WNU68" s="399"/>
      <c r="WNV68" s="399"/>
      <c r="WNW68" s="399"/>
      <c r="WNX68" s="567"/>
      <c r="WNY68" s="399"/>
      <c r="WNZ68" s="399"/>
      <c r="WOA68" s="399"/>
      <c r="WOB68" s="399"/>
      <c r="WOC68" s="399"/>
      <c r="WOD68" s="399"/>
      <c r="WOE68" s="399"/>
      <c r="WOF68" s="399"/>
      <c r="WOG68" s="399"/>
      <c r="WOH68" s="918"/>
      <c r="WOI68" s="918"/>
      <c r="WOJ68" s="918"/>
      <c r="WOK68" s="566"/>
      <c r="WOL68" s="399"/>
      <c r="WOM68" s="399"/>
      <c r="WON68" s="399"/>
      <c r="WOO68" s="567"/>
      <c r="WOP68" s="399"/>
      <c r="WOQ68" s="399"/>
      <c r="WOR68" s="399"/>
      <c r="WOS68" s="399"/>
      <c r="WOT68" s="399"/>
      <c r="WOU68" s="399"/>
      <c r="WOV68" s="399"/>
      <c r="WOW68" s="399"/>
      <c r="WOX68" s="399"/>
      <c r="WOY68" s="918"/>
      <c r="WOZ68" s="918"/>
      <c r="WPA68" s="918"/>
      <c r="WPB68" s="566"/>
      <c r="WPC68" s="399"/>
      <c r="WPD68" s="399"/>
      <c r="WPE68" s="399"/>
      <c r="WPF68" s="567"/>
      <c r="WPG68" s="399"/>
      <c r="WPH68" s="399"/>
      <c r="WPI68" s="399"/>
      <c r="WPJ68" s="399"/>
      <c r="WPK68" s="399"/>
      <c r="WPL68" s="399"/>
      <c r="WPM68" s="399"/>
      <c r="WPN68" s="399"/>
      <c r="WPO68" s="399"/>
      <c r="WPP68" s="918"/>
      <c r="WPQ68" s="918"/>
      <c r="WPR68" s="918"/>
      <c r="WPS68" s="566"/>
      <c r="WPT68" s="399"/>
      <c r="WPU68" s="399"/>
      <c r="WPV68" s="399"/>
      <c r="WPW68" s="567"/>
      <c r="WPX68" s="399"/>
      <c r="WPY68" s="399"/>
      <c r="WPZ68" s="399"/>
      <c r="WQA68" s="399"/>
      <c r="WQB68" s="399"/>
      <c r="WQC68" s="399"/>
      <c r="WQD68" s="399"/>
      <c r="WQE68" s="399"/>
      <c r="WQF68" s="399"/>
      <c r="WQG68" s="918"/>
      <c r="WQH68" s="918"/>
      <c r="WQI68" s="918"/>
      <c r="WQJ68" s="566"/>
      <c r="WQK68" s="399"/>
      <c r="WQL68" s="399"/>
      <c r="WQM68" s="399"/>
      <c r="WQN68" s="567"/>
      <c r="WQO68" s="399"/>
      <c r="WQP68" s="399"/>
      <c r="WQQ68" s="399"/>
      <c r="WQR68" s="399"/>
      <c r="WQS68" s="399"/>
      <c r="WQT68" s="399"/>
      <c r="WQU68" s="399"/>
      <c r="WQV68" s="399"/>
      <c r="WQW68" s="399"/>
      <c r="WQX68" s="918"/>
      <c r="WQY68" s="918"/>
      <c r="WQZ68" s="918"/>
      <c r="WRA68" s="566"/>
      <c r="WRB68" s="399"/>
      <c r="WRC68" s="399"/>
      <c r="WRD68" s="399"/>
      <c r="WRE68" s="567"/>
      <c r="WRF68" s="399"/>
      <c r="WRG68" s="399"/>
      <c r="WRH68" s="399"/>
      <c r="WRI68" s="399"/>
      <c r="WRJ68" s="399"/>
      <c r="WRK68" s="399"/>
      <c r="WRL68" s="399"/>
      <c r="WRM68" s="399"/>
      <c r="WRN68" s="399"/>
      <c r="WRO68" s="918"/>
      <c r="WRP68" s="918"/>
      <c r="WRQ68" s="918"/>
      <c r="WRR68" s="566"/>
      <c r="WRS68" s="399"/>
      <c r="WRT68" s="399"/>
      <c r="WRU68" s="399"/>
      <c r="WRV68" s="567"/>
      <c r="WRW68" s="399"/>
      <c r="WRX68" s="399"/>
      <c r="WRY68" s="399"/>
      <c r="WRZ68" s="399"/>
      <c r="WSA68" s="399"/>
      <c r="WSB68" s="399"/>
      <c r="WSC68" s="399"/>
      <c r="WSD68" s="399"/>
      <c r="WSE68" s="399"/>
      <c r="WSF68" s="918"/>
      <c r="WSG68" s="918"/>
      <c r="WSH68" s="918"/>
      <c r="WSI68" s="566"/>
      <c r="WSJ68" s="399"/>
      <c r="WSK68" s="399"/>
      <c r="WSL68" s="399"/>
      <c r="WSM68" s="567"/>
      <c r="WSN68" s="399"/>
      <c r="WSO68" s="399"/>
      <c r="WSP68" s="399"/>
      <c r="WSQ68" s="399"/>
      <c r="WSR68" s="399"/>
      <c r="WSS68" s="399"/>
      <c r="WST68" s="399"/>
      <c r="WSU68" s="399"/>
      <c r="WSV68" s="399"/>
      <c r="WSW68" s="918"/>
      <c r="WSX68" s="918"/>
      <c r="WSY68" s="918"/>
      <c r="WSZ68" s="566"/>
      <c r="WTA68" s="399"/>
      <c r="WTB68" s="399"/>
      <c r="WTC68" s="399"/>
      <c r="WTD68" s="567"/>
      <c r="WTE68" s="399"/>
      <c r="WTF68" s="399"/>
      <c r="WTG68" s="399"/>
      <c r="WTH68" s="399"/>
      <c r="WTI68" s="399"/>
      <c r="WTJ68" s="399"/>
      <c r="WTK68" s="399"/>
      <c r="WTL68" s="399"/>
      <c r="WTM68" s="399"/>
      <c r="WTN68" s="918"/>
      <c r="WTO68" s="918"/>
      <c r="WTP68" s="918"/>
      <c r="WTQ68" s="566"/>
      <c r="WTR68" s="399"/>
      <c r="WTS68" s="399"/>
      <c r="WTT68" s="399"/>
      <c r="WTU68" s="567"/>
      <c r="WTV68" s="399"/>
      <c r="WTW68" s="399"/>
      <c r="WTX68" s="399"/>
      <c r="WTY68" s="399"/>
      <c r="WTZ68" s="399"/>
      <c r="WUA68" s="399"/>
      <c r="WUB68" s="399"/>
      <c r="WUC68" s="399"/>
      <c r="WUD68" s="399"/>
      <c r="WUE68" s="918"/>
      <c r="WUF68" s="918"/>
      <c r="WUG68" s="918"/>
      <c r="WUH68" s="566"/>
      <c r="WUI68" s="399"/>
      <c r="WUJ68" s="399"/>
      <c r="WUK68" s="399"/>
      <c r="WUL68" s="567"/>
      <c r="WUM68" s="399"/>
      <c r="WUN68" s="399"/>
      <c r="WUO68" s="399"/>
      <c r="WUP68" s="399"/>
      <c r="WUQ68" s="399"/>
      <c r="WUR68" s="399"/>
      <c r="WUS68" s="399"/>
      <c r="WUT68" s="399"/>
      <c r="WUU68" s="399"/>
      <c r="WUV68" s="918"/>
      <c r="WUW68" s="918"/>
      <c r="WUX68" s="918"/>
      <c r="WUY68" s="566"/>
      <c r="WUZ68" s="399"/>
      <c r="WVA68" s="399"/>
      <c r="WVB68" s="399"/>
      <c r="WVC68" s="567"/>
      <c r="WVD68" s="399"/>
      <c r="WVE68" s="399"/>
      <c r="WVF68" s="399"/>
      <c r="WVG68" s="399"/>
      <c r="WVH68" s="399"/>
      <c r="WVI68" s="399"/>
      <c r="WVJ68" s="399"/>
      <c r="WVK68" s="399"/>
      <c r="WVL68" s="399"/>
      <c r="WVM68" s="918"/>
      <c r="WVN68" s="918"/>
      <c r="WVO68" s="918"/>
      <c r="WVP68" s="566"/>
      <c r="WVQ68" s="399"/>
      <c r="WVR68" s="399"/>
      <c r="WVS68" s="399"/>
      <c r="WVT68" s="567"/>
      <c r="WVU68" s="399"/>
      <c r="WVV68" s="399"/>
      <c r="WVW68" s="399"/>
      <c r="WVX68" s="399"/>
      <c r="WVY68" s="399"/>
      <c r="WVZ68" s="399"/>
      <c r="WWA68" s="399"/>
      <c r="WWB68" s="399"/>
      <c r="WWC68" s="399"/>
      <c r="WWD68" s="918"/>
      <c r="WWE68" s="918"/>
      <c r="WWF68" s="918"/>
      <c r="WWG68" s="566"/>
      <c r="WWH68" s="399"/>
      <c r="WWI68" s="399"/>
      <c r="WWJ68" s="399"/>
      <c r="WWK68" s="567"/>
      <c r="WWL68" s="399"/>
      <c r="WWM68" s="399"/>
      <c r="WWN68" s="399"/>
      <c r="WWO68" s="399"/>
      <c r="WWP68" s="399"/>
      <c r="WWQ68" s="399"/>
      <c r="WWR68" s="399"/>
      <c r="WWS68" s="399"/>
      <c r="WWT68" s="399"/>
      <c r="WWU68" s="918"/>
      <c r="WWV68" s="918"/>
      <c r="WWW68" s="918"/>
      <c r="WWX68" s="566"/>
      <c r="WWY68" s="399"/>
      <c r="WWZ68" s="399"/>
      <c r="WXA68" s="399"/>
      <c r="WXB68" s="567"/>
      <c r="WXC68" s="399"/>
      <c r="WXD68" s="399"/>
      <c r="WXE68" s="399"/>
      <c r="WXF68" s="399"/>
      <c r="WXG68" s="399"/>
      <c r="WXH68" s="399"/>
      <c r="WXI68" s="399"/>
      <c r="WXJ68" s="399"/>
      <c r="WXK68" s="399"/>
      <c r="WXL68" s="918"/>
      <c r="WXM68" s="918"/>
      <c r="WXN68" s="918"/>
      <c r="WXO68" s="566"/>
      <c r="WXP68" s="399"/>
      <c r="WXQ68" s="399"/>
      <c r="WXR68" s="399"/>
      <c r="WXS68" s="567"/>
      <c r="WXT68" s="399"/>
      <c r="WXU68" s="399"/>
      <c r="WXV68" s="399"/>
      <c r="WXW68" s="399"/>
      <c r="WXX68" s="399"/>
      <c r="WXY68" s="399"/>
      <c r="WXZ68" s="399"/>
      <c r="WYA68" s="399"/>
      <c r="WYB68" s="399"/>
      <c r="WYC68" s="918"/>
      <c r="WYD68" s="918"/>
      <c r="WYE68" s="918"/>
      <c r="WYF68" s="566"/>
      <c r="WYG68" s="399"/>
      <c r="WYH68" s="399"/>
      <c r="WYI68" s="399"/>
      <c r="WYJ68" s="567"/>
      <c r="WYK68" s="399"/>
      <c r="WYL68" s="399"/>
      <c r="WYM68" s="399"/>
      <c r="WYN68" s="399"/>
      <c r="WYO68" s="399"/>
      <c r="WYP68" s="399"/>
      <c r="WYQ68" s="399"/>
      <c r="WYR68" s="399"/>
      <c r="WYS68" s="399"/>
      <c r="WYT68" s="918"/>
      <c r="WYU68" s="918"/>
      <c r="WYV68" s="918"/>
      <c r="WYW68" s="566"/>
      <c r="WYX68" s="399"/>
      <c r="WYY68" s="399"/>
      <c r="WYZ68" s="399"/>
      <c r="WZA68" s="567"/>
      <c r="WZB68" s="399"/>
      <c r="WZC68" s="399"/>
      <c r="WZD68" s="399"/>
      <c r="WZE68" s="399"/>
      <c r="WZF68" s="399"/>
      <c r="WZG68" s="399"/>
      <c r="WZH68" s="399"/>
      <c r="WZI68" s="399"/>
      <c r="WZJ68" s="399"/>
      <c r="WZK68" s="918"/>
      <c r="WZL68" s="918"/>
      <c r="WZM68" s="918"/>
      <c r="WZN68" s="566"/>
      <c r="WZO68" s="399"/>
      <c r="WZP68" s="399"/>
      <c r="WZQ68" s="399"/>
      <c r="WZR68" s="567"/>
      <c r="WZS68" s="399"/>
      <c r="WZT68" s="399"/>
      <c r="WZU68" s="399"/>
      <c r="WZV68" s="399"/>
      <c r="WZW68" s="399"/>
      <c r="WZX68" s="399"/>
      <c r="WZY68" s="399"/>
      <c r="WZZ68" s="399"/>
      <c r="XAA68" s="399"/>
      <c r="XAB68" s="918"/>
      <c r="XAC68" s="918"/>
      <c r="XAD68" s="918"/>
      <c r="XAE68" s="566"/>
      <c r="XAF68" s="399"/>
      <c r="XAG68" s="399"/>
      <c r="XAH68" s="399"/>
      <c r="XAI68" s="567"/>
      <c r="XAJ68" s="399"/>
      <c r="XAK68" s="399"/>
      <c r="XAL68" s="399"/>
      <c r="XAM68" s="399"/>
      <c r="XAN68" s="399"/>
      <c r="XAO68" s="399"/>
      <c r="XAP68" s="399"/>
      <c r="XAQ68" s="399"/>
      <c r="XAR68" s="399"/>
      <c r="XAS68" s="918"/>
      <c r="XAT68" s="918"/>
      <c r="XAU68" s="918"/>
      <c r="XAV68" s="566"/>
      <c r="XAW68" s="399"/>
      <c r="XAX68" s="399"/>
      <c r="XAY68" s="399"/>
      <c r="XAZ68" s="567"/>
      <c r="XBA68" s="399"/>
      <c r="XBB68" s="399"/>
      <c r="XBC68" s="399"/>
      <c r="XBD68" s="399"/>
      <c r="XBE68" s="399"/>
      <c r="XBF68" s="399"/>
      <c r="XBG68" s="399"/>
      <c r="XBH68" s="399"/>
      <c r="XBI68" s="399"/>
      <c r="XBJ68" s="918"/>
      <c r="XBK68" s="918"/>
      <c r="XBL68" s="918"/>
      <c r="XBM68" s="566"/>
      <c r="XBN68" s="399"/>
      <c r="XBO68" s="399"/>
      <c r="XBP68" s="399"/>
      <c r="XBQ68" s="567"/>
      <c r="XBR68" s="399"/>
      <c r="XBS68" s="399"/>
      <c r="XBT68" s="399"/>
      <c r="XBU68" s="399"/>
      <c r="XBV68" s="399"/>
      <c r="XBW68" s="399"/>
      <c r="XBX68" s="399"/>
      <c r="XBY68" s="399"/>
      <c r="XBZ68" s="399"/>
      <c r="XCA68" s="918"/>
      <c r="XCB68" s="918"/>
      <c r="XCC68" s="918"/>
      <c r="XCD68" s="566"/>
      <c r="XCE68" s="399"/>
      <c r="XCF68" s="399"/>
      <c r="XCG68" s="399"/>
      <c r="XCH68" s="567"/>
      <c r="XCI68" s="399"/>
      <c r="XCJ68" s="399"/>
      <c r="XCK68" s="399"/>
      <c r="XCL68" s="399"/>
      <c r="XCM68" s="399"/>
      <c r="XCN68" s="399"/>
      <c r="XCO68" s="399"/>
      <c r="XCP68" s="399"/>
      <c r="XCQ68" s="399"/>
      <c r="XCR68" s="918"/>
      <c r="XCS68" s="918"/>
      <c r="XCT68" s="918"/>
      <c r="XCU68" s="566"/>
      <c r="XCV68" s="399"/>
      <c r="XCW68" s="399"/>
      <c r="XCX68" s="399"/>
      <c r="XCY68" s="567"/>
      <c r="XCZ68" s="399"/>
      <c r="XDA68" s="399"/>
      <c r="XDB68" s="399"/>
      <c r="XDC68" s="399"/>
      <c r="XDD68" s="399"/>
      <c r="XDE68" s="399"/>
      <c r="XDF68" s="399"/>
      <c r="XDG68" s="399"/>
      <c r="XDH68" s="399"/>
      <c r="XDI68" s="918"/>
      <c r="XDJ68" s="918"/>
      <c r="XDK68" s="918"/>
      <c r="XDL68" s="566"/>
      <c r="XDM68" s="399"/>
      <c r="XDN68" s="399"/>
      <c r="XDO68" s="399"/>
      <c r="XDP68" s="567"/>
      <c r="XDQ68" s="399"/>
      <c r="XDR68" s="399"/>
      <c r="XDS68" s="399"/>
      <c r="XDT68" s="399"/>
      <c r="XDU68" s="399"/>
      <c r="XDV68" s="399"/>
      <c r="XDW68" s="399"/>
      <c r="XDX68" s="399"/>
      <c r="XDY68" s="399"/>
      <c r="XDZ68" s="918"/>
      <c r="XEA68" s="918"/>
      <c r="XEB68" s="918"/>
      <c r="XEC68" s="566"/>
      <c r="XED68" s="399"/>
      <c r="XEE68" s="399"/>
      <c r="XEF68" s="399"/>
      <c r="XEG68" s="567"/>
      <c r="XEH68" s="399"/>
      <c r="XEI68" s="399"/>
      <c r="XEJ68" s="399"/>
      <c r="XEK68" s="399"/>
      <c r="XEL68" s="399"/>
      <c r="XEM68" s="399"/>
      <c r="XEN68" s="399"/>
      <c r="XEO68" s="399"/>
      <c r="XEP68" s="399"/>
      <c r="XEQ68" s="918"/>
      <c r="XER68" s="918"/>
      <c r="XES68" s="918"/>
      <c r="XET68" s="566"/>
      <c r="XEU68" s="399"/>
      <c r="XEV68" s="399"/>
      <c r="XEW68" s="399"/>
      <c r="XEX68" s="567"/>
      <c r="XEY68" s="399"/>
      <c r="XEZ68" s="399"/>
      <c r="XFA68" s="399"/>
      <c r="XFB68" s="399"/>
      <c r="XFC68" s="399"/>
    </row>
    <row r="69" spans="1:16383" s="39" customFormat="1" x14ac:dyDescent="0.2">
      <c r="A69" s="477" t="s">
        <v>123</v>
      </c>
      <c r="B69" s="911" t="s">
        <v>161</v>
      </c>
      <c r="C69" s="911"/>
      <c r="D69" s="394">
        <f t="shared" si="24"/>
        <v>6100</v>
      </c>
      <c r="E69" s="394">
        <f t="shared" ref="E69" si="38">+I69+L69+O69</f>
        <v>6242</v>
      </c>
      <c r="F69" s="394">
        <f t="shared" ref="F69" si="39">+J69+M69+P69</f>
        <v>1345</v>
      </c>
      <c r="G69" s="411">
        <f t="shared" si="25"/>
        <v>0.21547580903556551</v>
      </c>
      <c r="H69" s="394">
        <f>+'6.a. mell. PH'!D74</f>
        <v>6100</v>
      </c>
      <c r="I69" s="394">
        <f>+'6.a. mell. PH'!E74</f>
        <v>6100</v>
      </c>
      <c r="J69" s="394">
        <f>+'6.a. mell. PH'!F74</f>
        <v>1203</v>
      </c>
      <c r="K69" s="394">
        <f>+'6.b. mell. Óvoda'!D75</f>
        <v>0</v>
      </c>
      <c r="L69" s="394">
        <f>+'6.b. mell. Óvoda'!E75</f>
        <v>42</v>
      </c>
      <c r="M69" s="394">
        <f>+'6.b. mell. Óvoda'!F75</f>
        <v>42</v>
      </c>
      <c r="N69" s="394">
        <f>+'6.c. mell. BBKP'!D76</f>
        <v>0</v>
      </c>
      <c r="O69" s="394">
        <f>+'6.c. mell. BBKP'!E76</f>
        <v>100</v>
      </c>
      <c r="P69" s="396">
        <f>+'6.c. mell. BBKP'!F76</f>
        <v>100</v>
      </c>
    </row>
    <row r="70" spans="1:16383" hidden="1" x14ac:dyDescent="0.2">
      <c r="A70" s="1133"/>
      <c r="B70" s="1132"/>
      <c r="C70" s="1132"/>
      <c r="D70" s="400"/>
      <c r="E70" s="400"/>
      <c r="F70" s="400"/>
      <c r="G70" s="411" t="e">
        <f t="shared" si="25"/>
        <v>#DIV/0!</v>
      </c>
      <c r="H70" s="400"/>
      <c r="I70" s="400"/>
      <c r="J70" s="400"/>
      <c r="K70" s="400"/>
      <c r="L70" s="400"/>
      <c r="M70" s="400"/>
      <c r="N70" s="400"/>
      <c r="O70" s="400"/>
      <c r="P70" s="401"/>
      <c r="Q70" s="918"/>
      <c r="R70" s="918"/>
      <c r="S70" s="918"/>
      <c r="T70" s="566"/>
      <c r="U70" s="399"/>
      <c r="V70" s="399"/>
      <c r="W70" s="399"/>
      <c r="X70" s="567"/>
      <c r="Y70" s="399"/>
      <c r="Z70" s="399"/>
      <c r="AA70" s="399"/>
      <c r="AB70" s="399"/>
      <c r="AC70" s="399"/>
      <c r="AD70" s="399"/>
      <c r="AE70" s="399"/>
      <c r="AF70" s="399"/>
      <c r="AG70" s="399"/>
      <c r="AH70" s="918"/>
      <c r="AI70" s="918"/>
      <c r="AJ70" s="918"/>
      <c r="AK70" s="566"/>
      <c r="AL70" s="399"/>
      <c r="AM70" s="399"/>
      <c r="AN70" s="399"/>
      <c r="AO70" s="567"/>
      <c r="AP70" s="399"/>
      <c r="AQ70" s="399"/>
      <c r="AR70" s="399"/>
      <c r="AS70" s="399"/>
      <c r="AT70" s="399"/>
      <c r="AU70" s="399"/>
      <c r="AV70" s="399"/>
      <c r="AW70" s="399"/>
      <c r="AX70" s="399"/>
      <c r="AY70" s="918"/>
      <c r="AZ70" s="918"/>
      <c r="BA70" s="918"/>
      <c r="BB70" s="566"/>
      <c r="BC70" s="399"/>
      <c r="BD70" s="399"/>
      <c r="BE70" s="399"/>
      <c r="BF70" s="567"/>
      <c r="BG70" s="399"/>
      <c r="BH70" s="399"/>
      <c r="BI70" s="399"/>
      <c r="BJ70" s="399"/>
      <c r="BK70" s="399"/>
      <c r="BL70" s="399"/>
      <c r="BM70" s="399"/>
      <c r="BN70" s="399"/>
      <c r="BO70" s="399"/>
      <c r="BP70" s="918"/>
      <c r="BQ70" s="918"/>
      <c r="BR70" s="918"/>
      <c r="BS70" s="566"/>
      <c r="BT70" s="399"/>
      <c r="BU70" s="399"/>
      <c r="BV70" s="399"/>
      <c r="BW70" s="567"/>
      <c r="BX70" s="399"/>
      <c r="BY70" s="399"/>
      <c r="BZ70" s="399"/>
      <c r="CA70" s="399"/>
      <c r="CB70" s="399"/>
      <c r="CC70" s="399"/>
      <c r="CD70" s="399"/>
      <c r="CE70" s="399"/>
      <c r="CF70" s="399"/>
      <c r="CG70" s="918"/>
      <c r="CH70" s="918"/>
      <c r="CI70" s="918"/>
      <c r="CJ70" s="566"/>
      <c r="CK70" s="399"/>
      <c r="CL70" s="399"/>
      <c r="CM70" s="399"/>
      <c r="CN70" s="567"/>
      <c r="CO70" s="399"/>
      <c r="CP70" s="399"/>
      <c r="CQ70" s="399"/>
      <c r="CR70" s="399"/>
      <c r="CS70" s="399"/>
      <c r="CT70" s="399"/>
      <c r="CU70" s="399"/>
      <c r="CV70" s="399"/>
      <c r="CW70" s="399"/>
      <c r="CX70" s="918"/>
      <c r="CY70" s="918"/>
      <c r="CZ70" s="918"/>
      <c r="DA70" s="566"/>
      <c r="DB70" s="399"/>
      <c r="DC70" s="399"/>
      <c r="DD70" s="399"/>
      <c r="DE70" s="567"/>
      <c r="DF70" s="399"/>
      <c r="DG70" s="399"/>
      <c r="DH70" s="399"/>
      <c r="DI70" s="399"/>
      <c r="DJ70" s="399"/>
      <c r="DK70" s="399"/>
      <c r="DL70" s="399"/>
      <c r="DM70" s="399"/>
      <c r="DN70" s="399"/>
      <c r="DO70" s="918"/>
      <c r="DP70" s="918"/>
      <c r="DQ70" s="918"/>
      <c r="DR70" s="566"/>
      <c r="DS70" s="399"/>
      <c r="DT70" s="399"/>
      <c r="DU70" s="399"/>
      <c r="DV70" s="567"/>
      <c r="DW70" s="399"/>
      <c r="DX70" s="399"/>
      <c r="DY70" s="399"/>
      <c r="DZ70" s="399"/>
      <c r="EA70" s="399"/>
      <c r="EB70" s="399"/>
      <c r="EC70" s="399"/>
      <c r="ED70" s="399"/>
      <c r="EE70" s="399"/>
      <c r="EF70" s="918"/>
      <c r="EG70" s="918"/>
      <c r="EH70" s="918"/>
      <c r="EI70" s="566"/>
      <c r="EJ70" s="399"/>
      <c r="EK70" s="399"/>
      <c r="EL70" s="399"/>
      <c r="EM70" s="567"/>
      <c r="EN70" s="399"/>
      <c r="EO70" s="399"/>
      <c r="EP70" s="399"/>
      <c r="EQ70" s="399"/>
      <c r="ER70" s="399"/>
      <c r="ES70" s="399"/>
      <c r="ET70" s="399"/>
      <c r="EU70" s="399"/>
      <c r="EV70" s="399"/>
      <c r="EW70" s="918"/>
      <c r="EX70" s="918"/>
      <c r="EY70" s="918"/>
      <c r="EZ70" s="566"/>
      <c r="FA70" s="399"/>
      <c r="FB70" s="399"/>
      <c r="FC70" s="399"/>
      <c r="FD70" s="567"/>
      <c r="FE70" s="399"/>
      <c r="FF70" s="399"/>
      <c r="FG70" s="399"/>
      <c r="FH70" s="399"/>
      <c r="FI70" s="399"/>
      <c r="FJ70" s="399"/>
      <c r="FK70" s="399"/>
      <c r="FL70" s="399"/>
      <c r="FM70" s="399"/>
      <c r="FN70" s="918"/>
      <c r="FO70" s="918"/>
      <c r="FP70" s="918"/>
      <c r="FQ70" s="566"/>
      <c r="FR70" s="399"/>
      <c r="FS70" s="399"/>
      <c r="FT70" s="399"/>
      <c r="FU70" s="567"/>
      <c r="FV70" s="399"/>
      <c r="FW70" s="399"/>
      <c r="FX70" s="399"/>
      <c r="FY70" s="399"/>
      <c r="FZ70" s="399"/>
      <c r="GA70" s="399"/>
      <c r="GB70" s="399"/>
      <c r="GC70" s="399"/>
      <c r="GD70" s="399"/>
      <c r="GE70" s="918"/>
      <c r="GF70" s="918"/>
      <c r="GG70" s="918"/>
      <c r="GH70" s="566"/>
      <c r="GI70" s="399"/>
      <c r="GJ70" s="399"/>
      <c r="GK70" s="399"/>
      <c r="GL70" s="567"/>
      <c r="GM70" s="399"/>
      <c r="GN70" s="399"/>
      <c r="GO70" s="399"/>
      <c r="GP70" s="399"/>
      <c r="GQ70" s="399"/>
      <c r="GR70" s="399"/>
      <c r="GS70" s="399"/>
      <c r="GT70" s="399"/>
      <c r="GU70" s="399"/>
      <c r="GV70" s="918"/>
      <c r="GW70" s="918"/>
      <c r="GX70" s="918"/>
      <c r="GY70" s="566"/>
      <c r="GZ70" s="399"/>
      <c r="HA70" s="399"/>
      <c r="HB70" s="399"/>
      <c r="HC70" s="567"/>
      <c r="HD70" s="399"/>
      <c r="HE70" s="399"/>
      <c r="HF70" s="399"/>
      <c r="HG70" s="399"/>
      <c r="HH70" s="399"/>
      <c r="HI70" s="399"/>
      <c r="HJ70" s="399"/>
      <c r="HK70" s="399"/>
      <c r="HL70" s="399"/>
      <c r="HM70" s="918"/>
      <c r="HN70" s="918"/>
      <c r="HO70" s="918"/>
      <c r="HP70" s="566"/>
      <c r="HQ70" s="399"/>
      <c r="HR70" s="399"/>
      <c r="HS70" s="399"/>
      <c r="HT70" s="567"/>
      <c r="HU70" s="399"/>
      <c r="HV70" s="399"/>
      <c r="HW70" s="399"/>
      <c r="HX70" s="399"/>
      <c r="HY70" s="399"/>
      <c r="HZ70" s="399"/>
      <c r="IA70" s="399"/>
      <c r="IB70" s="399"/>
      <c r="IC70" s="399"/>
      <c r="ID70" s="918"/>
      <c r="IE70" s="918"/>
      <c r="IF70" s="918"/>
      <c r="IG70" s="566"/>
      <c r="IH70" s="399"/>
      <c r="II70" s="399"/>
      <c r="IJ70" s="399"/>
      <c r="IK70" s="567"/>
      <c r="IL70" s="399"/>
      <c r="IM70" s="399"/>
      <c r="IN70" s="399"/>
      <c r="IO70" s="399"/>
      <c r="IP70" s="399"/>
      <c r="IQ70" s="399"/>
      <c r="IR70" s="399"/>
      <c r="IS70" s="399"/>
      <c r="IT70" s="399"/>
      <c r="IU70" s="918"/>
      <c r="IV70" s="918"/>
      <c r="IW70" s="918"/>
      <c r="IX70" s="566"/>
      <c r="IY70" s="399"/>
      <c r="IZ70" s="399"/>
      <c r="JA70" s="399"/>
      <c r="JB70" s="567"/>
      <c r="JC70" s="399"/>
      <c r="JD70" s="399"/>
      <c r="JE70" s="399"/>
      <c r="JF70" s="399"/>
      <c r="JG70" s="399"/>
      <c r="JH70" s="399"/>
      <c r="JI70" s="399"/>
      <c r="JJ70" s="399"/>
      <c r="JK70" s="399"/>
      <c r="JL70" s="918"/>
      <c r="JM70" s="918"/>
      <c r="JN70" s="918"/>
      <c r="JO70" s="566"/>
      <c r="JP70" s="399"/>
      <c r="JQ70" s="399"/>
      <c r="JR70" s="399"/>
      <c r="JS70" s="567"/>
      <c r="JT70" s="399"/>
      <c r="JU70" s="399"/>
      <c r="JV70" s="399"/>
      <c r="JW70" s="399"/>
      <c r="JX70" s="399"/>
      <c r="JY70" s="399"/>
      <c r="JZ70" s="399"/>
      <c r="KA70" s="399"/>
      <c r="KB70" s="399"/>
      <c r="KC70" s="918"/>
      <c r="KD70" s="918"/>
      <c r="KE70" s="918"/>
      <c r="KF70" s="566"/>
      <c r="KG70" s="399"/>
      <c r="KH70" s="399"/>
      <c r="KI70" s="399"/>
      <c r="KJ70" s="567"/>
      <c r="KK70" s="399"/>
      <c r="KL70" s="399"/>
      <c r="KM70" s="399"/>
      <c r="KN70" s="399"/>
      <c r="KO70" s="399"/>
      <c r="KP70" s="399"/>
      <c r="KQ70" s="399"/>
      <c r="KR70" s="399"/>
      <c r="KS70" s="399"/>
      <c r="KT70" s="918"/>
      <c r="KU70" s="918"/>
      <c r="KV70" s="918"/>
      <c r="KW70" s="566"/>
      <c r="KX70" s="399"/>
      <c r="KY70" s="399"/>
      <c r="KZ70" s="399"/>
      <c r="LA70" s="567"/>
      <c r="LB70" s="399"/>
      <c r="LC70" s="399"/>
      <c r="LD70" s="399"/>
      <c r="LE70" s="399"/>
      <c r="LF70" s="399"/>
      <c r="LG70" s="399"/>
      <c r="LH70" s="399"/>
      <c r="LI70" s="399"/>
      <c r="LJ70" s="399"/>
      <c r="LK70" s="918"/>
      <c r="LL70" s="918"/>
      <c r="LM70" s="918"/>
      <c r="LN70" s="566"/>
      <c r="LO70" s="399"/>
      <c r="LP70" s="399"/>
      <c r="LQ70" s="399"/>
      <c r="LR70" s="567"/>
      <c r="LS70" s="399"/>
      <c r="LT70" s="399"/>
      <c r="LU70" s="399"/>
      <c r="LV70" s="399"/>
      <c r="LW70" s="399"/>
      <c r="LX70" s="399"/>
      <c r="LY70" s="399"/>
      <c r="LZ70" s="399"/>
      <c r="MA70" s="399"/>
      <c r="MB70" s="918"/>
      <c r="MC70" s="918"/>
      <c r="MD70" s="918"/>
      <c r="ME70" s="566"/>
      <c r="MF70" s="399"/>
      <c r="MG70" s="399"/>
      <c r="MH70" s="399"/>
      <c r="MI70" s="567"/>
      <c r="MJ70" s="399"/>
      <c r="MK70" s="399"/>
      <c r="ML70" s="399"/>
      <c r="MM70" s="399"/>
      <c r="MN70" s="399"/>
      <c r="MO70" s="399"/>
      <c r="MP70" s="399"/>
      <c r="MQ70" s="399"/>
      <c r="MR70" s="399"/>
      <c r="MS70" s="918"/>
      <c r="MT70" s="918"/>
      <c r="MU70" s="918"/>
      <c r="MV70" s="566"/>
      <c r="MW70" s="399"/>
      <c r="MX70" s="399"/>
      <c r="MY70" s="399"/>
      <c r="MZ70" s="567"/>
      <c r="NA70" s="399"/>
      <c r="NB70" s="399"/>
      <c r="NC70" s="399"/>
      <c r="ND70" s="399"/>
      <c r="NE70" s="399"/>
      <c r="NF70" s="399"/>
      <c r="NG70" s="399"/>
      <c r="NH70" s="399"/>
      <c r="NI70" s="399"/>
      <c r="NJ70" s="918"/>
      <c r="NK70" s="918"/>
      <c r="NL70" s="918"/>
      <c r="NM70" s="566"/>
      <c r="NN70" s="399"/>
      <c r="NO70" s="399"/>
      <c r="NP70" s="399"/>
      <c r="NQ70" s="567"/>
      <c r="NR70" s="399"/>
      <c r="NS70" s="399"/>
      <c r="NT70" s="399"/>
      <c r="NU70" s="399"/>
      <c r="NV70" s="399"/>
      <c r="NW70" s="399"/>
      <c r="NX70" s="399"/>
      <c r="NY70" s="399"/>
      <c r="NZ70" s="399"/>
      <c r="OA70" s="918"/>
      <c r="OB70" s="918"/>
      <c r="OC70" s="918"/>
      <c r="OD70" s="566"/>
      <c r="OE70" s="399"/>
      <c r="OF70" s="399"/>
      <c r="OG70" s="399"/>
      <c r="OH70" s="567"/>
      <c r="OI70" s="399"/>
      <c r="OJ70" s="399"/>
      <c r="OK70" s="399"/>
      <c r="OL70" s="399"/>
      <c r="OM70" s="399"/>
      <c r="ON70" s="399"/>
      <c r="OO70" s="399"/>
      <c r="OP70" s="399"/>
      <c r="OQ70" s="399"/>
      <c r="OR70" s="918"/>
      <c r="OS70" s="918"/>
      <c r="OT70" s="918"/>
      <c r="OU70" s="566"/>
      <c r="OV70" s="399"/>
      <c r="OW70" s="399"/>
      <c r="OX70" s="399"/>
      <c r="OY70" s="567"/>
      <c r="OZ70" s="399"/>
      <c r="PA70" s="399"/>
      <c r="PB70" s="399"/>
      <c r="PC70" s="399"/>
      <c r="PD70" s="399"/>
      <c r="PE70" s="399"/>
      <c r="PF70" s="399"/>
      <c r="PG70" s="399"/>
      <c r="PH70" s="399"/>
      <c r="PI70" s="918"/>
      <c r="PJ70" s="918"/>
      <c r="PK70" s="918"/>
      <c r="PL70" s="566"/>
      <c r="PM70" s="399"/>
      <c r="PN70" s="399"/>
      <c r="PO70" s="399"/>
      <c r="PP70" s="567"/>
      <c r="PQ70" s="399"/>
      <c r="PR70" s="399"/>
      <c r="PS70" s="399"/>
      <c r="PT70" s="399"/>
      <c r="PU70" s="399"/>
      <c r="PV70" s="399"/>
      <c r="PW70" s="399"/>
      <c r="PX70" s="399"/>
      <c r="PY70" s="399"/>
      <c r="PZ70" s="918"/>
      <c r="QA70" s="918"/>
      <c r="QB70" s="918"/>
      <c r="QC70" s="566"/>
      <c r="QD70" s="399"/>
      <c r="QE70" s="399"/>
      <c r="QF70" s="399"/>
      <c r="QG70" s="567"/>
      <c r="QH70" s="399"/>
      <c r="QI70" s="399"/>
      <c r="QJ70" s="399"/>
      <c r="QK70" s="399"/>
      <c r="QL70" s="399"/>
      <c r="QM70" s="399"/>
      <c r="QN70" s="399"/>
      <c r="QO70" s="399"/>
      <c r="QP70" s="399"/>
      <c r="QQ70" s="918"/>
      <c r="QR70" s="918"/>
      <c r="QS70" s="918"/>
      <c r="QT70" s="566"/>
      <c r="QU70" s="399"/>
      <c r="QV70" s="399"/>
      <c r="QW70" s="399"/>
      <c r="QX70" s="567"/>
      <c r="QY70" s="399"/>
      <c r="QZ70" s="399"/>
      <c r="RA70" s="399"/>
      <c r="RB70" s="399"/>
      <c r="RC70" s="399"/>
      <c r="RD70" s="399"/>
      <c r="RE70" s="399"/>
      <c r="RF70" s="399"/>
      <c r="RG70" s="399"/>
      <c r="RH70" s="918"/>
      <c r="RI70" s="918"/>
      <c r="RJ70" s="918"/>
      <c r="RK70" s="566"/>
      <c r="RL70" s="399"/>
      <c r="RM70" s="399"/>
      <c r="RN70" s="399"/>
      <c r="RO70" s="567"/>
      <c r="RP70" s="399"/>
      <c r="RQ70" s="399"/>
      <c r="RR70" s="399"/>
      <c r="RS70" s="399"/>
      <c r="RT70" s="399"/>
      <c r="RU70" s="399"/>
      <c r="RV70" s="399"/>
      <c r="RW70" s="399"/>
      <c r="RX70" s="399"/>
      <c r="RY70" s="918"/>
      <c r="RZ70" s="918"/>
      <c r="SA70" s="918"/>
      <c r="SB70" s="566"/>
      <c r="SC70" s="399"/>
      <c r="SD70" s="399"/>
      <c r="SE70" s="399"/>
      <c r="SF70" s="567"/>
      <c r="SG70" s="399"/>
      <c r="SH70" s="399"/>
      <c r="SI70" s="399"/>
      <c r="SJ70" s="399"/>
      <c r="SK70" s="399"/>
      <c r="SL70" s="399"/>
      <c r="SM70" s="399"/>
      <c r="SN70" s="399"/>
      <c r="SO70" s="399"/>
      <c r="SP70" s="918"/>
      <c r="SQ70" s="918"/>
      <c r="SR70" s="918"/>
      <c r="SS70" s="566"/>
      <c r="ST70" s="399"/>
      <c r="SU70" s="399"/>
      <c r="SV70" s="399"/>
      <c r="SW70" s="567"/>
      <c r="SX70" s="399"/>
      <c r="SY70" s="399"/>
      <c r="SZ70" s="399"/>
      <c r="TA70" s="399"/>
      <c r="TB70" s="399"/>
      <c r="TC70" s="399"/>
      <c r="TD70" s="399"/>
      <c r="TE70" s="399"/>
      <c r="TF70" s="399"/>
      <c r="TG70" s="918"/>
      <c r="TH70" s="918"/>
      <c r="TI70" s="918"/>
      <c r="TJ70" s="566"/>
      <c r="TK70" s="399"/>
      <c r="TL70" s="399"/>
      <c r="TM70" s="399"/>
      <c r="TN70" s="567"/>
      <c r="TO70" s="399"/>
      <c r="TP70" s="399"/>
      <c r="TQ70" s="399"/>
      <c r="TR70" s="399"/>
      <c r="TS70" s="399"/>
      <c r="TT70" s="399"/>
      <c r="TU70" s="399"/>
      <c r="TV70" s="399"/>
      <c r="TW70" s="399"/>
      <c r="TX70" s="918"/>
      <c r="TY70" s="918"/>
      <c r="TZ70" s="918"/>
      <c r="UA70" s="566"/>
      <c r="UB70" s="399"/>
      <c r="UC70" s="399"/>
      <c r="UD70" s="399"/>
      <c r="UE70" s="567"/>
      <c r="UF70" s="399"/>
      <c r="UG70" s="399"/>
      <c r="UH70" s="399"/>
      <c r="UI70" s="399"/>
      <c r="UJ70" s="399"/>
      <c r="UK70" s="399"/>
      <c r="UL70" s="399"/>
      <c r="UM70" s="399"/>
      <c r="UN70" s="399"/>
      <c r="UO70" s="918"/>
      <c r="UP70" s="918"/>
      <c r="UQ70" s="918"/>
      <c r="UR70" s="566"/>
      <c r="US70" s="399"/>
      <c r="UT70" s="399"/>
      <c r="UU70" s="399"/>
      <c r="UV70" s="567"/>
      <c r="UW70" s="399"/>
      <c r="UX70" s="399"/>
      <c r="UY70" s="399"/>
      <c r="UZ70" s="399"/>
      <c r="VA70" s="399"/>
      <c r="VB70" s="399"/>
      <c r="VC70" s="399"/>
      <c r="VD70" s="399"/>
      <c r="VE70" s="399"/>
      <c r="VF70" s="918"/>
      <c r="VG70" s="918"/>
      <c r="VH70" s="918"/>
      <c r="VI70" s="566"/>
      <c r="VJ70" s="399"/>
      <c r="VK70" s="399"/>
      <c r="VL70" s="399"/>
      <c r="VM70" s="567"/>
      <c r="VN70" s="399"/>
      <c r="VO70" s="399"/>
      <c r="VP70" s="399"/>
      <c r="VQ70" s="399"/>
      <c r="VR70" s="399"/>
      <c r="VS70" s="399"/>
      <c r="VT70" s="399"/>
      <c r="VU70" s="399"/>
      <c r="VV70" s="399"/>
      <c r="VW70" s="918"/>
      <c r="VX70" s="918"/>
      <c r="VY70" s="918"/>
      <c r="VZ70" s="566"/>
      <c r="WA70" s="399"/>
      <c r="WB70" s="399"/>
      <c r="WC70" s="399"/>
      <c r="WD70" s="567"/>
      <c r="WE70" s="399"/>
      <c r="WF70" s="399"/>
      <c r="WG70" s="399"/>
      <c r="WH70" s="399"/>
      <c r="WI70" s="399"/>
      <c r="WJ70" s="399"/>
      <c r="WK70" s="399"/>
      <c r="WL70" s="399"/>
      <c r="WM70" s="399"/>
      <c r="WN70" s="918"/>
      <c r="WO70" s="918"/>
      <c r="WP70" s="918"/>
      <c r="WQ70" s="566"/>
      <c r="WR70" s="399"/>
      <c r="WS70" s="399"/>
      <c r="WT70" s="399"/>
      <c r="WU70" s="567"/>
      <c r="WV70" s="399"/>
      <c r="WW70" s="399"/>
      <c r="WX70" s="399"/>
      <c r="WY70" s="399"/>
      <c r="WZ70" s="399"/>
      <c r="XA70" s="399"/>
      <c r="XB70" s="399"/>
      <c r="XC70" s="399"/>
      <c r="XD70" s="399"/>
      <c r="XE70" s="918"/>
      <c r="XF70" s="918"/>
      <c r="XG70" s="918"/>
      <c r="XH70" s="566"/>
      <c r="XI70" s="399"/>
      <c r="XJ70" s="399"/>
      <c r="XK70" s="399"/>
      <c r="XL70" s="567"/>
      <c r="XM70" s="399"/>
      <c r="XN70" s="399"/>
      <c r="XO70" s="399"/>
      <c r="XP70" s="399"/>
      <c r="XQ70" s="399"/>
      <c r="XR70" s="399"/>
      <c r="XS70" s="399"/>
      <c r="XT70" s="399"/>
      <c r="XU70" s="399"/>
      <c r="XV70" s="918"/>
      <c r="XW70" s="918"/>
      <c r="XX70" s="918"/>
      <c r="XY70" s="566"/>
      <c r="XZ70" s="399"/>
      <c r="YA70" s="399"/>
      <c r="YB70" s="399"/>
      <c r="YC70" s="567"/>
      <c r="YD70" s="399"/>
      <c r="YE70" s="399"/>
      <c r="YF70" s="399"/>
      <c r="YG70" s="399"/>
      <c r="YH70" s="399"/>
      <c r="YI70" s="399"/>
      <c r="YJ70" s="399"/>
      <c r="YK70" s="399"/>
      <c r="YL70" s="399"/>
      <c r="YM70" s="918"/>
      <c r="YN70" s="918"/>
      <c r="YO70" s="918"/>
      <c r="YP70" s="566"/>
      <c r="YQ70" s="399"/>
      <c r="YR70" s="399"/>
      <c r="YS70" s="399"/>
      <c r="YT70" s="567"/>
      <c r="YU70" s="399"/>
      <c r="YV70" s="399"/>
      <c r="YW70" s="399"/>
      <c r="YX70" s="399"/>
      <c r="YY70" s="399"/>
      <c r="YZ70" s="399"/>
      <c r="ZA70" s="399"/>
      <c r="ZB70" s="399"/>
      <c r="ZC70" s="399"/>
      <c r="ZD70" s="918"/>
      <c r="ZE70" s="918"/>
      <c r="ZF70" s="918"/>
      <c r="ZG70" s="566"/>
      <c r="ZH70" s="399"/>
      <c r="ZI70" s="399"/>
      <c r="ZJ70" s="399"/>
      <c r="ZK70" s="567"/>
      <c r="ZL70" s="399"/>
      <c r="ZM70" s="399"/>
      <c r="ZN70" s="399"/>
      <c r="ZO70" s="399"/>
      <c r="ZP70" s="399"/>
      <c r="ZQ70" s="399"/>
      <c r="ZR70" s="399"/>
      <c r="ZS70" s="399"/>
      <c r="ZT70" s="399"/>
      <c r="ZU70" s="918"/>
      <c r="ZV70" s="918"/>
      <c r="ZW70" s="918"/>
      <c r="ZX70" s="566"/>
      <c r="ZY70" s="399"/>
      <c r="ZZ70" s="399"/>
      <c r="AAA70" s="399"/>
      <c r="AAB70" s="567"/>
      <c r="AAC70" s="399"/>
      <c r="AAD70" s="399"/>
      <c r="AAE70" s="399"/>
      <c r="AAF70" s="399"/>
      <c r="AAG70" s="399"/>
      <c r="AAH70" s="399"/>
      <c r="AAI70" s="399"/>
      <c r="AAJ70" s="399"/>
      <c r="AAK70" s="399"/>
      <c r="AAL70" s="918"/>
      <c r="AAM70" s="918"/>
      <c r="AAN70" s="918"/>
      <c r="AAO70" s="566"/>
      <c r="AAP70" s="399"/>
      <c r="AAQ70" s="399"/>
      <c r="AAR70" s="399"/>
      <c r="AAS70" s="567"/>
      <c r="AAT70" s="399"/>
      <c r="AAU70" s="399"/>
      <c r="AAV70" s="399"/>
      <c r="AAW70" s="399"/>
      <c r="AAX70" s="399"/>
      <c r="AAY70" s="399"/>
      <c r="AAZ70" s="399"/>
      <c r="ABA70" s="399"/>
      <c r="ABB70" s="399"/>
      <c r="ABC70" s="918"/>
      <c r="ABD70" s="918"/>
      <c r="ABE70" s="918"/>
      <c r="ABF70" s="566"/>
      <c r="ABG70" s="399"/>
      <c r="ABH70" s="399"/>
      <c r="ABI70" s="399"/>
      <c r="ABJ70" s="567"/>
      <c r="ABK70" s="399"/>
      <c r="ABL70" s="399"/>
      <c r="ABM70" s="399"/>
      <c r="ABN70" s="399"/>
      <c r="ABO70" s="399"/>
      <c r="ABP70" s="399"/>
      <c r="ABQ70" s="399"/>
      <c r="ABR70" s="399"/>
      <c r="ABS70" s="399"/>
      <c r="ABT70" s="918"/>
      <c r="ABU70" s="918"/>
      <c r="ABV70" s="918"/>
      <c r="ABW70" s="566"/>
      <c r="ABX70" s="399"/>
      <c r="ABY70" s="399"/>
      <c r="ABZ70" s="399"/>
      <c r="ACA70" s="567"/>
      <c r="ACB70" s="399"/>
      <c r="ACC70" s="399"/>
      <c r="ACD70" s="399"/>
      <c r="ACE70" s="399"/>
      <c r="ACF70" s="399"/>
      <c r="ACG70" s="399"/>
      <c r="ACH70" s="399"/>
      <c r="ACI70" s="399"/>
      <c r="ACJ70" s="399"/>
      <c r="ACK70" s="918"/>
      <c r="ACL70" s="918"/>
      <c r="ACM70" s="918"/>
      <c r="ACN70" s="566"/>
      <c r="ACO70" s="399"/>
      <c r="ACP70" s="399"/>
      <c r="ACQ70" s="399"/>
      <c r="ACR70" s="567"/>
      <c r="ACS70" s="399"/>
      <c r="ACT70" s="399"/>
      <c r="ACU70" s="399"/>
      <c r="ACV70" s="399"/>
      <c r="ACW70" s="399"/>
      <c r="ACX70" s="399"/>
      <c r="ACY70" s="399"/>
      <c r="ACZ70" s="399"/>
      <c r="ADA70" s="399"/>
      <c r="ADB70" s="918"/>
      <c r="ADC70" s="918"/>
      <c r="ADD70" s="918"/>
      <c r="ADE70" s="566"/>
      <c r="ADF70" s="399"/>
      <c r="ADG70" s="399"/>
      <c r="ADH70" s="399"/>
      <c r="ADI70" s="567"/>
      <c r="ADJ70" s="399"/>
      <c r="ADK70" s="399"/>
      <c r="ADL70" s="399"/>
      <c r="ADM70" s="399"/>
      <c r="ADN70" s="399"/>
      <c r="ADO70" s="399"/>
      <c r="ADP70" s="399"/>
      <c r="ADQ70" s="399"/>
      <c r="ADR70" s="399"/>
      <c r="ADS70" s="918"/>
      <c r="ADT70" s="918"/>
      <c r="ADU70" s="918"/>
      <c r="ADV70" s="566"/>
      <c r="ADW70" s="399"/>
      <c r="ADX70" s="399"/>
      <c r="ADY70" s="399"/>
      <c r="ADZ70" s="567"/>
      <c r="AEA70" s="399"/>
      <c r="AEB70" s="399"/>
      <c r="AEC70" s="399"/>
      <c r="AED70" s="399"/>
      <c r="AEE70" s="399"/>
      <c r="AEF70" s="399"/>
      <c r="AEG70" s="399"/>
      <c r="AEH70" s="399"/>
      <c r="AEI70" s="399"/>
      <c r="AEJ70" s="918"/>
      <c r="AEK70" s="918"/>
      <c r="AEL70" s="918"/>
      <c r="AEM70" s="566"/>
      <c r="AEN70" s="399"/>
      <c r="AEO70" s="399"/>
      <c r="AEP70" s="399"/>
      <c r="AEQ70" s="567"/>
      <c r="AER70" s="399"/>
      <c r="AES70" s="399"/>
      <c r="AET70" s="399"/>
      <c r="AEU70" s="399"/>
      <c r="AEV70" s="399"/>
      <c r="AEW70" s="399"/>
      <c r="AEX70" s="399"/>
      <c r="AEY70" s="399"/>
      <c r="AEZ70" s="399"/>
      <c r="AFA70" s="918"/>
      <c r="AFB70" s="918"/>
      <c r="AFC70" s="918"/>
      <c r="AFD70" s="566"/>
      <c r="AFE70" s="399"/>
      <c r="AFF70" s="399"/>
      <c r="AFG70" s="399"/>
      <c r="AFH70" s="567"/>
      <c r="AFI70" s="399"/>
      <c r="AFJ70" s="399"/>
      <c r="AFK70" s="399"/>
      <c r="AFL70" s="399"/>
      <c r="AFM70" s="399"/>
      <c r="AFN70" s="399"/>
      <c r="AFO70" s="399"/>
      <c r="AFP70" s="399"/>
      <c r="AFQ70" s="399"/>
      <c r="AFR70" s="918"/>
      <c r="AFS70" s="918"/>
      <c r="AFT70" s="918"/>
      <c r="AFU70" s="566"/>
      <c r="AFV70" s="399"/>
      <c r="AFW70" s="399"/>
      <c r="AFX70" s="399"/>
      <c r="AFY70" s="567"/>
      <c r="AFZ70" s="399"/>
      <c r="AGA70" s="399"/>
      <c r="AGB70" s="399"/>
      <c r="AGC70" s="399"/>
      <c r="AGD70" s="399"/>
      <c r="AGE70" s="399"/>
      <c r="AGF70" s="399"/>
      <c r="AGG70" s="399"/>
      <c r="AGH70" s="399"/>
      <c r="AGI70" s="918"/>
      <c r="AGJ70" s="918"/>
      <c r="AGK70" s="918"/>
      <c r="AGL70" s="566"/>
      <c r="AGM70" s="399"/>
      <c r="AGN70" s="399"/>
      <c r="AGO70" s="399"/>
      <c r="AGP70" s="567"/>
      <c r="AGQ70" s="399"/>
      <c r="AGR70" s="399"/>
      <c r="AGS70" s="399"/>
      <c r="AGT70" s="399"/>
      <c r="AGU70" s="399"/>
      <c r="AGV70" s="399"/>
      <c r="AGW70" s="399"/>
      <c r="AGX70" s="399"/>
      <c r="AGY70" s="399"/>
      <c r="AGZ70" s="918"/>
      <c r="AHA70" s="918"/>
      <c r="AHB70" s="918"/>
      <c r="AHC70" s="566"/>
      <c r="AHD70" s="399"/>
      <c r="AHE70" s="399"/>
      <c r="AHF70" s="399"/>
      <c r="AHG70" s="567"/>
      <c r="AHH70" s="399"/>
      <c r="AHI70" s="399"/>
      <c r="AHJ70" s="399"/>
      <c r="AHK70" s="399"/>
      <c r="AHL70" s="399"/>
      <c r="AHM70" s="399"/>
      <c r="AHN70" s="399"/>
      <c r="AHO70" s="399"/>
      <c r="AHP70" s="399"/>
      <c r="AHQ70" s="918"/>
      <c r="AHR70" s="918"/>
      <c r="AHS70" s="918"/>
      <c r="AHT70" s="566"/>
      <c r="AHU70" s="399"/>
      <c r="AHV70" s="399"/>
      <c r="AHW70" s="399"/>
      <c r="AHX70" s="567"/>
      <c r="AHY70" s="399"/>
      <c r="AHZ70" s="399"/>
      <c r="AIA70" s="399"/>
      <c r="AIB70" s="399"/>
      <c r="AIC70" s="399"/>
      <c r="AID70" s="399"/>
      <c r="AIE70" s="399"/>
      <c r="AIF70" s="399"/>
      <c r="AIG70" s="399"/>
      <c r="AIH70" s="918"/>
      <c r="AII70" s="918"/>
      <c r="AIJ70" s="918"/>
      <c r="AIK70" s="566"/>
      <c r="AIL70" s="399"/>
      <c r="AIM70" s="399"/>
      <c r="AIN70" s="399"/>
      <c r="AIO70" s="567"/>
      <c r="AIP70" s="399"/>
      <c r="AIQ70" s="399"/>
      <c r="AIR70" s="399"/>
      <c r="AIS70" s="399"/>
      <c r="AIT70" s="399"/>
      <c r="AIU70" s="399"/>
      <c r="AIV70" s="399"/>
      <c r="AIW70" s="399"/>
      <c r="AIX70" s="399"/>
      <c r="AIY70" s="918"/>
      <c r="AIZ70" s="918"/>
      <c r="AJA70" s="918"/>
      <c r="AJB70" s="566"/>
      <c r="AJC70" s="399"/>
      <c r="AJD70" s="399"/>
      <c r="AJE70" s="399"/>
      <c r="AJF70" s="567"/>
      <c r="AJG70" s="399"/>
      <c r="AJH70" s="399"/>
      <c r="AJI70" s="399"/>
      <c r="AJJ70" s="399"/>
      <c r="AJK70" s="399"/>
      <c r="AJL70" s="399"/>
      <c r="AJM70" s="399"/>
      <c r="AJN70" s="399"/>
      <c r="AJO70" s="399"/>
      <c r="AJP70" s="918"/>
      <c r="AJQ70" s="918"/>
      <c r="AJR70" s="918"/>
      <c r="AJS70" s="566"/>
      <c r="AJT70" s="399"/>
      <c r="AJU70" s="399"/>
      <c r="AJV70" s="399"/>
      <c r="AJW70" s="567"/>
      <c r="AJX70" s="399"/>
      <c r="AJY70" s="399"/>
      <c r="AJZ70" s="399"/>
      <c r="AKA70" s="399"/>
      <c r="AKB70" s="399"/>
      <c r="AKC70" s="399"/>
      <c r="AKD70" s="399"/>
      <c r="AKE70" s="399"/>
      <c r="AKF70" s="399"/>
      <c r="AKG70" s="918"/>
      <c r="AKH70" s="918"/>
      <c r="AKI70" s="918"/>
      <c r="AKJ70" s="566"/>
      <c r="AKK70" s="399"/>
      <c r="AKL70" s="399"/>
      <c r="AKM70" s="399"/>
      <c r="AKN70" s="567"/>
      <c r="AKO70" s="399"/>
      <c r="AKP70" s="399"/>
      <c r="AKQ70" s="399"/>
      <c r="AKR70" s="399"/>
      <c r="AKS70" s="399"/>
      <c r="AKT70" s="399"/>
      <c r="AKU70" s="399"/>
      <c r="AKV70" s="399"/>
      <c r="AKW70" s="399"/>
      <c r="AKX70" s="918"/>
      <c r="AKY70" s="918"/>
      <c r="AKZ70" s="918"/>
      <c r="ALA70" s="566"/>
      <c r="ALB70" s="399"/>
      <c r="ALC70" s="399"/>
      <c r="ALD70" s="399"/>
      <c r="ALE70" s="567"/>
      <c r="ALF70" s="399"/>
      <c r="ALG70" s="399"/>
      <c r="ALH70" s="399"/>
      <c r="ALI70" s="399"/>
      <c r="ALJ70" s="399"/>
      <c r="ALK70" s="399"/>
      <c r="ALL70" s="399"/>
      <c r="ALM70" s="399"/>
      <c r="ALN70" s="399"/>
      <c r="ALO70" s="918"/>
      <c r="ALP70" s="918"/>
      <c r="ALQ70" s="918"/>
      <c r="ALR70" s="566"/>
      <c r="ALS70" s="399"/>
      <c r="ALT70" s="399"/>
      <c r="ALU70" s="399"/>
      <c r="ALV70" s="567"/>
      <c r="ALW70" s="399"/>
      <c r="ALX70" s="399"/>
      <c r="ALY70" s="399"/>
      <c r="ALZ70" s="399"/>
      <c r="AMA70" s="399"/>
      <c r="AMB70" s="399"/>
      <c r="AMC70" s="399"/>
      <c r="AMD70" s="399"/>
      <c r="AME70" s="399"/>
      <c r="AMF70" s="918"/>
      <c r="AMG70" s="918"/>
      <c r="AMH70" s="918"/>
      <c r="AMI70" s="566"/>
      <c r="AMJ70" s="399"/>
      <c r="AMK70" s="399"/>
      <c r="AML70" s="399"/>
      <c r="AMM70" s="567"/>
      <c r="AMN70" s="399"/>
      <c r="AMO70" s="399"/>
      <c r="AMP70" s="399"/>
      <c r="AMQ70" s="399"/>
      <c r="AMR70" s="399"/>
      <c r="AMS70" s="399"/>
      <c r="AMT70" s="399"/>
      <c r="AMU70" s="399"/>
      <c r="AMV70" s="399"/>
      <c r="AMW70" s="918"/>
      <c r="AMX70" s="918"/>
      <c r="AMY70" s="918"/>
      <c r="AMZ70" s="566"/>
      <c r="ANA70" s="399"/>
      <c r="ANB70" s="399"/>
      <c r="ANC70" s="399"/>
      <c r="AND70" s="567"/>
      <c r="ANE70" s="399"/>
      <c r="ANF70" s="399"/>
      <c r="ANG70" s="399"/>
      <c r="ANH70" s="399"/>
      <c r="ANI70" s="399"/>
      <c r="ANJ70" s="399"/>
      <c r="ANK70" s="399"/>
      <c r="ANL70" s="399"/>
      <c r="ANM70" s="399"/>
      <c r="ANN70" s="918"/>
      <c r="ANO70" s="918"/>
      <c r="ANP70" s="918"/>
      <c r="ANQ70" s="566"/>
      <c r="ANR70" s="399"/>
      <c r="ANS70" s="399"/>
      <c r="ANT70" s="399"/>
      <c r="ANU70" s="567"/>
      <c r="ANV70" s="399"/>
      <c r="ANW70" s="399"/>
      <c r="ANX70" s="399"/>
      <c r="ANY70" s="399"/>
      <c r="ANZ70" s="399"/>
      <c r="AOA70" s="399"/>
      <c r="AOB70" s="399"/>
      <c r="AOC70" s="399"/>
      <c r="AOD70" s="399"/>
      <c r="AOE70" s="918"/>
      <c r="AOF70" s="918"/>
      <c r="AOG70" s="918"/>
      <c r="AOH70" s="566"/>
      <c r="AOI70" s="399"/>
      <c r="AOJ70" s="399"/>
      <c r="AOK70" s="399"/>
      <c r="AOL70" s="567"/>
      <c r="AOM70" s="399"/>
      <c r="AON70" s="399"/>
      <c r="AOO70" s="399"/>
      <c r="AOP70" s="399"/>
      <c r="AOQ70" s="399"/>
      <c r="AOR70" s="399"/>
      <c r="AOS70" s="399"/>
      <c r="AOT70" s="399"/>
      <c r="AOU70" s="399"/>
      <c r="AOV70" s="918"/>
      <c r="AOW70" s="918"/>
      <c r="AOX70" s="918"/>
      <c r="AOY70" s="566"/>
      <c r="AOZ70" s="399"/>
      <c r="APA70" s="399"/>
      <c r="APB70" s="399"/>
      <c r="APC70" s="567"/>
      <c r="APD70" s="399"/>
      <c r="APE70" s="399"/>
      <c r="APF70" s="399"/>
      <c r="APG70" s="399"/>
      <c r="APH70" s="399"/>
      <c r="API70" s="399"/>
      <c r="APJ70" s="399"/>
      <c r="APK70" s="399"/>
      <c r="APL70" s="399"/>
      <c r="APM70" s="918"/>
      <c r="APN70" s="918"/>
      <c r="APO70" s="918"/>
      <c r="APP70" s="566"/>
      <c r="APQ70" s="399"/>
      <c r="APR70" s="399"/>
      <c r="APS70" s="399"/>
      <c r="APT70" s="567"/>
      <c r="APU70" s="399"/>
      <c r="APV70" s="399"/>
      <c r="APW70" s="399"/>
      <c r="APX70" s="399"/>
      <c r="APY70" s="399"/>
      <c r="APZ70" s="399"/>
      <c r="AQA70" s="399"/>
      <c r="AQB70" s="399"/>
      <c r="AQC70" s="399"/>
      <c r="AQD70" s="918"/>
      <c r="AQE70" s="918"/>
      <c r="AQF70" s="918"/>
      <c r="AQG70" s="566"/>
      <c r="AQH70" s="399"/>
      <c r="AQI70" s="399"/>
      <c r="AQJ70" s="399"/>
      <c r="AQK70" s="567"/>
      <c r="AQL70" s="399"/>
      <c r="AQM70" s="399"/>
      <c r="AQN70" s="399"/>
      <c r="AQO70" s="399"/>
      <c r="AQP70" s="399"/>
      <c r="AQQ70" s="399"/>
      <c r="AQR70" s="399"/>
      <c r="AQS70" s="399"/>
      <c r="AQT70" s="399"/>
      <c r="AQU70" s="918"/>
      <c r="AQV70" s="918"/>
      <c r="AQW70" s="918"/>
      <c r="AQX70" s="566"/>
      <c r="AQY70" s="399"/>
      <c r="AQZ70" s="399"/>
      <c r="ARA70" s="399"/>
      <c r="ARB70" s="567"/>
      <c r="ARC70" s="399"/>
      <c r="ARD70" s="399"/>
      <c r="ARE70" s="399"/>
      <c r="ARF70" s="399"/>
      <c r="ARG70" s="399"/>
      <c r="ARH70" s="399"/>
      <c r="ARI70" s="399"/>
      <c r="ARJ70" s="399"/>
      <c r="ARK70" s="399"/>
      <c r="ARL70" s="918"/>
      <c r="ARM70" s="918"/>
      <c r="ARN70" s="918"/>
      <c r="ARO70" s="566"/>
      <c r="ARP70" s="399"/>
      <c r="ARQ70" s="399"/>
      <c r="ARR70" s="399"/>
      <c r="ARS70" s="567"/>
      <c r="ART70" s="399"/>
      <c r="ARU70" s="399"/>
      <c r="ARV70" s="399"/>
      <c r="ARW70" s="399"/>
      <c r="ARX70" s="399"/>
      <c r="ARY70" s="399"/>
      <c r="ARZ70" s="399"/>
      <c r="ASA70" s="399"/>
      <c r="ASB70" s="399"/>
      <c r="ASC70" s="918"/>
      <c r="ASD70" s="918"/>
      <c r="ASE70" s="918"/>
      <c r="ASF70" s="566"/>
      <c r="ASG70" s="399"/>
      <c r="ASH70" s="399"/>
      <c r="ASI70" s="399"/>
      <c r="ASJ70" s="567"/>
      <c r="ASK70" s="399"/>
      <c r="ASL70" s="399"/>
      <c r="ASM70" s="399"/>
      <c r="ASN70" s="399"/>
      <c r="ASO70" s="399"/>
      <c r="ASP70" s="399"/>
      <c r="ASQ70" s="399"/>
      <c r="ASR70" s="399"/>
      <c r="ASS70" s="399"/>
      <c r="AST70" s="918"/>
      <c r="ASU70" s="918"/>
      <c r="ASV70" s="918"/>
      <c r="ASW70" s="566"/>
      <c r="ASX70" s="399"/>
      <c r="ASY70" s="399"/>
      <c r="ASZ70" s="399"/>
      <c r="ATA70" s="567"/>
      <c r="ATB70" s="399"/>
      <c r="ATC70" s="399"/>
      <c r="ATD70" s="399"/>
      <c r="ATE70" s="399"/>
      <c r="ATF70" s="399"/>
      <c r="ATG70" s="399"/>
      <c r="ATH70" s="399"/>
      <c r="ATI70" s="399"/>
      <c r="ATJ70" s="399"/>
      <c r="ATK70" s="918"/>
      <c r="ATL70" s="918"/>
      <c r="ATM70" s="918"/>
      <c r="ATN70" s="566"/>
      <c r="ATO70" s="399"/>
      <c r="ATP70" s="399"/>
      <c r="ATQ70" s="399"/>
      <c r="ATR70" s="567"/>
      <c r="ATS70" s="399"/>
      <c r="ATT70" s="399"/>
      <c r="ATU70" s="399"/>
      <c r="ATV70" s="399"/>
      <c r="ATW70" s="399"/>
      <c r="ATX70" s="399"/>
      <c r="ATY70" s="399"/>
      <c r="ATZ70" s="399"/>
      <c r="AUA70" s="399"/>
      <c r="AUB70" s="918"/>
      <c r="AUC70" s="918"/>
      <c r="AUD70" s="918"/>
      <c r="AUE70" s="566"/>
      <c r="AUF70" s="399"/>
      <c r="AUG70" s="399"/>
      <c r="AUH70" s="399"/>
      <c r="AUI70" s="567"/>
      <c r="AUJ70" s="399"/>
      <c r="AUK70" s="399"/>
      <c r="AUL70" s="399"/>
      <c r="AUM70" s="399"/>
      <c r="AUN70" s="399"/>
      <c r="AUO70" s="399"/>
      <c r="AUP70" s="399"/>
      <c r="AUQ70" s="399"/>
      <c r="AUR70" s="399"/>
      <c r="AUS70" s="918"/>
      <c r="AUT70" s="918"/>
      <c r="AUU70" s="918"/>
      <c r="AUV70" s="566"/>
      <c r="AUW70" s="399"/>
      <c r="AUX70" s="399"/>
      <c r="AUY70" s="399"/>
      <c r="AUZ70" s="567"/>
      <c r="AVA70" s="399"/>
      <c r="AVB70" s="399"/>
      <c r="AVC70" s="399"/>
      <c r="AVD70" s="399"/>
      <c r="AVE70" s="399"/>
      <c r="AVF70" s="399"/>
      <c r="AVG70" s="399"/>
      <c r="AVH70" s="399"/>
      <c r="AVI70" s="399"/>
      <c r="AVJ70" s="918"/>
      <c r="AVK70" s="918"/>
      <c r="AVL70" s="918"/>
      <c r="AVM70" s="566"/>
      <c r="AVN70" s="399"/>
      <c r="AVO70" s="399"/>
      <c r="AVP70" s="399"/>
      <c r="AVQ70" s="567"/>
      <c r="AVR70" s="399"/>
      <c r="AVS70" s="399"/>
      <c r="AVT70" s="399"/>
      <c r="AVU70" s="399"/>
      <c r="AVV70" s="399"/>
      <c r="AVW70" s="399"/>
      <c r="AVX70" s="399"/>
      <c r="AVY70" s="399"/>
      <c r="AVZ70" s="399"/>
      <c r="AWA70" s="918"/>
      <c r="AWB70" s="918"/>
      <c r="AWC70" s="918"/>
      <c r="AWD70" s="566"/>
      <c r="AWE70" s="399"/>
      <c r="AWF70" s="399"/>
      <c r="AWG70" s="399"/>
      <c r="AWH70" s="567"/>
      <c r="AWI70" s="399"/>
      <c r="AWJ70" s="399"/>
      <c r="AWK70" s="399"/>
      <c r="AWL70" s="399"/>
      <c r="AWM70" s="399"/>
      <c r="AWN70" s="399"/>
      <c r="AWO70" s="399"/>
      <c r="AWP70" s="399"/>
      <c r="AWQ70" s="399"/>
      <c r="AWR70" s="918"/>
      <c r="AWS70" s="918"/>
      <c r="AWT70" s="918"/>
      <c r="AWU70" s="566"/>
      <c r="AWV70" s="399"/>
      <c r="AWW70" s="399"/>
      <c r="AWX70" s="399"/>
      <c r="AWY70" s="567"/>
      <c r="AWZ70" s="399"/>
      <c r="AXA70" s="399"/>
      <c r="AXB70" s="399"/>
      <c r="AXC70" s="399"/>
      <c r="AXD70" s="399"/>
      <c r="AXE70" s="399"/>
      <c r="AXF70" s="399"/>
      <c r="AXG70" s="399"/>
      <c r="AXH70" s="399"/>
      <c r="AXI70" s="918"/>
      <c r="AXJ70" s="918"/>
      <c r="AXK70" s="918"/>
      <c r="AXL70" s="566"/>
      <c r="AXM70" s="399"/>
      <c r="AXN70" s="399"/>
      <c r="AXO70" s="399"/>
      <c r="AXP70" s="567"/>
      <c r="AXQ70" s="399"/>
      <c r="AXR70" s="399"/>
      <c r="AXS70" s="399"/>
      <c r="AXT70" s="399"/>
      <c r="AXU70" s="399"/>
      <c r="AXV70" s="399"/>
      <c r="AXW70" s="399"/>
      <c r="AXX70" s="399"/>
      <c r="AXY70" s="399"/>
      <c r="AXZ70" s="918"/>
      <c r="AYA70" s="918"/>
      <c r="AYB70" s="918"/>
      <c r="AYC70" s="566"/>
      <c r="AYD70" s="399"/>
      <c r="AYE70" s="399"/>
      <c r="AYF70" s="399"/>
      <c r="AYG70" s="567"/>
      <c r="AYH70" s="399"/>
      <c r="AYI70" s="399"/>
      <c r="AYJ70" s="399"/>
      <c r="AYK70" s="399"/>
      <c r="AYL70" s="399"/>
      <c r="AYM70" s="399"/>
      <c r="AYN70" s="399"/>
      <c r="AYO70" s="399"/>
      <c r="AYP70" s="399"/>
      <c r="AYQ70" s="918"/>
      <c r="AYR70" s="918"/>
      <c r="AYS70" s="918"/>
      <c r="AYT70" s="566"/>
      <c r="AYU70" s="399"/>
      <c r="AYV70" s="399"/>
      <c r="AYW70" s="399"/>
      <c r="AYX70" s="567"/>
      <c r="AYY70" s="399"/>
      <c r="AYZ70" s="399"/>
      <c r="AZA70" s="399"/>
      <c r="AZB70" s="399"/>
      <c r="AZC70" s="399"/>
      <c r="AZD70" s="399"/>
      <c r="AZE70" s="399"/>
      <c r="AZF70" s="399"/>
      <c r="AZG70" s="399"/>
      <c r="AZH70" s="918"/>
      <c r="AZI70" s="918"/>
      <c r="AZJ70" s="918"/>
      <c r="AZK70" s="566"/>
      <c r="AZL70" s="399"/>
      <c r="AZM70" s="399"/>
      <c r="AZN70" s="399"/>
      <c r="AZO70" s="567"/>
      <c r="AZP70" s="399"/>
      <c r="AZQ70" s="399"/>
      <c r="AZR70" s="399"/>
      <c r="AZS70" s="399"/>
      <c r="AZT70" s="399"/>
      <c r="AZU70" s="399"/>
      <c r="AZV70" s="399"/>
      <c r="AZW70" s="399"/>
      <c r="AZX70" s="399"/>
      <c r="AZY70" s="918"/>
      <c r="AZZ70" s="918"/>
      <c r="BAA70" s="918"/>
      <c r="BAB70" s="566"/>
      <c r="BAC70" s="399"/>
      <c r="BAD70" s="399"/>
      <c r="BAE70" s="399"/>
      <c r="BAF70" s="567"/>
      <c r="BAG70" s="399"/>
      <c r="BAH70" s="399"/>
      <c r="BAI70" s="399"/>
      <c r="BAJ70" s="399"/>
      <c r="BAK70" s="399"/>
      <c r="BAL70" s="399"/>
      <c r="BAM70" s="399"/>
      <c r="BAN70" s="399"/>
      <c r="BAO70" s="399"/>
      <c r="BAP70" s="918"/>
      <c r="BAQ70" s="918"/>
      <c r="BAR70" s="918"/>
      <c r="BAS70" s="566"/>
      <c r="BAT70" s="399"/>
      <c r="BAU70" s="399"/>
      <c r="BAV70" s="399"/>
      <c r="BAW70" s="567"/>
      <c r="BAX70" s="399"/>
      <c r="BAY70" s="399"/>
      <c r="BAZ70" s="399"/>
      <c r="BBA70" s="399"/>
      <c r="BBB70" s="399"/>
      <c r="BBC70" s="399"/>
      <c r="BBD70" s="399"/>
      <c r="BBE70" s="399"/>
      <c r="BBF70" s="399"/>
      <c r="BBG70" s="918"/>
      <c r="BBH70" s="918"/>
      <c r="BBI70" s="918"/>
      <c r="BBJ70" s="566"/>
      <c r="BBK70" s="399"/>
      <c r="BBL70" s="399"/>
      <c r="BBM70" s="399"/>
      <c r="BBN70" s="567"/>
      <c r="BBO70" s="399"/>
      <c r="BBP70" s="399"/>
      <c r="BBQ70" s="399"/>
      <c r="BBR70" s="399"/>
      <c r="BBS70" s="399"/>
      <c r="BBT70" s="399"/>
      <c r="BBU70" s="399"/>
      <c r="BBV70" s="399"/>
      <c r="BBW70" s="399"/>
      <c r="BBX70" s="918"/>
      <c r="BBY70" s="918"/>
      <c r="BBZ70" s="918"/>
      <c r="BCA70" s="566"/>
      <c r="BCB70" s="399"/>
      <c r="BCC70" s="399"/>
      <c r="BCD70" s="399"/>
      <c r="BCE70" s="567"/>
      <c r="BCF70" s="399"/>
      <c r="BCG70" s="399"/>
      <c r="BCH70" s="399"/>
      <c r="BCI70" s="399"/>
      <c r="BCJ70" s="399"/>
      <c r="BCK70" s="399"/>
      <c r="BCL70" s="399"/>
      <c r="BCM70" s="399"/>
      <c r="BCN70" s="399"/>
      <c r="BCO70" s="918"/>
      <c r="BCP70" s="918"/>
      <c r="BCQ70" s="918"/>
      <c r="BCR70" s="566"/>
      <c r="BCS70" s="399"/>
      <c r="BCT70" s="399"/>
      <c r="BCU70" s="399"/>
      <c r="BCV70" s="567"/>
      <c r="BCW70" s="399"/>
      <c r="BCX70" s="399"/>
      <c r="BCY70" s="399"/>
      <c r="BCZ70" s="399"/>
      <c r="BDA70" s="399"/>
      <c r="BDB70" s="399"/>
      <c r="BDC70" s="399"/>
      <c r="BDD70" s="399"/>
      <c r="BDE70" s="399"/>
      <c r="BDF70" s="918"/>
      <c r="BDG70" s="918"/>
      <c r="BDH70" s="918"/>
      <c r="BDI70" s="566"/>
      <c r="BDJ70" s="399"/>
      <c r="BDK70" s="399"/>
      <c r="BDL70" s="399"/>
      <c r="BDM70" s="567"/>
      <c r="BDN70" s="399"/>
      <c r="BDO70" s="399"/>
      <c r="BDP70" s="399"/>
      <c r="BDQ70" s="399"/>
      <c r="BDR70" s="399"/>
      <c r="BDS70" s="399"/>
      <c r="BDT70" s="399"/>
      <c r="BDU70" s="399"/>
      <c r="BDV70" s="399"/>
      <c r="BDW70" s="918"/>
      <c r="BDX70" s="918"/>
      <c r="BDY70" s="918"/>
      <c r="BDZ70" s="566"/>
      <c r="BEA70" s="399"/>
      <c r="BEB70" s="399"/>
      <c r="BEC70" s="399"/>
      <c r="BED70" s="567"/>
      <c r="BEE70" s="399"/>
      <c r="BEF70" s="399"/>
      <c r="BEG70" s="399"/>
      <c r="BEH70" s="399"/>
      <c r="BEI70" s="399"/>
      <c r="BEJ70" s="399"/>
      <c r="BEK70" s="399"/>
      <c r="BEL70" s="399"/>
      <c r="BEM70" s="399"/>
      <c r="BEN70" s="918"/>
      <c r="BEO70" s="918"/>
      <c r="BEP70" s="918"/>
      <c r="BEQ70" s="566"/>
      <c r="BER70" s="399"/>
      <c r="BES70" s="399"/>
      <c r="BET70" s="399"/>
      <c r="BEU70" s="567"/>
      <c r="BEV70" s="399"/>
      <c r="BEW70" s="399"/>
      <c r="BEX70" s="399"/>
      <c r="BEY70" s="399"/>
      <c r="BEZ70" s="399"/>
      <c r="BFA70" s="399"/>
      <c r="BFB70" s="399"/>
      <c r="BFC70" s="399"/>
      <c r="BFD70" s="399"/>
      <c r="BFE70" s="918"/>
      <c r="BFF70" s="918"/>
      <c r="BFG70" s="918"/>
      <c r="BFH70" s="566"/>
      <c r="BFI70" s="399"/>
      <c r="BFJ70" s="399"/>
      <c r="BFK70" s="399"/>
      <c r="BFL70" s="567"/>
      <c r="BFM70" s="399"/>
      <c r="BFN70" s="399"/>
      <c r="BFO70" s="399"/>
      <c r="BFP70" s="399"/>
      <c r="BFQ70" s="399"/>
      <c r="BFR70" s="399"/>
      <c r="BFS70" s="399"/>
      <c r="BFT70" s="399"/>
      <c r="BFU70" s="399"/>
      <c r="BFV70" s="918"/>
      <c r="BFW70" s="918"/>
      <c r="BFX70" s="918"/>
      <c r="BFY70" s="566"/>
      <c r="BFZ70" s="399"/>
      <c r="BGA70" s="399"/>
      <c r="BGB70" s="399"/>
      <c r="BGC70" s="567"/>
      <c r="BGD70" s="399"/>
      <c r="BGE70" s="399"/>
      <c r="BGF70" s="399"/>
      <c r="BGG70" s="399"/>
      <c r="BGH70" s="399"/>
      <c r="BGI70" s="399"/>
      <c r="BGJ70" s="399"/>
      <c r="BGK70" s="399"/>
      <c r="BGL70" s="399"/>
      <c r="BGM70" s="918"/>
      <c r="BGN70" s="918"/>
      <c r="BGO70" s="918"/>
      <c r="BGP70" s="566"/>
      <c r="BGQ70" s="399"/>
      <c r="BGR70" s="399"/>
      <c r="BGS70" s="399"/>
      <c r="BGT70" s="567"/>
      <c r="BGU70" s="399"/>
      <c r="BGV70" s="399"/>
      <c r="BGW70" s="399"/>
      <c r="BGX70" s="399"/>
      <c r="BGY70" s="399"/>
      <c r="BGZ70" s="399"/>
      <c r="BHA70" s="399"/>
      <c r="BHB70" s="399"/>
      <c r="BHC70" s="399"/>
      <c r="BHD70" s="918"/>
      <c r="BHE70" s="918"/>
      <c r="BHF70" s="918"/>
      <c r="BHG70" s="566"/>
      <c r="BHH70" s="399"/>
      <c r="BHI70" s="399"/>
      <c r="BHJ70" s="399"/>
      <c r="BHK70" s="567"/>
      <c r="BHL70" s="399"/>
      <c r="BHM70" s="399"/>
      <c r="BHN70" s="399"/>
      <c r="BHO70" s="399"/>
      <c r="BHP70" s="399"/>
      <c r="BHQ70" s="399"/>
      <c r="BHR70" s="399"/>
      <c r="BHS70" s="399"/>
      <c r="BHT70" s="399"/>
      <c r="BHU70" s="918"/>
      <c r="BHV70" s="918"/>
      <c r="BHW70" s="918"/>
      <c r="BHX70" s="566"/>
      <c r="BHY70" s="399"/>
      <c r="BHZ70" s="399"/>
      <c r="BIA70" s="399"/>
      <c r="BIB70" s="567"/>
      <c r="BIC70" s="399"/>
      <c r="BID70" s="399"/>
      <c r="BIE70" s="399"/>
      <c r="BIF70" s="399"/>
      <c r="BIG70" s="399"/>
      <c r="BIH70" s="399"/>
      <c r="BII70" s="399"/>
      <c r="BIJ70" s="399"/>
      <c r="BIK70" s="399"/>
      <c r="BIL70" s="918"/>
      <c r="BIM70" s="918"/>
      <c r="BIN70" s="918"/>
      <c r="BIO70" s="566"/>
      <c r="BIP70" s="399"/>
      <c r="BIQ70" s="399"/>
      <c r="BIR70" s="399"/>
      <c r="BIS70" s="567"/>
      <c r="BIT70" s="399"/>
      <c r="BIU70" s="399"/>
      <c r="BIV70" s="399"/>
      <c r="BIW70" s="399"/>
      <c r="BIX70" s="399"/>
      <c r="BIY70" s="399"/>
      <c r="BIZ70" s="399"/>
      <c r="BJA70" s="399"/>
      <c r="BJB70" s="399"/>
      <c r="BJC70" s="918"/>
      <c r="BJD70" s="918"/>
      <c r="BJE70" s="918"/>
      <c r="BJF70" s="566"/>
      <c r="BJG70" s="399"/>
      <c r="BJH70" s="399"/>
      <c r="BJI70" s="399"/>
      <c r="BJJ70" s="567"/>
      <c r="BJK70" s="399"/>
      <c r="BJL70" s="399"/>
      <c r="BJM70" s="399"/>
      <c r="BJN70" s="399"/>
      <c r="BJO70" s="399"/>
      <c r="BJP70" s="399"/>
      <c r="BJQ70" s="399"/>
      <c r="BJR70" s="399"/>
      <c r="BJS70" s="399"/>
      <c r="BJT70" s="918"/>
      <c r="BJU70" s="918"/>
      <c r="BJV70" s="918"/>
      <c r="BJW70" s="566"/>
      <c r="BJX70" s="399"/>
      <c r="BJY70" s="399"/>
      <c r="BJZ70" s="399"/>
      <c r="BKA70" s="567"/>
      <c r="BKB70" s="399"/>
      <c r="BKC70" s="399"/>
      <c r="BKD70" s="399"/>
      <c r="BKE70" s="399"/>
      <c r="BKF70" s="399"/>
      <c r="BKG70" s="399"/>
      <c r="BKH70" s="399"/>
      <c r="BKI70" s="399"/>
      <c r="BKJ70" s="399"/>
      <c r="BKK70" s="918"/>
      <c r="BKL70" s="918"/>
      <c r="BKM70" s="918"/>
      <c r="BKN70" s="566"/>
      <c r="BKO70" s="399"/>
      <c r="BKP70" s="399"/>
      <c r="BKQ70" s="399"/>
      <c r="BKR70" s="567"/>
      <c r="BKS70" s="399"/>
      <c r="BKT70" s="399"/>
      <c r="BKU70" s="399"/>
      <c r="BKV70" s="399"/>
      <c r="BKW70" s="399"/>
      <c r="BKX70" s="399"/>
      <c r="BKY70" s="399"/>
      <c r="BKZ70" s="399"/>
      <c r="BLA70" s="399"/>
      <c r="BLB70" s="918"/>
      <c r="BLC70" s="918"/>
      <c r="BLD70" s="918"/>
      <c r="BLE70" s="566"/>
      <c r="BLF70" s="399"/>
      <c r="BLG70" s="399"/>
      <c r="BLH70" s="399"/>
      <c r="BLI70" s="567"/>
      <c r="BLJ70" s="399"/>
      <c r="BLK70" s="399"/>
      <c r="BLL70" s="399"/>
      <c r="BLM70" s="399"/>
      <c r="BLN70" s="399"/>
      <c r="BLO70" s="399"/>
      <c r="BLP70" s="399"/>
      <c r="BLQ70" s="399"/>
      <c r="BLR70" s="399"/>
      <c r="BLS70" s="918"/>
      <c r="BLT70" s="918"/>
      <c r="BLU70" s="918"/>
      <c r="BLV70" s="566"/>
      <c r="BLW70" s="399"/>
      <c r="BLX70" s="399"/>
      <c r="BLY70" s="399"/>
      <c r="BLZ70" s="567"/>
      <c r="BMA70" s="399"/>
      <c r="BMB70" s="399"/>
      <c r="BMC70" s="399"/>
      <c r="BMD70" s="399"/>
      <c r="BME70" s="399"/>
      <c r="BMF70" s="399"/>
      <c r="BMG70" s="399"/>
      <c r="BMH70" s="399"/>
      <c r="BMI70" s="399"/>
      <c r="BMJ70" s="918"/>
      <c r="BMK70" s="918"/>
      <c r="BML70" s="918"/>
      <c r="BMM70" s="566"/>
      <c r="BMN70" s="399"/>
      <c r="BMO70" s="399"/>
      <c r="BMP70" s="399"/>
      <c r="BMQ70" s="567"/>
      <c r="BMR70" s="399"/>
      <c r="BMS70" s="399"/>
      <c r="BMT70" s="399"/>
      <c r="BMU70" s="399"/>
      <c r="BMV70" s="399"/>
      <c r="BMW70" s="399"/>
      <c r="BMX70" s="399"/>
      <c r="BMY70" s="399"/>
      <c r="BMZ70" s="399"/>
      <c r="BNA70" s="918"/>
      <c r="BNB70" s="918"/>
      <c r="BNC70" s="918"/>
      <c r="BND70" s="566"/>
      <c r="BNE70" s="399"/>
      <c r="BNF70" s="399"/>
      <c r="BNG70" s="399"/>
      <c r="BNH70" s="567"/>
      <c r="BNI70" s="399"/>
      <c r="BNJ70" s="399"/>
      <c r="BNK70" s="399"/>
      <c r="BNL70" s="399"/>
      <c r="BNM70" s="399"/>
      <c r="BNN70" s="399"/>
      <c r="BNO70" s="399"/>
      <c r="BNP70" s="399"/>
      <c r="BNQ70" s="399"/>
      <c r="BNR70" s="918"/>
      <c r="BNS70" s="918"/>
      <c r="BNT70" s="918"/>
      <c r="BNU70" s="566"/>
      <c r="BNV70" s="399"/>
      <c r="BNW70" s="399"/>
      <c r="BNX70" s="399"/>
      <c r="BNY70" s="567"/>
      <c r="BNZ70" s="399"/>
      <c r="BOA70" s="399"/>
      <c r="BOB70" s="399"/>
      <c r="BOC70" s="399"/>
      <c r="BOD70" s="399"/>
      <c r="BOE70" s="399"/>
      <c r="BOF70" s="399"/>
      <c r="BOG70" s="399"/>
      <c r="BOH70" s="399"/>
      <c r="BOI70" s="918"/>
      <c r="BOJ70" s="918"/>
      <c r="BOK70" s="918"/>
      <c r="BOL70" s="566"/>
      <c r="BOM70" s="399"/>
      <c r="BON70" s="399"/>
      <c r="BOO70" s="399"/>
      <c r="BOP70" s="567"/>
      <c r="BOQ70" s="399"/>
      <c r="BOR70" s="399"/>
      <c r="BOS70" s="399"/>
      <c r="BOT70" s="399"/>
      <c r="BOU70" s="399"/>
      <c r="BOV70" s="399"/>
      <c r="BOW70" s="399"/>
      <c r="BOX70" s="399"/>
      <c r="BOY70" s="399"/>
      <c r="BOZ70" s="918"/>
      <c r="BPA70" s="918"/>
      <c r="BPB70" s="918"/>
      <c r="BPC70" s="566"/>
      <c r="BPD70" s="399"/>
      <c r="BPE70" s="399"/>
      <c r="BPF70" s="399"/>
      <c r="BPG70" s="567"/>
      <c r="BPH70" s="399"/>
      <c r="BPI70" s="399"/>
      <c r="BPJ70" s="399"/>
      <c r="BPK70" s="399"/>
      <c r="BPL70" s="399"/>
      <c r="BPM70" s="399"/>
      <c r="BPN70" s="399"/>
      <c r="BPO70" s="399"/>
      <c r="BPP70" s="399"/>
      <c r="BPQ70" s="918"/>
      <c r="BPR70" s="918"/>
      <c r="BPS70" s="918"/>
      <c r="BPT70" s="566"/>
      <c r="BPU70" s="399"/>
      <c r="BPV70" s="399"/>
      <c r="BPW70" s="399"/>
      <c r="BPX70" s="567"/>
      <c r="BPY70" s="399"/>
      <c r="BPZ70" s="399"/>
      <c r="BQA70" s="399"/>
      <c r="BQB70" s="399"/>
      <c r="BQC70" s="399"/>
      <c r="BQD70" s="399"/>
      <c r="BQE70" s="399"/>
      <c r="BQF70" s="399"/>
      <c r="BQG70" s="399"/>
      <c r="BQH70" s="918"/>
      <c r="BQI70" s="918"/>
      <c r="BQJ70" s="918"/>
      <c r="BQK70" s="566"/>
      <c r="BQL70" s="399"/>
      <c r="BQM70" s="399"/>
      <c r="BQN70" s="399"/>
      <c r="BQO70" s="567"/>
      <c r="BQP70" s="399"/>
      <c r="BQQ70" s="399"/>
      <c r="BQR70" s="399"/>
      <c r="BQS70" s="399"/>
      <c r="BQT70" s="399"/>
      <c r="BQU70" s="399"/>
      <c r="BQV70" s="399"/>
      <c r="BQW70" s="399"/>
      <c r="BQX70" s="399"/>
      <c r="BQY70" s="918"/>
      <c r="BQZ70" s="918"/>
      <c r="BRA70" s="918"/>
      <c r="BRB70" s="566"/>
      <c r="BRC70" s="399"/>
      <c r="BRD70" s="399"/>
      <c r="BRE70" s="399"/>
      <c r="BRF70" s="567"/>
      <c r="BRG70" s="399"/>
      <c r="BRH70" s="399"/>
      <c r="BRI70" s="399"/>
      <c r="BRJ70" s="399"/>
      <c r="BRK70" s="399"/>
      <c r="BRL70" s="399"/>
      <c r="BRM70" s="399"/>
      <c r="BRN70" s="399"/>
      <c r="BRO70" s="399"/>
      <c r="BRP70" s="918"/>
      <c r="BRQ70" s="918"/>
      <c r="BRR70" s="918"/>
      <c r="BRS70" s="566"/>
      <c r="BRT70" s="399"/>
      <c r="BRU70" s="399"/>
      <c r="BRV70" s="399"/>
      <c r="BRW70" s="567"/>
      <c r="BRX70" s="399"/>
      <c r="BRY70" s="399"/>
      <c r="BRZ70" s="399"/>
      <c r="BSA70" s="399"/>
      <c r="BSB70" s="399"/>
      <c r="BSC70" s="399"/>
      <c r="BSD70" s="399"/>
      <c r="BSE70" s="399"/>
      <c r="BSF70" s="399"/>
      <c r="BSG70" s="918"/>
      <c r="BSH70" s="918"/>
      <c r="BSI70" s="918"/>
      <c r="BSJ70" s="566"/>
      <c r="BSK70" s="399"/>
      <c r="BSL70" s="399"/>
      <c r="BSM70" s="399"/>
      <c r="BSN70" s="567"/>
      <c r="BSO70" s="399"/>
      <c r="BSP70" s="399"/>
      <c r="BSQ70" s="399"/>
      <c r="BSR70" s="399"/>
      <c r="BSS70" s="399"/>
      <c r="BST70" s="399"/>
      <c r="BSU70" s="399"/>
      <c r="BSV70" s="399"/>
      <c r="BSW70" s="399"/>
      <c r="BSX70" s="918"/>
      <c r="BSY70" s="918"/>
      <c r="BSZ70" s="918"/>
      <c r="BTA70" s="566"/>
      <c r="BTB70" s="399"/>
      <c r="BTC70" s="399"/>
      <c r="BTD70" s="399"/>
      <c r="BTE70" s="567"/>
      <c r="BTF70" s="399"/>
      <c r="BTG70" s="399"/>
      <c r="BTH70" s="399"/>
      <c r="BTI70" s="399"/>
      <c r="BTJ70" s="399"/>
      <c r="BTK70" s="399"/>
      <c r="BTL70" s="399"/>
      <c r="BTM70" s="399"/>
      <c r="BTN70" s="399"/>
      <c r="BTO70" s="918"/>
      <c r="BTP70" s="918"/>
      <c r="BTQ70" s="918"/>
      <c r="BTR70" s="566"/>
      <c r="BTS70" s="399"/>
      <c r="BTT70" s="399"/>
      <c r="BTU70" s="399"/>
      <c r="BTV70" s="567"/>
      <c r="BTW70" s="399"/>
      <c r="BTX70" s="399"/>
      <c r="BTY70" s="399"/>
      <c r="BTZ70" s="399"/>
      <c r="BUA70" s="399"/>
      <c r="BUB70" s="399"/>
      <c r="BUC70" s="399"/>
      <c r="BUD70" s="399"/>
      <c r="BUE70" s="399"/>
      <c r="BUF70" s="918"/>
      <c r="BUG70" s="918"/>
      <c r="BUH70" s="918"/>
      <c r="BUI70" s="566"/>
      <c r="BUJ70" s="399"/>
      <c r="BUK70" s="399"/>
      <c r="BUL70" s="399"/>
      <c r="BUM70" s="567"/>
      <c r="BUN70" s="399"/>
      <c r="BUO70" s="399"/>
      <c r="BUP70" s="399"/>
      <c r="BUQ70" s="399"/>
      <c r="BUR70" s="399"/>
      <c r="BUS70" s="399"/>
      <c r="BUT70" s="399"/>
      <c r="BUU70" s="399"/>
      <c r="BUV70" s="399"/>
      <c r="BUW70" s="918"/>
      <c r="BUX70" s="918"/>
      <c r="BUY70" s="918"/>
      <c r="BUZ70" s="566"/>
      <c r="BVA70" s="399"/>
      <c r="BVB70" s="399"/>
      <c r="BVC70" s="399"/>
      <c r="BVD70" s="567"/>
      <c r="BVE70" s="399"/>
      <c r="BVF70" s="399"/>
      <c r="BVG70" s="399"/>
      <c r="BVH70" s="399"/>
      <c r="BVI70" s="399"/>
      <c r="BVJ70" s="399"/>
      <c r="BVK70" s="399"/>
      <c r="BVL70" s="399"/>
      <c r="BVM70" s="399"/>
      <c r="BVN70" s="918"/>
      <c r="BVO70" s="918"/>
      <c r="BVP70" s="918"/>
      <c r="BVQ70" s="566"/>
      <c r="BVR70" s="399"/>
      <c r="BVS70" s="399"/>
      <c r="BVT70" s="399"/>
      <c r="BVU70" s="567"/>
      <c r="BVV70" s="399"/>
      <c r="BVW70" s="399"/>
      <c r="BVX70" s="399"/>
      <c r="BVY70" s="399"/>
      <c r="BVZ70" s="399"/>
      <c r="BWA70" s="399"/>
      <c r="BWB70" s="399"/>
      <c r="BWC70" s="399"/>
      <c r="BWD70" s="399"/>
      <c r="BWE70" s="918"/>
      <c r="BWF70" s="918"/>
      <c r="BWG70" s="918"/>
      <c r="BWH70" s="566"/>
      <c r="BWI70" s="399"/>
      <c r="BWJ70" s="399"/>
      <c r="BWK70" s="399"/>
      <c r="BWL70" s="567"/>
      <c r="BWM70" s="399"/>
      <c r="BWN70" s="399"/>
      <c r="BWO70" s="399"/>
      <c r="BWP70" s="399"/>
      <c r="BWQ70" s="399"/>
      <c r="BWR70" s="399"/>
      <c r="BWS70" s="399"/>
      <c r="BWT70" s="399"/>
      <c r="BWU70" s="399"/>
      <c r="BWV70" s="918"/>
      <c r="BWW70" s="918"/>
      <c r="BWX70" s="918"/>
      <c r="BWY70" s="566"/>
      <c r="BWZ70" s="399"/>
      <c r="BXA70" s="399"/>
      <c r="BXB70" s="399"/>
      <c r="BXC70" s="567"/>
      <c r="BXD70" s="399"/>
      <c r="BXE70" s="399"/>
      <c r="BXF70" s="399"/>
      <c r="BXG70" s="399"/>
      <c r="BXH70" s="399"/>
      <c r="BXI70" s="399"/>
      <c r="BXJ70" s="399"/>
      <c r="BXK70" s="399"/>
      <c r="BXL70" s="399"/>
      <c r="BXM70" s="918"/>
      <c r="BXN70" s="918"/>
      <c r="BXO70" s="918"/>
      <c r="BXP70" s="566"/>
      <c r="BXQ70" s="399"/>
      <c r="BXR70" s="399"/>
      <c r="BXS70" s="399"/>
      <c r="BXT70" s="567"/>
      <c r="BXU70" s="399"/>
      <c r="BXV70" s="399"/>
      <c r="BXW70" s="399"/>
      <c r="BXX70" s="399"/>
      <c r="BXY70" s="399"/>
      <c r="BXZ70" s="399"/>
      <c r="BYA70" s="399"/>
      <c r="BYB70" s="399"/>
      <c r="BYC70" s="399"/>
      <c r="BYD70" s="918"/>
      <c r="BYE70" s="918"/>
      <c r="BYF70" s="918"/>
      <c r="BYG70" s="566"/>
      <c r="BYH70" s="399"/>
      <c r="BYI70" s="399"/>
      <c r="BYJ70" s="399"/>
      <c r="BYK70" s="567"/>
      <c r="BYL70" s="399"/>
      <c r="BYM70" s="399"/>
      <c r="BYN70" s="399"/>
      <c r="BYO70" s="399"/>
      <c r="BYP70" s="399"/>
      <c r="BYQ70" s="399"/>
      <c r="BYR70" s="399"/>
      <c r="BYS70" s="399"/>
      <c r="BYT70" s="399"/>
      <c r="BYU70" s="918"/>
      <c r="BYV70" s="918"/>
      <c r="BYW70" s="918"/>
      <c r="BYX70" s="566"/>
      <c r="BYY70" s="399"/>
      <c r="BYZ70" s="399"/>
      <c r="BZA70" s="399"/>
      <c r="BZB70" s="567"/>
      <c r="BZC70" s="399"/>
      <c r="BZD70" s="399"/>
      <c r="BZE70" s="399"/>
      <c r="BZF70" s="399"/>
      <c r="BZG70" s="399"/>
      <c r="BZH70" s="399"/>
      <c r="BZI70" s="399"/>
      <c r="BZJ70" s="399"/>
      <c r="BZK70" s="399"/>
      <c r="BZL70" s="918"/>
      <c r="BZM70" s="918"/>
      <c r="BZN70" s="918"/>
      <c r="BZO70" s="566"/>
      <c r="BZP70" s="399"/>
      <c r="BZQ70" s="399"/>
      <c r="BZR70" s="399"/>
      <c r="BZS70" s="567"/>
      <c r="BZT70" s="399"/>
      <c r="BZU70" s="399"/>
      <c r="BZV70" s="399"/>
      <c r="BZW70" s="399"/>
      <c r="BZX70" s="399"/>
      <c r="BZY70" s="399"/>
      <c r="BZZ70" s="399"/>
      <c r="CAA70" s="399"/>
      <c r="CAB70" s="399"/>
      <c r="CAC70" s="918"/>
      <c r="CAD70" s="918"/>
      <c r="CAE70" s="918"/>
      <c r="CAF70" s="566"/>
      <c r="CAG70" s="399"/>
      <c r="CAH70" s="399"/>
      <c r="CAI70" s="399"/>
      <c r="CAJ70" s="567"/>
      <c r="CAK70" s="399"/>
      <c r="CAL70" s="399"/>
      <c r="CAM70" s="399"/>
      <c r="CAN70" s="399"/>
      <c r="CAO70" s="399"/>
      <c r="CAP70" s="399"/>
      <c r="CAQ70" s="399"/>
      <c r="CAR70" s="399"/>
      <c r="CAS70" s="399"/>
      <c r="CAT70" s="918"/>
      <c r="CAU70" s="918"/>
      <c r="CAV70" s="918"/>
      <c r="CAW70" s="566"/>
      <c r="CAX70" s="399"/>
      <c r="CAY70" s="399"/>
      <c r="CAZ70" s="399"/>
      <c r="CBA70" s="567"/>
      <c r="CBB70" s="399"/>
      <c r="CBC70" s="399"/>
      <c r="CBD70" s="399"/>
      <c r="CBE70" s="399"/>
      <c r="CBF70" s="399"/>
      <c r="CBG70" s="399"/>
      <c r="CBH70" s="399"/>
      <c r="CBI70" s="399"/>
      <c r="CBJ70" s="399"/>
      <c r="CBK70" s="918"/>
      <c r="CBL70" s="918"/>
      <c r="CBM70" s="918"/>
      <c r="CBN70" s="566"/>
      <c r="CBO70" s="399"/>
      <c r="CBP70" s="399"/>
      <c r="CBQ70" s="399"/>
      <c r="CBR70" s="567"/>
      <c r="CBS70" s="399"/>
      <c r="CBT70" s="399"/>
      <c r="CBU70" s="399"/>
      <c r="CBV70" s="399"/>
      <c r="CBW70" s="399"/>
      <c r="CBX70" s="399"/>
      <c r="CBY70" s="399"/>
      <c r="CBZ70" s="399"/>
      <c r="CCA70" s="399"/>
      <c r="CCB70" s="918"/>
      <c r="CCC70" s="918"/>
      <c r="CCD70" s="918"/>
      <c r="CCE70" s="566"/>
      <c r="CCF70" s="399"/>
      <c r="CCG70" s="399"/>
      <c r="CCH70" s="399"/>
      <c r="CCI70" s="567"/>
      <c r="CCJ70" s="399"/>
      <c r="CCK70" s="399"/>
      <c r="CCL70" s="399"/>
      <c r="CCM70" s="399"/>
      <c r="CCN70" s="399"/>
      <c r="CCO70" s="399"/>
      <c r="CCP70" s="399"/>
      <c r="CCQ70" s="399"/>
      <c r="CCR70" s="399"/>
      <c r="CCS70" s="918"/>
      <c r="CCT70" s="918"/>
      <c r="CCU70" s="918"/>
      <c r="CCV70" s="566"/>
      <c r="CCW70" s="399"/>
      <c r="CCX70" s="399"/>
      <c r="CCY70" s="399"/>
      <c r="CCZ70" s="567"/>
      <c r="CDA70" s="399"/>
      <c r="CDB70" s="399"/>
      <c r="CDC70" s="399"/>
      <c r="CDD70" s="399"/>
      <c r="CDE70" s="399"/>
      <c r="CDF70" s="399"/>
      <c r="CDG70" s="399"/>
      <c r="CDH70" s="399"/>
      <c r="CDI70" s="399"/>
      <c r="CDJ70" s="918"/>
      <c r="CDK70" s="918"/>
      <c r="CDL70" s="918"/>
      <c r="CDM70" s="566"/>
      <c r="CDN70" s="399"/>
      <c r="CDO70" s="399"/>
      <c r="CDP70" s="399"/>
      <c r="CDQ70" s="567"/>
      <c r="CDR70" s="399"/>
      <c r="CDS70" s="399"/>
      <c r="CDT70" s="399"/>
      <c r="CDU70" s="399"/>
      <c r="CDV70" s="399"/>
      <c r="CDW70" s="399"/>
      <c r="CDX70" s="399"/>
      <c r="CDY70" s="399"/>
      <c r="CDZ70" s="399"/>
      <c r="CEA70" s="918"/>
      <c r="CEB70" s="918"/>
      <c r="CEC70" s="918"/>
      <c r="CED70" s="566"/>
      <c r="CEE70" s="399"/>
      <c r="CEF70" s="399"/>
      <c r="CEG70" s="399"/>
      <c r="CEH70" s="567"/>
      <c r="CEI70" s="399"/>
      <c r="CEJ70" s="399"/>
      <c r="CEK70" s="399"/>
      <c r="CEL70" s="399"/>
      <c r="CEM70" s="399"/>
      <c r="CEN70" s="399"/>
      <c r="CEO70" s="399"/>
      <c r="CEP70" s="399"/>
      <c r="CEQ70" s="399"/>
      <c r="CER70" s="918"/>
      <c r="CES70" s="918"/>
      <c r="CET70" s="918"/>
      <c r="CEU70" s="566"/>
      <c r="CEV70" s="399"/>
      <c r="CEW70" s="399"/>
      <c r="CEX70" s="399"/>
      <c r="CEY70" s="567"/>
      <c r="CEZ70" s="399"/>
      <c r="CFA70" s="399"/>
      <c r="CFB70" s="399"/>
      <c r="CFC70" s="399"/>
      <c r="CFD70" s="399"/>
      <c r="CFE70" s="399"/>
      <c r="CFF70" s="399"/>
      <c r="CFG70" s="399"/>
      <c r="CFH70" s="399"/>
      <c r="CFI70" s="918"/>
      <c r="CFJ70" s="918"/>
      <c r="CFK70" s="918"/>
      <c r="CFL70" s="566"/>
      <c r="CFM70" s="399"/>
      <c r="CFN70" s="399"/>
      <c r="CFO70" s="399"/>
      <c r="CFP70" s="567"/>
      <c r="CFQ70" s="399"/>
      <c r="CFR70" s="399"/>
      <c r="CFS70" s="399"/>
      <c r="CFT70" s="399"/>
      <c r="CFU70" s="399"/>
      <c r="CFV70" s="399"/>
      <c r="CFW70" s="399"/>
      <c r="CFX70" s="399"/>
      <c r="CFY70" s="399"/>
      <c r="CFZ70" s="918"/>
      <c r="CGA70" s="918"/>
      <c r="CGB70" s="918"/>
      <c r="CGC70" s="566"/>
      <c r="CGD70" s="399"/>
      <c r="CGE70" s="399"/>
      <c r="CGF70" s="399"/>
      <c r="CGG70" s="567"/>
      <c r="CGH70" s="399"/>
      <c r="CGI70" s="399"/>
      <c r="CGJ70" s="399"/>
      <c r="CGK70" s="399"/>
      <c r="CGL70" s="399"/>
      <c r="CGM70" s="399"/>
      <c r="CGN70" s="399"/>
      <c r="CGO70" s="399"/>
      <c r="CGP70" s="399"/>
      <c r="CGQ70" s="918"/>
      <c r="CGR70" s="918"/>
      <c r="CGS70" s="918"/>
      <c r="CGT70" s="566"/>
      <c r="CGU70" s="399"/>
      <c r="CGV70" s="399"/>
      <c r="CGW70" s="399"/>
      <c r="CGX70" s="567"/>
      <c r="CGY70" s="399"/>
      <c r="CGZ70" s="399"/>
      <c r="CHA70" s="399"/>
      <c r="CHB70" s="399"/>
      <c r="CHC70" s="399"/>
      <c r="CHD70" s="399"/>
      <c r="CHE70" s="399"/>
      <c r="CHF70" s="399"/>
      <c r="CHG70" s="399"/>
      <c r="CHH70" s="918"/>
      <c r="CHI70" s="918"/>
      <c r="CHJ70" s="918"/>
      <c r="CHK70" s="566"/>
      <c r="CHL70" s="399"/>
      <c r="CHM70" s="399"/>
      <c r="CHN70" s="399"/>
      <c r="CHO70" s="567"/>
      <c r="CHP70" s="399"/>
      <c r="CHQ70" s="399"/>
      <c r="CHR70" s="399"/>
      <c r="CHS70" s="399"/>
      <c r="CHT70" s="399"/>
      <c r="CHU70" s="399"/>
      <c r="CHV70" s="399"/>
      <c r="CHW70" s="399"/>
      <c r="CHX70" s="399"/>
      <c r="CHY70" s="918"/>
      <c r="CHZ70" s="918"/>
      <c r="CIA70" s="918"/>
      <c r="CIB70" s="566"/>
      <c r="CIC70" s="399"/>
      <c r="CID70" s="399"/>
      <c r="CIE70" s="399"/>
      <c r="CIF70" s="567"/>
      <c r="CIG70" s="399"/>
      <c r="CIH70" s="399"/>
      <c r="CII70" s="399"/>
      <c r="CIJ70" s="399"/>
      <c r="CIK70" s="399"/>
      <c r="CIL70" s="399"/>
      <c r="CIM70" s="399"/>
      <c r="CIN70" s="399"/>
      <c r="CIO70" s="399"/>
      <c r="CIP70" s="918"/>
      <c r="CIQ70" s="918"/>
      <c r="CIR70" s="918"/>
      <c r="CIS70" s="566"/>
      <c r="CIT70" s="399"/>
      <c r="CIU70" s="399"/>
      <c r="CIV70" s="399"/>
      <c r="CIW70" s="567"/>
      <c r="CIX70" s="399"/>
      <c r="CIY70" s="399"/>
      <c r="CIZ70" s="399"/>
      <c r="CJA70" s="399"/>
      <c r="CJB70" s="399"/>
      <c r="CJC70" s="399"/>
      <c r="CJD70" s="399"/>
      <c r="CJE70" s="399"/>
      <c r="CJF70" s="399"/>
      <c r="CJG70" s="918"/>
      <c r="CJH70" s="918"/>
      <c r="CJI70" s="918"/>
      <c r="CJJ70" s="566"/>
      <c r="CJK70" s="399"/>
      <c r="CJL70" s="399"/>
      <c r="CJM70" s="399"/>
      <c r="CJN70" s="567"/>
      <c r="CJO70" s="399"/>
      <c r="CJP70" s="399"/>
      <c r="CJQ70" s="399"/>
      <c r="CJR70" s="399"/>
      <c r="CJS70" s="399"/>
      <c r="CJT70" s="399"/>
      <c r="CJU70" s="399"/>
      <c r="CJV70" s="399"/>
      <c r="CJW70" s="399"/>
      <c r="CJX70" s="918"/>
      <c r="CJY70" s="918"/>
      <c r="CJZ70" s="918"/>
      <c r="CKA70" s="566"/>
      <c r="CKB70" s="399"/>
      <c r="CKC70" s="399"/>
      <c r="CKD70" s="399"/>
      <c r="CKE70" s="567"/>
      <c r="CKF70" s="399"/>
      <c r="CKG70" s="399"/>
      <c r="CKH70" s="399"/>
      <c r="CKI70" s="399"/>
      <c r="CKJ70" s="399"/>
      <c r="CKK70" s="399"/>
      <c r="CKL70" s="399"/>
      <c r="CKM70" s="399"/>
      <c r="CKN70" s="399"/>
      <c r="CKO70" s="918"/>
      <c r="CKP70" s="918"/>
      <c r="CKQ70" s="918"/>
      <c r="CKR70" s="566"/>
      <c r="CKS70" s="399"/>
      <c r="CKT70" s="399"/>
      <c r="CKU70" s="399"/>
      <c r="CKV70" s="567"/>
      <c r="CKW70" s="399"/>
      <c r="CKX70" s="399"/>
      <c r="CKY70" s="399"/>
      <c r="CKZ70" s="399"/>
      <c r="CLA70" s="399"/>
      <c r="CLB70" s="399"/>
      <c r="CLC70" s="399"/>
      <c r="CLD70" s="399"/>
      <c r="CLE70" s="399"/>
      <c r="CLF70" s="918"/>
      <c r="CLG70" s="918"/>
      <c r="CLH70" s="918"/>
      <c r="CLI70" s="566"/>
      <c r="CLJ70" s="399"/>
      <c r="CLK70" s="399"/>
      <c r="CLL70" s="399"/>
      <c r="CLM70" s="567"/>
      <c r="CLN70" s="399"/>
      <c r="CLO70" s="399"/>
      <c r="CLP70" s="399"/>
      <c r="CLQ70" s="399"/>
      <c r="CLR70" s="399"/>
      <c r="CLS70" s="399"/>
      <c r="CLT70" s="399"/>
      <c r="CLU70" s="399"/>
      <c r="CLV70" s="399"/>
      <c r="CLW70" s="918"/>
      <c r="CLX70" s="918"/>
      <c r="CLY70" s="918"/>
      <c r="CLZ70" s="566"/>
      <c r="CMA70" s="399"/>
      <c r="CMB70" s="399"/>
      <c r="CMC70" s="399"/>
      <c r="CMD70" s="567"/>
      <c r="CME70" s="399"/>
      <c r="CMF70" s="399"/>
      <c r="CMG70" s="399"/>
      <c r="CMH70" s="399"/>
      <c r="CMI70" s="399"/>
      <c r="CMJ70" s="399"/>
      <c r="CMK70" s="399"/>
      <c r="CML70" s="399"/>
      <c r="CMM70" s="399"/>
      <c r="CMN70" s="918"/>
      <c r="CMO70" s="918"/>
      <c r="CMP70" s="918"/>
      <c r="CMQ70" s="566"/>
      <c r="CMR70" s="399"/>
      <c r="CMS70" s="399"/>
      <c r="CMT70" s="399"/>
      <c r="CMU70" s="567"/>
      <c r="CMV70" s="399"/>
      <c r="CMW70" s="399"/>
      <c r="CMX70" s="399"/>
      <c r="CMY70" s="399"/>
      <c r="CMZ70" s="399"/>
      <c r="CNA70" s="399"/>
      <c r="CNB70" s="399"/>
      <c r="CNC70" s="399"/>
      <c r="CND70" s="399"/>
      <c r="CNE70" s="918"/>
      <c r="CNF70" s="918"/>
      <c r="CNG70" s="918"/>
      <c r="CNH70" s="566"/>
      <c r="CNI70" s="399"/>
      <c r="CNJ70" s="399"/>
      <c r="CNK70" s="399"/>
      <c r="CNL70" s="567"/>
      <c r="CNM70" s="399"/>
      <c r="CNN70" s="399"/>
      <c r="CNO70" s="399"/>
      <c r="CNP70" s="399"/>
      <c r="CNQ70" s="399"/>
      <c r="CNR70" s="399"/>
      <c r="CNS70" s="399"/>
      <c r="CNT70" s="399"/>
      <c r="CNU70" s="399"/>
      <c r="CNV70" s="918"/>
      <c r="CNW70" s="918"/>
      <c r="CNX70" s="918"/>
      <c r="CNY70" s="566"/>
      <c r="CNZ70" s="399"/>
      <c r="COA70" s="399"/>
      <c r="COB70" s="399"/>
      <c r="COC70" s="567"/>
      <c r="COD70" s="399"/>
      <c r="COE70" s="399"/>
      <c r="COF70" s="399"/>
      <c r="COG70" s="399"/>
      <c r="COH70" s="399"/>
      <c r="COI70" s="399"/>
      <c r="COJ70" s="399"/>
      <c r="COK70" s="399"/>
      <c r="COL70" s="399"/>
      <c r="COM70" s="918"/>
      <c r="CON70" s="918"/>
      <c r="COO70" s="918"/>
      <c r="COP70" s="566"/>
      <c r="COQ70" s="399"/>
      <c r="COR70" s="399"/>
      <c r="COS70" s="399"/>
      <c r="COT70" s="567"/>
      <c r="COU70" s="399"/>
      <c r="COV70" s="399"/>
      <c r="COW70" s="399"/>
      <c r="COX70" s="399"/>
      <c r="COY70" s="399"/>
      <c r="COZ70" s="399"/>
      <c r="CPA70" s="399"/>
      <c r="CPB70" s="399"/>
      <c r="CPC70" s="399"/>
      <c r="CPD70" s="918"/>
      <c r="CPE70" s="918"/>
      <c r="CPF70" s="918"/>
      <c r="CPG70" s="566"/>
      <c r="CPH70" s="399"/>
      <c r="CPI70" s="399"/>
      <c r="CPJ70" s="399"/>
      <c r="CPK70" s="567"/>
      <c r="CPL70" s="399"/>
      <c r="CPM70" s="399"/>
      <c r="CPN70" s="399"/>
      <c r="CPO70" s="399"/>
      <c r="CPP70" s="399"/>
      <c r="CPQ70" s="399"/>
      <c r="CPR70" s="399"/>
      <c r="CPS70" s="399"/>
      <c r="CPT70" s="399"/>
      <c r="CPU70" s="918"/>
      <c r="CPV70" s="918"/>
      <c r="CPW70" s="918"/>
      <c r="CPX70" s="566"/>
      <c r="CPY70" s="399"/>
      <c r="CPZ70" s="399"/>
      <c r="CQA70" s="399"/>
      <c r="CQB70" s="567"/>
      <c r="CQC70" s="399"/>
      <c r="CQD70" s="399"/>
      <c r="CQE70" s="399"/>
      <c r="CQF70" s="399"/>
      <c r="CQG70" s="399"/>
      <c r="CQH70" s="399"/>
      <c r="CQI70" s="399"/>
      <c r="CQJ70" s="399"/>
      <c r="CQK70" s="399"/>
      <c r="CQL70" s="918"/>
      <c r="CQM70" s="918"/>
      <c r="CQN70" s="918"/>
      <c r="CQO70" s="566"/>
      <c r="CQP70" s="399"/>
      <c r="CQQ70" s="399"/>
      <c r="CQR70" s="399"/>
      <c r="CQS70" s="567"/>
      <c r="CQT70" s="399"/>
      <c r="CQU70" s="399"/>
      <c r="CQV70" s="399"/>
      <c r="CQW70" s="399"/>
      <c r="CQX70" s="399"/>
      <c r="CQY70" s="399"/>
      <c r="CQZ70" s="399"/>
      <c r="CRA70" s="399"/>
      <c r="CRB70" s="399"/>
      <c r="CRC70" s="918"/>
      <c r="CRD70" s="918"/>
      <c r="CRE70" s="918"/>
      <c r="CRF70" s="566"/>
      <c r="CRG70" s="399"/>
      <c r="CRH70" s="399"/>
      <c r="CRI70" s="399"/>
      <c r="CRJ70" s="567"/>
      <c r="CRK70" s="399"/>
      <c r="CRL70" s="399"/>
      <c r="CRM70" s="399"/>
      <c r="CRN70" s="399"/>
      <c r="CRO70" s="399"/>
      <c r="CRP70" s="399"/>
      <c r="CRQ70" s="399"/>
      <c r="CRR70" s="399"/>
      <c r="CRS70" s="399"/>
      <c r="CRT70" s="918"/>
      <c r="CRU70" s="918"/>
      <c r="CRV70" s="918"/>
      <c r="CRW70" s="566"/>
      <c r="CRX70" s="399"/>
      <c r="CRY70" s="399"/>
      <c r="CRZ70" s="399"/>
      <c r="CSA70" s="567"/>
      <c r="CSB70" s="399"/>
      <c r="CSC70" s="399"/>
      <c r="CSD70" s="399"/>
      <c r="CSE70" s="399"/>
      <c r="CSF70" s="399"/>
      <c r="CSG70" s="399"/>
      <c r="CSH70" s="399"/>
      <c r="CSI70" s="399"/>
      <c r="CSJ70" s="399"/>
      <c r="CSK70" s="918"/>
      <c r="CSL70" s="918"/>
      <c r="CSM70" s="918"/>
      <c r="CSN70" s="566"/>
      <c r="CSO70" s="399"/>
      <c r="CSP70" s="399"/>
      <c r="CSQ70" s="399"/>
      <c r="CSR70" s="567"/>
      <c r="CSS70" s="399"/>
      <c r="CST70" s="399"/>
      <c r="CSU70" s="399"/>
      <c r="CSV70" s="399"/>
      <c r="CSW70" s="399"/>
      <c r="CSX70" s="399"/>
      <c r="CSY70" s="399"/>
      <c r="CSZ70" s="399"/>
      <c r="CTA70" s="399"/>
      <c r="CTB70" s="918"/>
      <c r="CTC70" s="918"/>
      <c r="CTD70" s="918"/>
      <c r="CTE70" s="566"/>
      <c r="CTF70" s="399"/>
      <c r="CTG70" s="399"/>
      <c r="CTH70" s="399"/>
      <c r="CTI70" s="567"/>
      <c r="CTJ70" s="399"/>
      <c r="CTK70" s="399"/>
      <c r="CTL70" s="399"/>
      <c r="CTM70" s="399"/>
      <c r="CTN70" s="399"/>
      <c r="CTO70" s="399"/>
      <c r="CTP70" s="399"/>
      <c r="CTQ70" s="399"/>
      <c r="CTR70" s="399"/>
      <c r="CTS70" s="918"/>
      <c r="CTT70" s="918"/>
      <c r="CTU70" s="918"/>
      <c r="CTV70" s="566"/>
      <c r="CTW70" s="399"/>
      <c r="CTX70" s="399"/>
      <c r="CTY70" s="399"/>
      <c r="CTZ70" s="567"/>
      <c r="CUA70" s="399"/>
      <c r="CUB70" s="399"/>
      <c r="CUC70" s="399"/>
      <c r="CUD70" s="399"/>
      <c r="CUE70" s="399"/>
      <c r="CUF70" s="399"/>
      <c r="CUG70" s="399"/>
      <c r="CUH70" s="399"/>
      <c r="CUI70" s="399"/>
      <c r="CUJ70" s="918"/>
      <c r="CUK70" s="918"/>
      <c r="CUL70" s="918"/>
      <c r="CUM70" s="566"/>
      <c r="CUN70" s="399"/>
      <c r="CUO70" s="399"/>
      <c r="CUP70" s="399"/>
      <c r="CUQ70" s="567"/>
      <c r="CUR70" s="399"/>
      <c r="CUS70" s="399"/>
      <c r="CUT70" s="399"/>
      <c r="CUU70" s="399"/>
      <c r="CUV70" s="399"/>
      <c r="CUW70" s="399"/>
      <c r="CUX70" s="399"/>
      <c r="CUY70" s="399"/>
      <c r="CUZ70" s="399"/>
      <c r="CVA70" s="918"/>
      <c r="CVB70" s="918"/>
      <c r="CVC70" s="918"/>
      <c r="CVD70" s="566"/>
      <c r="CVE70" s="399"/>
      <c r="CVF70" s="399"/>
      <c r="CVG70" s="399"/>
      <c r="CVH70" s="567"/>
      <c r="CVI70" s="399"/>
      <c r="CVJ70" s="399"/>
      <c r="CVK70" s="399"/>
      <c r="CVL70" s="399"/>
      <c r="CVM70" s="399"/>
      <c r="CVN70" s="399"/>
      <c r="CVO70" s="399"/>
      <c r="CVP70" s="399"/>
      <c r="CVQ70" s="399"/>
      <c r="CVR70" s="918"/>
      <c r="CVS70" s="918"/>
      <c r="CVT70" s="918"/>
      <c r="CVU70" s="566"/>
      <c r="CVV70" s="399"/>
      <c r="CVW70" s="399"/>
      <c r="CVX70" s="399"/>
      <c r="CVY70" s="567"/>
      <c r="CVZ70" s="399"/>
      <c r="CWA70" s="399"/>
      <c r="CWB70" s="399"/>
      <c r="CWC70" s="399"/>
      <c r="CWD70" s="399"/>
      <c r="CWE70" s="399"/>
      <c r="CWF70" s="399"/>
      <c r="CWG70" s="399"/>
      <c r="CWH70" s="399"/>
      <c r="CWI70" s="918"/>
      <c r="CWJ70" s="918"/>
      <c r="CWK70" s="918"/>
      <c r="CWL70" s="566"/>
      <c r="CWM70" s="399"/>
      <c r="CWN70" s="399"/>
      <c r="CWO70" s="399"/>
      <c r="CWP70" s="567"/>
      <c r="CWQ70" s="399"/>
      <c r="CWR70" s="399"/>
      <c r="CWS70" s="399"/>
      <c r="CWT70" s="399"/>
      <c r="CWU70" s="399"/>
      <c r="CWV70" s="399"/>
      <c r="CWW70" s="399"/>
      <c r="CWX70" s="399"/>
      <c r="CWY70" s="399"/>
      <c r="CWZ70" s="918"/>
      <c r="CXA70" s="918"/>
      <c r="CXB70" s="918"/>
      <c r="CXC70" s="566"/>
      <c r="CXD70" s="399"/>
      <c r="CXE70" s="399"/>
      <c r="CXF70" s="399"/>
      <c r="CXG70" s="567"/>
      <c r="CXH70" s="399"/>
      <c r="CXI70" s="399"/>
      <c r="CXJ70" s="399"/>
      <c r="CXK70" s="399"/>
      <c r="CXL70" s="399"/>
      <c r="CXM70" s="399"/>
      <c r="CXN70" s="399"/>
      <c r="CXO70" s="399"/>
      <c r="CXP70" s="399"/>
      <c r="CXQ70" s="918"/>
      <c r="CXR70" s="918"/>
      <c r="CXS70" s="918"/>
      <c r="CXT70" s="566"/>
      <c r="CXU70" s="399"/>
      <c r="CXV70" s="399"/>
      <c r="CXW70" s="399"/>
      <c r="CXX70" s="567"/>
      <c r="CXY70" s="399"/>
      <c r="CXZ70" s="399"/>
      <c r="CYA70" s="399"/>
      <c r="CYB70" s="399"/>
      <c r="CYC70" s="399"/>
      <c r="CYD70" s="399"/>
      <c r="CYE70" s="399"/>
      <c r="CYF70" s="399"/>
      <c r="CYG70" s="399"/>
      <c r="CYH70" s="918"/>
      <c r="CYI70" s="918"/>
      <c r="CYJ70" s="918"/>
      <c r="CYK70" s="566"/>
      <c r="CYL70" s="399"/>
      <c r="CYM70" s="399"/>
      <c r="CYN70" s="399"/>
      <c r="CYO70" s="567"/>
      <c r="CYP70" s="399"/>
      <c r="CYQ70" s="399"/>
      <c r="CYR70" s="399"/>
      <c r="CYS70" s="399"/>
      <c r="CYT70" s="399"/>
      <c r="CYU70" s="399"/>
      <c r="CYV70" s="399"/>
      <c r="CYW70" s="399"/>
      <c r="CYX70" s="399"/>
      <c r="CYY70" s="918"/>
      <c r="CYZ70" s="918"/>
      <c r="CZA70" s="918"/>
      <c r="CZB70" s="566"/>
      <c r="CZC70" s="399"/>
      <c r="CZD70" s="399"/>
      <c r="CZE70" s="399"/>
      <c r="CZF70" s="567"/>
      <c r="CZG70" s="399"/>
      <c r="CZH70" s="399"/>
      <c r="CZI70" s="399"/>
      <c r="CZJ70" s="399"/>
      <c r="CZK70" s="399"/>
      <c r="CZL70" s="399"/>
      <c r="CZM70" s="399"/>
      <c r="CZN70" s="399"/>
      <c r="CZO70" s="399"/>
      <c r="CZP70" s="918"/>
      <c r="CZQ70" s="918"/>
      <c r="CZR70" s="918"/>
      <c r="CZS70" s="566"/>
      <c r="CZT70" s="399"/>
      <c r="CZU70" s="399"/>
      <c r="CZV70" s="399"/>
      <c r="CZW70" s="567"/>
      <c r="CZX70" s="399"/>
      <c r="CZY70" s="399"/>
      <c r="CZZ70" s="399"/>
      <c r="DAA70" s="399"/>
      <c r="DAB70" s="399"/>
      <c r="DAC70" s="399"/>
      <c r="DAD70" s="399"/>
      <c r="DAE70" s="399"/>
      <c r="DAF70" s="399"/>
      <c r="DAG70" s="918"/>
      <c r="DAH70" s="918"/>
      <c r="DAI70" s="918"/>
      <c r="DAJ70" s="566"/>
      <c r="DAK70" s="399"/>
      <c r="DAL70" s="399"/>
      <c r="DAM70" s="399"/>
      <c r="DAN70" s="567"/>
      <c r="DAO70" s="399"/>
      <c r="DAP70" s="399"/>
      <c r="DAQ70" s="399"/>
      <c r="DAR70" s="399"/>
      <c r="DAS70" s="399"/>
      <c r="DAT70" s="399"/>
      <c r="DAU70" s="399"/>
      <c r="DAV70" s="399"/>
      <c r="DAW70" s="399"/>
      <c r="DAX70" s="918"/>
      <c r="DAY70" s="918"/>
      <c r="DAZ70" s="918"/>
      <c r="DBA70" s="566"/>
      <c r="DBB70" s="399"/>
      <c r="DBC70" s="399"/>
      <c r="DBD70" s="399"/>
      <c r="DBE70" s="567"/>
      <c r="DBF70" s="399"/>
      <c r="DBG70" s="399"/>
      <c r="DBH70" s="399"/>
      <c r="DBI70" s="399"/>
      <c r="DBJ70" s="399"/>
      <c r="DBK70" s="399"/>
      <c r="DBL70" s="399"/>
      <c r="DBM70" s="399"/>
      <c r="DBN70" s="399"/>
      <c r="DBO70" s="918"/>
      <c r="DBP70" s="918"/>
      <c r="DBQ70" s="918"/>
      <c r="DBR70" s="566"/>
      <c r="DBS70" s="399"/>
      <c r="DBT70" s="399"/>
      <c r="DBU70" s="399"/>
      <c r="DBV70" s="567"/>
      <c r="DBW70" s="399"/>
      <c r="DBX70" s="399"/>
      <c r="DBY70" s="399"/>
      <c r="DBZ70" s="399"/>
      <c r="DCA70" s="399"/>
      <c r="DCB70" s="399"/>
      <c r="DCC70" s="399"/>
      <c r="DCD70" s="399"/>
      <c r="DCE70" s="399"/>
      <c r="DCF70" s="918"/>
      <c r="DCG70" s="918"/>
      <c r="DCH70" s="918"/>
      <c r="DCI70" s="566"/>
      <c r="DCJ70" s="399"/>
      <c r="DCK70" s="399"/>
      <c r="DCL70" s="399"/>
      <c r="DCM70" s="567"/>
      <c r="DCN70" s="399"/>
      <c r="DCO70" s="399"/>
      <c r="DCP70" s="399"/>
      <c r="DCQ70" s="399"/>
      <c r="DCR70" s="399"/>
      <c r="DCS70" s="399"/>
      <c r="DCT70" s="399"/>
      <c r="DCU70" s="399"/>
      <c r="DCV70" s="399"/>
      <c r="DCW70" s="918"/>
      <c r="DCX70" s="918"/>
      <c r="DCY70" s="918"/>
      <c r="DCZ70" s="566"/>
      <c r="DDA70" s="399"/>
      <c r="DDB70" s="399"/>
      <c r="DDC70" s="399"/>
      <c r="DDD70" s="567"/>
      <c r="DDE70" s="399"/>
      <c r="DDF70" s="399"/>
      <c r="DDG70" s="399"/>
      <c r="DDH70" s="399"/>
      <c r="DDI70" s="399"/>
      <c r="DDJ70" s="399"/>
      <c r="DDK70" s="399"/>
      <c r="DDL70" s="399"/>
      <c r="DDM70" s="399"/>
      <c r="DDN70" s="918"/>
      <c r="DDO70" s="918"/>
      <c r="DDP70" s="918"/>
      <c r="DDQ70" s="566"/>
      <c r="DDR70" s="399"/>
      <c r="DDS70" s="399"/>
      <c r="DDT70" s="399"/>
      <c r="DDU70" s="567"/>
      <c r="DDV70" s="399"/>
      <c r="DDW70" s="399"/>
      <c r="DDX70" s="399"/>
      <c r="DDY70" s="399"/>
      <c r="DDZ70" s="399"/>
      <c r="DEA70" s="399"/>
      <c r="DEB70" s="399"/>
      <c r="DEC70" s="399"/>
      <c r="DED70" s="399"/>
      <c r="DEE70" s="918"/>
      <c r="DEF70" s="918"/>
      <c r="DEG70" s="918"/>
      <c r="DEH70" s="566"/>
      <c r="DEI70" s="399"/>
      <c r="DEJ70" s="399"/>
      <c r="DEK70" s="399"/>
      <c r="DEL70" s="567"/>
      <c r="DEM70" s="399"/>
      <c r="DEN70" s="399"/>
      <c r="DEO70" s="399"/>
      <c r="DEP70" s="399"/>
      <c r="DEQ70" s="399"/>
      <c r="DER70" s="399"/>
      <c r="DES70" s="399"/>
      <c r="DET70" s="399"/>
      <c r="DEU70" s="399"/>
      <c r="DEV70" s="918"/>
      <c r="DEW70" s="918"/>
      <c r="DEX70" s="918"/>
      <c r="DEY70" s="566"/>
      <c r="DEZ70" s="399"/>
      <c r="DFA70" s="399"/>
      <c r="DFB70" s="399"/>
      <c r="DFC70" s="567"/>
      <c r="DFD70" s="399"/>
      <c r="DFE70" s="399"/>
      <c r="DFF70" s="399"/>
      <c r="DFG70" s="399"/>
      <c r="DFH70" s="399"/>
      <c r="DFI70" s="399"/>
      <c r="DFJ70" s="399"/>
      <c r="DFK70" s="399"/>
      <c r="DFL70" s="399"/>
      <c r="DFM70" s="918"/>
      <c r="DFN70" s="918"/>
      <c r="DFO70" s="918"/>
      <c r="DFP70" s="566"/>
      <c r="DFQ70" s="399"/>
      <c r="DFR70" s="399"/>
      <c r="DFS70" s="399"/>
      <c r="DFT70" s="567"/>
      <c r="DFU70" s="399"/>
      <c r="DFV70" s="399"/>
      <c r="DFW70" s="399"/>
      <c r="DFX70" s="399"/>
      <c r="DFY70" s="399"/>
      <c r="DFZ70" s="399"/>
      <c r="DGA70" s="399"/>
      <c r="DGB70" s="399"/>
      <c r="DGC70" s="399"/>
      <c r="DGD70" s="918"/>
      <c r="DGE70" s="918"/>
      <c r="DGF70" s="918"/>
      <c r="DGG70" s="566"/>
      <c r="DGH70" s="399"/>
      <c r="DGI70" s="399"/>
      <c r="DGJ70" s="399"/>
      <c r="DGK70" s="567"/>
      <c r="DGL70" s="399"/>
      <c r="DGM70" s="399"/>
      <c r="DGN70" s="399"/>
      <c r="DGO70" s="399"/>
      <c r="DGP70" s="399"/>
      <c r="DGQ70" s="399"/>
      <c r="DGR70" s="399"/>
      <c r="DGS70" s="399"/>
      <c r="DGT70" s="399"/>
      <c r="DGU70" s="918"/>
      <c r="DGV70" s="918"/>
      <c r="DGW70" s="918"/>
      <c r="DGX70" s="566"/>
      <c r="DGY70" s="399"/>
      <c r="DGZ70" s="399"/>
      <c r="DHA70" s="399"/>
      <c r="DHB70" s="567"/>
      <c r="DHC70" s="399"/>
      <c r="DHD70" s="399"/>
      <c r="DHE70" s="399"/>
      <c r="DHF70" s="399"/>
      <c r="DHG70" s="399"/>
      <c r="DHH70" s="399"/>
      <c r="DHI70" s="399"/>
      <c r="DHJ70" s="399"/>
      <c r="DHK70" s="399"/>
      <c r="DHL70" s="918"/>
      <c r="DHM70" s="918"/>
      <c r="DHN70" s="918"/>
      <c r="DHO70" s="566"/>
      <c r="DHP70" s="399"/>
      <c r="DHQ70" s="399"/>
      <c r="DHR70" s="399"/>
      <c r="DHS70" s="567"/>
      <c r="DHT70" s="399"/>
      <c r="DHU70" s="399"/>
      <c r="DHV70" s="399"/>
      <c r="DHW70" s="399"/>
      <c r="DHX70" s="399"/>
      <c r="DHY70" s="399"/>
      <c r="DHZ70" s="399"/>
      <c r="DIA70" s="399"/>
      <c r="DIB70" s="399"/>
      <c r="DIC70" s="918"/>
      <c r="DID70" s="918"/>
      <c r="DIE70" s="918"/>
      <c r="DIF70" s="566"/>
      <c r="DIG70" s="399"/>
      <c r="DIH70" s="399"/>
      <c r="DII70" s="399"/>
      <c r="DIJ70" s="567"/>
      <c r="DIK70" s="399"/>
      <c r="DIL70" s="399"/>
      <c r="DIM70" s="399"/>
      <c r="DIN70" s="399"/>
      <c r="DIO70" s="399"/>
      <c r="DIP70" s="399"/>
      <c r="DIQ70" s="399"/>
      <c r="DIR70" s="399"/>
      <c r="DIS70" s="399"/>
      <c r="DIT70" s="918"/>
      <c r="DIU70" s="918"/>
      <c r="DIV70" s="918"/>
      <c r="DIW70" s="566"/>
      <c r="DIX70" s="399"/>
      <c r="DIY70" s="399"/>
      <c r="DIZ70" s="399"/>
      <c r="DJA70" s="567"/>
      <c r="DJB70" s="399"/>
      <c r="DJC70" s="399"/>
      <c r="DJD70" s="399"/>
      <c r="DJE70" s="399"/>
      <c r="DJF70" s="399"/>
      <c r="DJG70" s="399"/>
      <c r="DJH70" s="399"/>
      <c r="DJI70" s="399"/>
      <c r="DJJ70" s="399"/>
      <c r="DJK70" s="918"/>
      <c r="DJL70" s="918"/>
      <c r="DJM70" s="918"/>
      <c r="DJN70" s="566"/>
      <c r="DJO70" s="399"/>
      <c r="DJP70" s="399"/>
      <c r="DJQ70" s="399"/>
      <c r="DJR70" s="567"/>
      <c r="DJS70" s="399"/>
      <c r="DJT70" s="399"/>
      <c r="DJU70" s="399"/>
      <c r="DJV70" s="399"/>
      <c r="DJW70" s="399"/>
      <c r="DJX70" s="399"/>
      <c r="DJY70" s="399"/>
      <c r="DJZ70" s="399"/>
      <c r="DKA70" s="399"/>
      <c r="DKB70" s="918"/>
      <c r="DKC70" s="918"/>
      <c r="DKD70" s="918"/>
      <c r="DKE70" s="566"/>
      <c r="DKF70" s="399"/>
      <c r="DKG70" s="399"/>
      <c r="DKH70" s="399"/>
      <c r="DKI70" s="567"/>
      <c r="DKJ70" s="399"/>
      <c r="DKK70" s="399"/>
      <c r="DKL70" s="399"/>
      <c r="DKM70" s="399"/>
      <c r="DKN70" s="399"/>
      <c r="DKO70" s="399"/>
      <c r="DKP70" s="399"/>
      <c r="DKQ70" s="399"/>
      <c r="DKR70" s="399"/>
      <c r="DKS70" s="918"/>
      <c r="DKT70" s="918"/>
      <c r="DKU70" s="918"/>
      <c r="DKV70" s="566"/>
      <c r="DKW70" s="399"/>
      <c r="DKX70" s="399"/>
      <c r="DKY70" s="399"/>
      <c r="DKZ70" s="567"/>
      <c r="DLA70" s="399"/>
      <c r="DLB70" s="399"/>
      <c r="DLC70" s="399"/>
      <c r="DLD70" s="399"/>
      <c r="DLE70" s="399"/>
      <c r="DLF70" s="399"/>
      <c r="DLG70" s="399"/>
      <c r="DLH70" s="399"/>
      <c r="DLI70" s="399"/>
      <c r="DLJ70" s="918"/>
      <c r="DLK70" s="918"/>
      <c r="DLL70" s="918"/>
      <c r="DLM70" s="566"/>
      <c r="DLN70" s="399"/>
      <c r="DLO70" s="399"/>
      <c r="DLP70" s="399"/>
      <c r="DLQ70" s="567"/>
      <c r="DLR70" s="399"/>
      <c r="DLS70" s="399"/>
      <c r="DLT70" s="399"/>
      <c r="DLU70" s="399"/>
      <c r="DLV70" s="399"/>
      <c r="DLW70" s="399"/>
      <c r="DLX70" s="399"/>
      <c r="DLY70" s="399"/>
      <c r="DLZ70" s="399"/>
      <c r="DMA70" s="918"/>
      <c r="DMB70" s="918"/>
      <c r="DMC70" s="918"/>
      <c r="DMD70" s="566"/>
      <c r="DME70" s="399"/>
      <c r="DMF70" s="399"/>
      <c r="DMG70" s="399"/>
      <c r="DMH70" s="567"/>
      <c r="DMI70" s="399"/>
      <c r="DMJ70" s="399"/>
      <c r="DMK70" s="399"/>
      <c r="DML70" s="399"/>
      <c r="DMM70" s="399"/>
      <c r="DMN70" s="399"/>
      <c r="DMO70" s="399"/>
      <c r="DMP70" s="399"/>
      <c r="DMQ70" s="399"/>
      <c r="DMR70" s="918"/>
      <c r="DMS70" s="918"/>
      <c r="DMT70" s="918"/>
      <c r="DMU70" s="566"/>
      <c r="DMV70" s="399"/>
      <c r="DMW70" s="399"/>
      <c r="DMX70" s="399"/>
      <c r="DMY70" s="567"/>
      <c r="DMZ70" s="399"/>
      <c r="DNA70" s="399"/>
      <c r="DNB70" s="399"/>
      <c r="DNC70" s="399"/>
      <c r="DND70" s="399"/>
      <c r="DNE70" s="399"/>
      <c r="DNF70" s="399"/>
      <c r="DNG70" s="399"/>
      <c r="DNH70" s="399"/>
      <c r="DNI70" s="918"/>
      <c r="DNJ70" s="918"/>
      <c r="DNK70" s="918"/>
      <c r="DNL70" s="566"/>
      <c r="DNM70" s="399"/>
      <c r="DNN70" s="399"/>
      <c r="DNO70" s="399"/>
      <c r="DNP70" s="567"/>
      <c r="DNQ70" s="399"/>
      <c r="DNR70" s="399"/>
      <c r="DNS70" s="399"/>
      <c r="DNT70" s="399"/>
      <c r="DNU70" s="399"/>
      <c r="DNV70" s="399"/>
      <c r="DNW70" s="399"/>
      <c r="DNX70" s="399"/>
      <c r="DNY70" s="399"/>
      <c r="DNZ70" s="918"/>
      <c r="DOA70" s="918"/>
      <c r="DOB70" s="918"/>
      <c r="DOC70" s="566"/>
      <c r="DOD70" s="399"/>
      <c r="DOE70" s="399"/>
      <c r="DOF70" s="399"/>
      <c r="DOG70" s="567"/>
      <c r="DOH70" s="399"/>
      <c r="DOI70" s="399"/>
      <c r="DOJ70" s="399"/>
      <c r="DOK70" s="399"/>
      <c r="DOL70" s="399"/>
      <c r="DOM70" s="399"/>
      <c r="DON70" s="399"/>
      <c r="DOO70" s="399"/>
      <c r="DOP70" s="399"/>
      <c r="DOQ70" s="918"/>
      <c r="DOR70" s="918"/>
      <c r="DOS70" s="918"/>
      <c r="DOT70" s="566"/>
      <c r="DOU70" s="399"/>
      <c r="DOV70" s="399"/>
      <c r="DOW70" s="399"/>
      <c r="DOX70" s="567"/>
      <c r="DOY70" s="399"/>
      <c r="DOZ70" s="399"/>
      <c r="DPA70" s="399"/>
      <c r="DPB70" s="399"/>
      <c r="DPC70" s="399"/>
      <c r="DPD70" s="399"/>
      <c r="DPE70" s="399"/>
      <c r="DPF70" s="399"/>
      <c r="DPG70" s="399"/>
      <c r="DPH70" s="918"/>
      <c r="DPI70" s="918"/>
      <c r="DPJ70" s="918"/>
      <c r="DPK70" s="566"/>
      <c r="DPL70" s="399"/>
      <c r="DPM70" s="399"/>
      <c r="DPN70" s="399"/>
      <c r="DPO70" s="567"/>
      <c r="DPP70" s="399"/>
      <c r="DPQ70" s="399"/>
      <c r="DPR70" s="399"/>
      <c r="DPS70" s="399"/>
      <c r="DPT70" s="399"/>
      <c r="DPU70" s="399"/>
      <c r="DPV70" s="399"/>
      <c r="DPW70" s="399"/>
      <c r="DPX70" s="399"/>
      <c r="DPY70" s="918"/>
      <c r="DPZ70" s="918"/>
      <c r="DQA70" s="918"/>
      <c r="DQB70" s="566"/>
      <c r="DQC70" s="399"/>
      <c r="DQD70" s="399"/>
      <c r="DQE70" s="399"/>
      <c r="DQF70" s="567"/>
      <c r="DQG70" s="399"/>
      <c r="DQH70" s="399"/>
      <c r="DQI70" s="399"/>
      <c r="DQJ70" s="399"/>
      <c r="DQK70" s="399"/>
      <c r="DQL70" s="399"/>
      <c r="DQM70" s="399"/>
      <c r="DQN70" s="399"/>
      <c r="DQO70" s="399"/>
      <c r="DQP70" s="918"/>
      <c r="DQQ70" s="918"/>
      <c r="DQR70" s="918"/>
      <c r="DQS70" s="566"/>
      <c r="DQT70" s="399"/>
      <c r="DQU70" s="399"/>
      <c r="DQV70" s="399"/>
      <c r="DQW70" s="567"/>
      <c r="DQX70" s="399"/>
      <c r="DQY70" s="399"/>
      <c r="DQZ70" s="399"/>
      <c r="DRA70" s="399"/>
      <c r="DRB70" s="399"/>
      <c r="DRC70" s="399"/>
      <c r="DRD70" s="399"/>
      <c r="DRE70" s="399"/>
      <c r="DRF70" s="399"/>
      <c r="DRG70" s="918"/>
      <c r="DRH70" s="918"/>
      <c r="DRI70" s="918"/>
      <c r="DRJ70" s="566"/>
      <c r="DRK70" s="399"/>
      <c r="DRL70" s="399"/>
      <c r="DRM70" s="399"/>
      <c r="DRN70" s="567"/>
      <c r="DRO70" s="399"/>
      <c r="DRP70" s="399"/>
      <c r="DRQ70" s="399"/>
      <c r="DRR70" s="399"/>
      <c r="DRS70" s="399"/>
      <c r="DRT70" s="399"/>
      <c r="DRU70" s="399"/>
      <c r="DRV70" s="399"/>
      <c r="DRW70" s="399"/>
      <c r="DRX70" s="918"/>
      <c r="DRY70" s="918"/>
      <c r="DRZ70" s="918"/>
      <c r="DSA70" s="566"/>
      <c r="DSB70" s="399"/>
      <c r="DSC70" s="399"/>
      <c r="DSD70" s="399"/>
      <c r="DSE70" s="567"/>
      <c r="DSF70" s="399"/>
      <c r="DSG70" s="399"/>
      <c r="DSH70" s="399"/>
      <c r="DSI70" s="399"/>
      <c r="DSJ70" s="399"/>
      <c r="DSK70" s="399"/>
      <c r="DSL70" s="399"/>
      <c r="DSM70" s="399"/>
      <c r="DSN70" s="399"/>
      <c r="DSO70" s="918"/>
      <c r="DSP70" s="918"/>
      <c r="DSQ70" s="918"/>
      <c r="DSR70" s="566"/>
      <c r="DSS70" s="399"/>
      <c r="DST70" s="399"/>
      <c r="DSU70" s="399"/>
      <c r="DSV70" s="567"/>
      <c r="DSW70" s="399"/>
      <c r="DSX70" s="399"/>
      <c r="DSY70" s="399"/>
      <c r="DSZ70" s="399"/>
      <c r="DTA70" s="399"/>
      <c r="DTB70" s="399"/>
      <c r="DTC70" s="399"/>
      <c r="DTD70" s="399"/>
      <c r="DTE70" s="399"/>
      <c r="DTF70" s="918"/>
      <c r="DTG70" s="918"/>
      <c r="DTH70" s="918"/>
      <c r="DTI70" s="566"/>
      <c r="DTJ70" s="399"/>
      <c r="DTK70" s="399"/>
      <c r="DTL70" s="399"/>
      <c r="DTM70" s="567"/>
      <c r="DTN70" s="399"/>
      <c r="DTO70" s="399"/>
      <c r="DTP70" s="399"/>
      <c r="DTQ70" s="399"/>
      <c r="DTR70" s="399"/>
      <c r="DTS70" s="399"/>
      <c r="DTT70" s="399"/>
      <c r="DTU70" s="399"/>
      <c r="DTV70" s="399"/>
      <c r="DTW70" s="918"/>
      <c r="DTX70" s="918"/>
      <c r="DTY70" s="918"/>
      <c r="DTZ70" s="566"/>
      <c r="DUA70" s="399"/>
      <c r="DUB70" s="399"/>
      <c r="DUC70" s="399"/>
      <c r="DUD70" s="567"/>
      <c r="DUE70" s="399"/>
      <c r="DUF70" s="399"/>
      <c r="DUG70" s="399"/>
      <c r="DUH70" s="399"/>
      <c r="DUI70" s="399"/>
      <c r="DUJ70" s="399"/>
      <c r="DUK70" s="399"/>
      <c r="DUL70" s="399"/>
      <c r="DUM70" s="399"/>
      <c r="DUN70" s="918"/>
      <c r="DUO70" s="918"/>
      <c r="DUP70" s="918"/>
      <c r="DUQ70" s="566"/>
      <c r="DUR70" s="399"/>
      <c r="DUS70" s="399"/>
      <c r="DUT70" s="399"/>
      <c r="DUU70" s="567"/>
      <c r="DUV70" s="399"/>
      <c r="DUW70" s="399"/>
      <c r="DUX70" s="399"/>
      <c r="DUY70" s="399"/>
      <c r="DUZ70" s="399"/>
      <c r="DVA70" s="399"/>
      <c r="DVB70" s="399"/>
      <c r="DVC70" s="399"/>
      <c r="DVD70" s="399"/>
      <c r="DVE70" s="918"/>
      <c r="DVF70" s="918"/>
      <c r="DVG70" s="918"/>
      <c r="DVH70" s="566"/>
      <c r="DVI70" s="399"/>
      <c r="DVJ70" s="399"/>
      <c r="DVK70" s="399"/>
      <c r="DVL70" s="567"/>
      <c r="DVM70" s="399"/>
      <c r="DVN70" s="399"/>
      <c r="DVO70" s="399"/>
      <c r="DVP70" s="399"/>
      <c r="DVQ70" s="399"/>
      <c r="DVR70" s="399"/>
      <c r="DVS70" s="399"/>
      <c r="DVT70" s="399"/>
      <c r="DVU70" s="399"/>
      <c r="DVV70" s="918"/>
      <c r="DVW70" s="918"/>
      <c r="DVX70" s="918"/>
      <c r="DVY70" s="566"/>
      <c r="DVZ70" s="399"/>
      <c r="DWA70" s="399"/>
      <c r="DWB70" s="399"/>
      <c r="DWC70" s="567"/>
      <c r="DWD70" s="399"/>
      <c r="DWE70" s="399"/>
      <c r="DWF70" s="399"/>
      <c r="DWG70" s="399"/>
      <c r="DWH70" s="399"/>
      <c r="DWI70" s="399"/>
      <c r="DWJ70" s="399"/>
      <c r="DWK70" s="399"/>
      <c r="DWL70" s="399"/>
      <c r="DWM70" s="918"/>
      <c r="DWN70" s="918"/>
      <c r="DWO70" s="918"/>
      <c r="DWP70" s="566"/>
      <c r="DWQ70" s="399"/>
      <c r="DWR70" s="399"/>
      <c r="DWS70" s="399"/>
      <c r="DWT70" s="567"/>
      <c r="DWU70" s="399"/>
      <c r="DWV70" s="399"/>
      <c r="DWW70" s="399"/>
      <c r="DWX70" s="399"/>
      <c r="DWY70" s="399"/>
      <c r="DWZ70" s="399"/>
      <c r="DXA70" s="399"/>
      <c r="DXB70" s="399"/>
      <c r="DXC70" s="399"/>
      <c r="DXD70" s="918"/>
      <c r="DXE70" s="918"/>
      <c r="DXF70" s="918"/>
      <c r="DXG70" s="566"/>
      <c r="DXH70" s="399"/>
      <c r="DXI70" s="399"/>
      <c r="DXJ70" s="399"/>
      <c r="DXK70" s="567"/>
      <c r="DXL70" s="399"/>
      <c r="DXM70" s="399"/>
      <c r="DXN70" s="399"/>
      <c r="DXO70" s="399"/>
      <c r="DXP70" s="399"/>
      <c r="DXQ70" s="399"/>
      <c r="DXR70" s="399"/>
      <c r="DXS70" s="399"/>
      <c r="DXT70" s="399"/>
      <c r="DXU70" s="918"/>
      <c r="DXV70" s="918"/>
      <c r="DXW70" s="918"/>
      <c r="DXX70" s="566"/>
      <c r="DXY70" s="399"/>
      <c r="DXZ70" s="399"/>
      <c r="DYA70" s="399"/>
      <c r="DYB70" s="567"/>
      <c r="DYC70" s="399"/>
      <c r="DYD70" s="399"/>
      <c r="DYE70" s="399"/>
      <c r="DYF70" s="399"/>
      <c r="DYG70" s="399"/>
      <c r="DYH70" s="399"/>
      <c r="DYI70" s="399"/>
      <c r="DYJ70" s="399"/>
      <c r="DYK70" s="399"/>
      <c r="DYL70" s="918"/>
      <c r="DYM70" s="918"/>
      <c r="DYN70" s="918"/>
      <c r="DYO70" s="566"/>
      <c r="DYP70" s="399"/>
      <c r="DYQ70" s="399"/>
      <c r="DYR70" s="399"/>
      <c r="DYS70" s="567"/>
      <c r="DYT70" s="399"/>
      <c r="DYU70" s="399"/>
      <c r="DYV70" s="399"/>
      <c r="DYW70" s="399"/>
      <c r="DYX70" s="399"/>
      <c r="DYY70" s="399"/>
      <c r="DYZ70" s="399"/>
      <c r="DZA70" s="399"/>
      <c r="DZB70" s="399"/>
      <c r="DZC70" s="918"/>
      <c r="DZD70" s="918"/>
      <c r="DZE70" s="918"/>
      <c r="DZF70" s="566"/>
      <c r="DZG70" s="399"/>
      <c r="DZH70" s="399"/>
      <c r="DZI70" s="399"/>
      <c r="DZJ70" s="567"/>
      <c r="DZK70" s="399"/>
      <c r="DZL70" s="399"/>
      <c r="DZM70" s="399"/>
      <c r="DZN70" s="399"/>
      <c r="DZO70" s="399"/>
      <c r="DZP70" s="399"/>
      <c r="DZQ70" s="399"/>
      <c r="DZR70" s="399"/>
      <c r="DZS70" s="399"/>
      <c r="DZT70" s="918"/>
      <c r="DZU70" s="918"/>
      <c r="DZV70" s="918"/>
      <c r="DZW70" s="566"/>
      <c r="DZX70" s="399"/>
      <c r="DZY70" s="399"/>
      <c r="DZZ70" s="399"/>
      <c r="EAA70" s="567"/>
      <c r="EAB70" s="399"/>
      <c r="EAC70" s="399"/>
      <c r="EAD70" s="399"/>
      <c r="EAE70" s="399"/>
      <c r="EAF70" s="399"/>
      <c r="EAG70" s="399"/>
      <c r="EAH70" s="399"/>
      <c r="EAI70" s="399"/>
      <c r="EAJ70" s="399"/>
      <c r="EAK70" s="918"/>
      <c r="EAL70" s="918"/>
      <c r="EAM70" s="918"/>
      <c r="EAN70" s="566"/>
      <c r="EAO70" s="399"/>
      <c r="EAP70" s="399"/>
      <c r="EAQ70" s="399"/>
      <c r="EAR70" s="567"/>
      <c r="EAS70" s="399"/>
      <c r="EAT70" s="399"/>
      <c r="EAU70" s="399"/>
      <c r="EAV70" s="399"/>
      <c r="EAW70" s="399"/>
      <c r="EAX70" s="399"/>
      <c r="EAY70" s="399"/>
      <c r="EAZ70" s="399"/>
      <c r="EBA70" s="399"/>
      <c r="EBB70" s="918"/>
      <c r="EBC70" s="918"/>
      <c r="EBD70" s="918"/>
      <c r="EBE70" s="566"/>
      <c r="EBF70" s="399"/>
      <c r="EBG70" s="399"/>
      <c r="EBH70" s="399"/>
      <c r="EBI70" s="567"/>
      <c r="EBJ70" s="399"/>
      <c r="EBK70" s="399"/>
      <c r="EBL70" s="399"/>
      <c r="EBM70" s="399"/>
      <c r="EBN70" s="399"/>
      <c r="EBO70" s="399"/>
      <c r="EBP70" s="399"/>
      <c r="EBQ70" s="399"/>
      <c r="EBR70" s="399"/>
      <c r="EBS70" s="918"/>
      <c r="EBT70" s="918"/>
      <c r="EBU70" s="918"/>
      <c r="EBV70" s="566"/>
      <c r="EBW70" s="399"/>
      <c r="EBX70" s="399"/>
      <c r="EBY70" s="399"/>
      <c r="EBZ70" s="567"/>
      <c r="ECA70" s="399"/>
      <c r="ECB70" s="399"/>
      <c r="ECC70" s="399"/>
      <c r="ECD70" s="399"/>
      <c r="ECE70" s="399"/>
      <c r="ECF70" s="399"/>
      <c r="ECG70" s="399"/>
      <c r="ECH70" s="399"/>
      <c r="ECI70" s="399"/>
      <c r="ECJ70" s="918"/>
      <c r="ECK70" s="918"/>
      <c r="ECL70" s="918"/>
      <c r="ECM70" s="566"/>
      <c r="ECN70" s="399"/>
      <c r="ECO70" s="399"/>
      <c r="ECP70" s="399"/>
      <c r="ECQ70" s="567"/>
      <c r="ECR70" s="399"/>
      <c r="ECS70" s="399"/>
      <c r="ECT70" s="399"/>
      <c r="ECU70" s="399"/>
      <c r="ECV70" s="399"/>
      <c r="ECW70" s="399"/>
      <c r="ECX70" s="399"/>
      <c r="ECY70" s="399"/>
      <c r="ECZ70" s="399"/>
      <c r="EDA70" s="918"/>
      <c r="EDB70" s="918"/>
      <c r="EDC70" s="918"/>
      <c r="EDD70" s="566"/>
      <c r="EDE70" s="399"/>
      <c r="EDF70" s="399"/>
      <c r="EDG70" s="399"/>
      <c r="EDH70" s="567"/>
      <c r="EDI70" s="399"/>
      <c r="EDJ70" s="399"/>
      <c r="EDK70" s="399"/>
      <c r="EDL70" s="399"/>
      <c r="EDM70" s="399"/>
      <c r="EDN70" s="399"/>
      <c r="EDO70" s="399"/>
      <c r="EDP70" s="399"/>
      <c r="EDQ70" s="399"/>
      <c r="EDR70" s="918"/>
      <c r="EDS70" s="918"/>
      <c r="EDT70" s="918"/>
      <c r="EDU70" s="566"/>
      <c r="EDV70" s="399"/>
      <c r="EDW70" s="399"/>
      <c r="EDX70" s="399"/>
      <c r="EDY70" s="567"/>
      <c r="EDZ70" s="399"/>
      <c r="EEA70" s="399"/>
      <c r="EEB70" s="399"/>
      <c r="EEC70" s="399"/>
      <c r="EED70" s="399"/>
      <c r="EEE70" s="399"/>
      <c r="EEF70" s="399"/>
      <c r="EEG70" s="399"/>
      <c r="EEH70" s="399"/>
      <c r="EEI70" s="918"/>
      <c r="EEJ70" s="918"/>
      <c r="EEK70" s="918"/>
      <c r="EEL70" s="566"/>
      <c r="EEM70" s="399"/>
      <c r="EEN70" s="399"/>
      <c r="EEO70" s="399"/>
      <c r="EEP70" s="567"/>
      <c r="EEQ70" s="399"/>
      <c r="EER70" s="399"/>
      <c r="EES70" s="399"/>
      <c r="EET70" s="399"/>
      <c r="EEU70" s="399"/>
      <c r="EEV70" s="399"/>
      <c r="EEW70" s="399"/>
      <c r="EEX70" s="399"/>
      <c r="EEY70" s="399"/>
      <c r="EEZ70" s="918"/>
      <c r="EFA70" s="918"/>
      <c r="EFB70" s="918"/>
      <c r="EFC70" s="566"/>
      <c r="EFD70" s="399"/>
      <c r="EFE70" s="399"/>
      <c r="EFF70" s="399"/>
      <c r="EFG70" s="567"/>
      <c r="EFH70" s="399"/>
      <c r="EFI70" s="399"/>
      <c r="EFJ70" s="399"/>
      <c r="EFK70" s="399"/>
      <c r="EFL70" s="399"/>
      <c r="EFM70" s="399"/>
      <c r="EFN70" s="399"/>
      <c r="EFO70" s="399"/>
      <c r="EFP70" s="399"/>
      <c r="EFQ70" s="918"/>
      <c r="EFR70" s="918"/>
      <c r="EFS70" s="918"/>
      <c r="EFT70" s="566"/>
      <c r="EFU70" s="399"/>
      <c r="EFV70" s="399"/>
      <c r="EFW70" s="399"/>
      <c r="EFX70" s="567"/>
      <c r="EFY70" s="399"/>
      <c r="EFZ70" s="399"/>
      <c r="EGA70" s="399"/>
      <c r="EGB70" s="399"/>
      <c r="EGC70" s="399"/>
      <c r="EGD70" s="399"/>
      <c r="EGE70" s="399"/>
      <c r="EGF70" s="399"/>
      <c r="EGG70" s="399"/>
      <c r="EGH70" s="918"/>
      <c r="EGI70" s="918"/>
      <c r="EGJ70" s="918"/>
      <c r="EGK70" s="566"/>
      <c r="EGL70" s="399"/>
      <c r="EGM70" s="399"/>
      <c r="EGN70" s="399"/>
      <c r="EGO70" s="567"/>
      <c r="EGP70" s="399"/>
      <c r="EGQ70" s="399"/>
      <c r="EGR70" s="399"/>
      <c r="EGS70" s="399"/>
      <c r="EGT70" s="399"/>
      <c r="EGU70" s="399"/>
      <c r="EGV70" s="399"/>
      <c r="EGW70" s="399"/>
      <c r="EGX70" s="399"/>
      <c r="EGY70" s="918"/>
      <c r="EGZ70" s="918"/>
      <c r="EHA70" s="918"/>
      <c r="EHB70" s="566"/>
      <c r="EHC70" s="399"/>
      <c r="EHD70" s="399"/>
      <c r="EHE70" s="399"/>
      <c r="EHF70" s="567"/>
      <c r="EHG70" s="399"/>
      <c r="EHH70" s="399"/>
      <c r="EHI70" s="399"/>
      <c r="EHJ70" s="399"/>
      <c r="EHK70" s="399"/>
      <c r="EHL70" s="399"/>
      <c r="EHM70" s="399"/>
      <c r="EHN70" s="399"/>
      <c r="EHO70" s="399"/>
      <c r="EHP70" s="918"/>
      <c r="EHQ70" s="918"/>
      <c r="EHR70" s="918"/>
      <c r="EHS70" s="566"/>
      <c r="EHT70" s="399"/>
      <c r="EHU70" s="399"/>
      <c r="EHV70" s="399"/>
      <c r="EHW70" s="567"/>
      <c r="EHX70" s="399"/>
      <c r="EHY70" s="399"/>
      <c r="EHZ70" s="399"/>
      <c r="EIA70" s="399"/>
      <c r="EIB70" s="399"/>
      <c r="EIC70" s="399"/>
      <c r="EID70" s="399"/>
      <c r="EIE70" s="399"/>
      <c r="EIF70" s="399"/>
      <c r="EIG70" s="918"/>
      <c r="EIH70" s="918"/>
      <c r="EII70" s="918"/>
      <c r="EIJ70" s="566"/>
      <c r="EIK70" s="399"/>
      <c r="EIL70" s="399"/>
      <c r="EIM70" s="399"/>
      <c r="EIN70" s="567"/>
      <c r="EIO70" s="399"/>
      <c r="EIP70" s="399"/>
      <c r="EIQ70" s="399"/>
      <c r="EIR70" s="399"/>
      <c r="EIS70" s="399"/>
      <c r="EIT70" s="399"/>
      <c r="EIU70" s="399"/>
      <c r="EIV70" s="399"/>
      <c r="EIW70" s="399"/>
      <c r="EIX70" s="918"/>
      <c r="EIY70" s="918"/>
      <c r="EIZ70" s="918"/>
      <c r="EJA70" s="566"/>
      <c r="EJB70" s="399"/>
      <c r="EJC70" s="399"/>
      <c r="EJD70" s="399"/>
      <c r="EJE70" s="567"/>
      <c r="EJF70" s="399"/>
      <c r="EJG70" s="399"/>
      <c r="EJH70" s="399"/>
      <c r="EJI70" s="399"/>
      <c r="EJJ70" s="399"/>
      <c r="EJK70" s="399"/>
      <c r="EJL70" s="399"/>
      <c r="EJM70" s="399"/>
      <c r="EJN70" s="399"/>
      <c r="EJO70" s="918"/>
      <c r="EJP70" s="918"/>
      <c r="EJQ70" s="918"/>
      <c r="EJR70" s="566"/>
      <c r="EJS70" s="399"/>
      <c r="EJT70" s="399"/>
      <c r="EJU70" s="399"/>
      <c r="EJV70" s="567"/>
      <c r="EJW70" s="399"/>
      <c r="EJX70" s="399"/>
      <c r="EJY70" s="399"/>
      <c r="EJZ70" s="399"/>
      <c r="EKA70" s="399"/>
      <c r="EKB70" s="399"/>
      <c r="EKC70" s="399"/>
      <c r="EKD70" s="399"/>
      <c r="EKE70" s="399"/>
      <c r="EKF70" s="918"/>
      <c r="EKG70" s="918"/>
      <c r="EKH70" s="918"/>
      <c r="EKI70" s="566"/>
      <c r="EKJ70" s="399"/>
      <c r="EKK70" s="399"/>
      <c r="EKL70" s="399"/>
      <c r="EKM70" s="567"/>
      <c r="EKN70" s="399"/>
      <c r="EKO70" s="399"/>
      <c r="EKP70" s="399"/>
      <c r="EKQ70" s="399"/>
      <c r="EKR70" s="399"/>
      <c r="EKS70" s="399"/>
      <c r="EKT70" s="399"/>
      <c r="EKU70" s="399"/>
      <c r="EKV70" s="399"/>
      <c r="EKW70" s="918"/>
      <c r="EKX70" s="918"/>
      <c r="EKY70" s="918"/>
      <c r="EKZ70" s="566"/>
      <c r="ELA70" s="399"/>
      <c r="ELB70" s="399"/>
      <c r="ELC70" s="399"/>
      <c r="ELD70" s="567"/>
      <c r="ELE70" s="399"/>
      <c r="ELF70" s="399"/>
      <c r="ELG70" s="399"/>
      <c r="ELH70" s="399"/>
      <c r="ELI70" s="399"/>
      <c r="ELJ70" s="399"/>
      <c r="ELK70" s="399"/>
      <c r="ELL70" s="399"/>
      <c r="ELM70" s="399"/>
      <c r="ELN70" s="918"/>
      <c r="ELO70" s="918"/>
      <c r="ELP70" s="918"/>
      <c r="ELQ70" s="566"/>
      <c r="ELR70" s="399"/>
      <c r="ELS70" s="399"/>
      <c r="ELT70" s="399"/>
      <c r="ELU70" s="567"/>
      <c r="ELV70" s="399"/>
      <c r="ELW70" s="399"/>
      <c r="ELX70" s="399"/>
      <c r="ELY70" s="399"/>
      <c r="ELZ70" s="399"/>
      <c r="EMA70" s="399"/>
      <c r="EMB70" s="399"/>
      <c r="EMC70" s="399"/>
      <c r="EMD70" s="399"/>
      <c r="EME70" s="918"/>
      <c r="EMF70" s="918"/>
      <c r="EMG70" s="918"/>
      <c r="EMH70" s="566"/>
      <c r="EMI70" s="399"/>
      <c r="EMJ70" s="399"/>
      <c r="EMK70" s="399"/>
      <c r="EML70" s="567"/>
      <c r="EMM70" s="399"/>
      <c r="EMN70" s="399"/>
      <c r="EMO70" s="399"/>
      <c r="EMP70" s="399"/>
      <c r="EMQ70" s="399"/>
      <c r="EMR70" s="399"/>
      <c r="EMS70" s="399"/>
      <c r="EMT70" s="399"/>
      <c r="EMU70" s="399"/>
      <c r="EMV70" s="918"/>
      <c r="EMW70" s="918"/>
      <c r="EMX70" s="918"/>
      <c r="EMY70" s="566"/>
      <c r="EMZ70" s="399"/>
      <c r="ENA70" s="399"/>
      <c r="ENB70" s="399"/>
      <c r="ENC70" s="567"/>
      <c r="END70" s="399"/>
      <c r="ENE70" s="399"/>
      <c r="ENF70" s="399"/>
      <c r="ENG70" s="399"/>
      <c r="ENH70" s="399"/>
      <c r="ENI70" s="399"/>
      <c r="ENJ70" s="399"/>
      <c r="ENK70" s="399"/>
      <c r="ENL70" s="399"/>
      <c r="ENM70" s="918"/>
      <c r="ENN70" s="918"/>
      <c r="ENO70" s="918"/>
      <c r="ENP70" s="566"/>
      <c r="ENQ70" s="399"/>
      <c r="ENR70" s="399"/>
      <c r="ENS70" s="399"/>
      <c r="ENT70" s="567"/>
      <c r="ENU70" s="399"/>
      <c r="ENV70" s="399"/>
      <c r="ENW70" s="399"/>
      <c r="ENX70" s="399"/>
      <c r="ENY70" s="399"/>
      <c r="ENZ70" s="399"/>
      <c r="EOA70" s="399"/>
      <c r="EOB70" s="399"/>
      <c r="EOC70" s="399"/>
      <c r="EOD70" s="918"/>
      <c r="EOE70" s="918"/>
      <c r="EOF70" s="918"/>
      <c r="EOG70" s="566"/>
      <c r="EOH70" s="399"/>
      <c r="EOI70" s="399"/>
      <c r="EOJ70" s="399"/>
      <c r="EOK70" s="567"/>
      <c r="EOL70" s="399"/>
      <c r="EOM70" s="399"/>
      <c r="EON70" s="399"/>
      <c r="EOO70" s="399"/>
      <c r="EOP70" s="399"/>
      <c r="EOQ70" s="399"/>
      <c r="EOR70" s="399"/>
      <c r="EOS70" s="399"/>
      <c r="EOT70" s="399"/>
      <c r="EOU70" s="918"/>
      <c r="EOV70" s="918"/>
      <c r="EOW70" s="918"/>
      <c r="EOX70" s="566"/>
      <c r="EOY70" s="399"/>
      <c r="EOZ70" s="399"/>
      <c r="EPA70" s="399"/>
      <c r="EPB70" s="567"/>
      <c r="EPC70" s="399"/>
      <c r="EPD70" s="399"/>
      <c r="EPE70" s="399"/>
      <c r="EPF70" s="399"/>
      <c r="EPG70" s="399"/>
      <c r="EPH70" s="399"/>
      <c r="EPI70" s="399"/>
      <c r="EPJ70" s="399"/>
      <c r="EPK70" s="399"/>
      <c r="EPL70" s="918"/>
      <c r="EPM70" s="918"/>
      <c r="EPN70" s="918"/>
      <c r="EPO70" s="566"/>
      <c r="EPP70" s="399"/>
      <c r="EPQ70" s="399"/>
      <c r="EPR70" s="399"/>
      <c r="EPS70" s="567"/>
      <c r="EPT70" s="399"/>
      <c r="EPU70" s="399"/>
      <c r="EPV70" s="399"/>
      <c r="EPW70" s="399"/>
      <c r="EPX70" s="399"/>
      <c r="EPY70" s="399"/>
      <c r="EPZ70" s="399"/>
      <c r="EQA70" s="399"/>
      <c r="EQB70" s="399"/>
      <c r="EQC70" s="918"/>
      <c r="EQD70" s="918"/>
      <c r="EQE70" s="918"/>
      <c r="EQF70" s="566"/>
      <c r="EQG70" s="399"/>
      <c r="EQH70" s="399"/>
      <c r="EQI70" s="399"/>
      <c r="EQJ70" s="567"/>
      <c r="EQK70" s="399"/>
      <c r="EQL70" s="399"/>
      <c r="EQM70" s="399"/>
      <c r="EQN70" s="399"/>
      <c r="EQO70" s="399"/>
      <c r="EQP70" s="399"/>
      <c r="EQQ70" s="399"/>
      <c r="EQR70" s="399"/>
      <c r="EQS70" s="399"/>
      <c r="EQT70" s="918"/>
      <c r="EQU70" s="918"/>
      <c r="EQV70" s="918"/>
      <c r="EQW70" s="566"/>
      <c r="EQX70" s="399"/>
      <c r="EQY70" s="399"/>
      <c r="EQZ70" s="399"/>
      <c r="ERA70" s="567"/>
      <c r="ERB70" s="399"/>
      <c r="ERC70" s="399"/>
      <c r="ERD70" s="399"/>
      <c r="ERE70" s="399"/>
      <c r="ERF70" s="399"/>
      <c r="ERG70" s="399"/>
      <c r="ERH70" s="399"/>
      <c r="ERI70" s="399"/>
      <c r="ERJ70" s="399"/>
      <c r="ERK70" s="918"/>
      <c r="ERL70" s="918"/>
      <c r="ERM70" s="918"/>
      <c r="ERN70" s="566"/>
      <c r="ERO70" s="399"/>
      <c r="ERP70" s="399"/>
      <c r="ERQ70" s="399"/>
      <c r="ERR70" s="567"/>
      <c r="ERS70" s="399"/>
      <c r="ERT70" s="399"/>
      <c r="ERU70" s="399"/>
      <c r="ERV70" s="399"/>
      <c r="ERW70" s="399"/>
      <c r="ERX70" s="399"/>
      <c r="ERY70" s="399"/>
      <c r="ERZ70" s="399"/>
      <c r="ESA70" s="399"/>
      <c r="ESB70" s="918"/>
      <c r="ESC70" s="918"/>
      <c r="ESD70" s="918"/>
      <c r="ESE70" s="566"/>
      <c r="ESF70" s="399"/>
      <c r="ESG70" s="399"/>
      <c r="ESH70" s="399"/>
      <c r="ESI70" s="567"/>
      <c r="ESJ70" s="399"/>
      <c r="ESK70" s="399"/>
      <c r="ESL70" s="399"/>
      <c r="ESM70" s="399"/>
      <c r="ESN70" s="399"/>
      <c r="ESO70" s="399"/>
      <c r="ESP70" s="399"/>
      <c r="ESQ70" s="399"/>
      <c r="ESR70" s="399"/>
      <c r="ESS70" s="918"/>
      <c r="EST70" s="918"/>
      <c r="ESU70" s="918"/>
      <c r="ESV70" s="566"/>
      <c r="ESW70" s="399"/>
      <c r="ESX70" s="399"/>
      <c r="ESY70" s="399"/>
      <c r="ESZ70" s="567"/>
      <c r="ETA70" s="399"/>
      <c r="ETB70" s="399"/>
      <c r="ETC70" s="399"/>
      <c r="ETD70" s="399"/>
      <c r="ETE70" s="399"/>
      <c r="ETF70" s="399"/>
      <c r="ETG70" s="399"/>
      <c r="ETH70" s="399"/>
      <c r="ETI70" s="399"/>
      <c r="ETJ70" s="918"/>
      <c r="ETK70" s="918"/>
      <c r="ETL70" s="918"/>
      <c r="ETM70" s="566"/>
      <c r="ETN70" s="399"/>
      <c r="ETO70" s="399"/>
      <c r="ETP70" s="399"/>
      <c r="ETQ70" s="567"/>
      <c r="ETR70" s="399"/>
      <c r="ETS70" s="399"/>
      <c r="ETT70" s="399"/>
      <c r="ETU70" s="399"/>
      <c r="ETV70" s="399"/>
      <c r="ETW70" s="399"/>
      <c r="ETX70" s="399"/>
      <c r="ETY70" s="399"/>
      <c r="ETZ70" s="399"/>
      <c r="EUA70" s="918"/>
      <c r="EUB70" s="918"/>
      <c r="EUC70" s="918"/>
      <c r="EUD70" s="566"/>
      <c r="EUE70" s="399"/>
      <c r="EUF70" s="399"/>
      <c r="EUG70" s="399"/>
      <c r="EUH70" s="567"/>
      <c r="EUI70" s="399"/>
      <c r="EUJ70" s="399"/>
      <c r="EUK70" s="399"/>
      <c r="EUL70" s="399"/>
      <c r="EUM70" s="399"/>
      <c r="EUN70" s="399"/>
      <c r="EUO70" s="399"/>
      <c r="EUP70" s="399"/>
      <c r="EUQ70" s="399"/>
      <c r="EUR70" s="918"/>
      <c r="EUS70" s="918"/>
      <c r="EUT70" s="918"/>
      <c r="EUU70" s="566"/>
      <c r="EUV70" s="399"/>
      <c r="EUW70" s="399"/>
      <c r="EUX70" s="399"/>
      <c r="EUY70" s="567"/>
      <c r="EUZ70" s="399"/>
      <c r="EVA70" s="399"/>
      <c r="EVB70" s="399"/>
      <c r="EVC70" s="399"/>
      <c r="EVD70" s="399"/>
      <c r="EVE70" s="399"/>
      <c r="EVF70" s="399"/>
      <c r="EVG70" s="399"/>
      <c r="EVH70" s="399"/>
      <c r="EVI70" s="918"/>
      <c r="EVJ70" s="918"/>
      <c r="EVK70" s="918"/>
      <c r="EVL70" s="566"/>
      <c r="EVM70" s="399"/>
      <c r="EVN70" s="399"/>
      <c r="EVO70" s="399"/>
      <c r="EVP70" s="567"/>
      <c r="EVQ70" s="399"/>
      <c r="EVR70" s="399"/>
      <c r="EVS70" s="399"/>
      <c r="EVT70" s="399"/>
      <c r="EVU70" s="399"/>
      <c r="EVV70" s="399"/>
      <c r="EVW70" s="399"/>
      <c r="EVX70" s="399"/>
      <c r="EVY70" s="399"/>
      <c r="EVZ70" s="918"/>
      <c r="EWA70" s="918"/>
      <c r="EWB70" s="918"/>
      <c r="EWC70" s="566"/>
      <c r="EWD70" s="399"/>
      <c r="EWE70" s="399"/>
      <c r="EWF70" s="399"/>
      <c r="EWG70" s="567"/>
      <c r="EWH70" s="399"/>
      <c r="EWI70" s="399"/>
      <c r="EWJ70" s="399"/>
      <c r="EWK70" s="399"/>
      <c r="EWL70" s="399"/>
      <c r="EWM70" s="399"/>
      <c r="EWN70" s="399"/>
      <c r="EWO70" s="399"/>
      <c r="EWP70" s="399"/>
      <c r="EWQ70" s="918"/>
      <c r="EWR70" s="918"/>
      <c r="EWS70" s="918"/>
      <c r="EWT70" s="566"/>
      <c r="EWU70" s="399"/>
      <c r="EWV70" s="399"/>
      <c r="EWW70" s="399"/>
      <c r="EWX70" s="567"/>
      <c r="EWY70" s="399"/>
      <c r="EWZ70" s="399"/>
      <c r="EXA70" s="399"/>
      <c r="EXB70" s="399"/>
      <c r="EXC70" s="399"/>
      <c r="EXD70" s="399"/>
      <c r="EXE70" s="399"/>
      <c r="EXF70" s="399"/>
      <c r="EXG70" s="399"/>
      <c r="EXH70" s="918"/>
      <c r="EXI70" s="918"/>
      <c r="EXJ70" s="918"/>
      <c r="EXK70" s="566"/>
      <c r="EXL70" s="399"/>
      <c r="EXM70" s="399"/>
      <c r="EXN70" s="399"/>
      <c r="EXO70" s="567"/>
      <c r="EXP70" s="399"/>
      <c r="EXQ70" s="399"/>
      <c r="EXR70" s="399"/>
      <c r="EXS70" s="399"/>
      <c r="EXT70" s="399"/>
      <c r="EXU70" s="399"/>
      <c r="EXV70" s="399"/>
      <c r="EXW70" s="399"/>
      <c r="EXX70" s="399"/>
      <c r="EXY70" s="918"/>
      <c r="EXZ70" s="918"/>
      <c r="EYA70" s="918"/>
      <c r="EYB70" s="566"/>
      <c r="EYC70" s="399"/>
      <c r="EYD70" s="399"/>
      <c r="EYE70" s="399"/>
      <c r="EYF70" s="567"/>
      <c r="EYG70" s="399"/>
      <c r="EYH70" s="399"/>
      <c r="EYI70" s="399"/>
      <c r="EYJ70" s="399"/>
      <c r="EYK70" s="399"/>
      <c r="EYL70" s="399"/>
      <c r="EYM70" s="399"/>
      <c r="EYN70" s="399"/>
      <c r="EYO70" s="399"/>
      <c r="EYP70" s="918"/>
      <c r="EYQ70" s="918"/>
      <c r="EYR70" s="918"/>
      <c r="EYS70" s="566"/>
      <c r="EYT70" s="399"/>
      <c r="EYU70" s="399"/>
      <c r="EYV70" s="399"/>
      <c r="EYW70" s="567"/>
      <c r="EYX70" s="399"/>
      <c r="EYY70" s="399"/>
      <c r="EYZ70" s="399"/>
      <c r="EZA70" s="399"/>
      <c r="EZB70" s="399"/>
      <c r="EZC70" s="399"/>
      <c r="EZD70" s="399"/>
      <c r="EZE70" s="399"/>
      <c r="EZF70" s="399"/>
      <c r="EZG70" s="918"/>
      <c r="EZH70" s="918"/>
      <c r="EZI70" s="918"/>
      <c r="EZJ70" s="566"/>
      <c r="EZK70" s="399"/>
      <c r="EZL70" s="399"/>
      <c r="EZM70" s="399"/>
      <c r="EZN70" s="567"/>
      <c r="EZO70" s="399"/>
      <c r="EZP70" s="399"/>
      <c r="EZQ70" s="399"/>
      <c r="EZR70" s="399"/>
      <c r="EZS70" s="399"/>
      <c r="EZT70" s="399"/>
      <c r="EZU70" s="399"/>
      <c r="EZV70" s="399"/>
      <c r="EZW70" s="399"/>
      <c r="EZX70" s="918"/>
      <c r="EZY70" s="918"/>
      <c r="EZZ70" s="918"/>
      <c r="FAA70" s="566"/>
      <c r="FAB70" s="399"/>
      <c r="FAC70" s="399"/>
      <c r="FAD70" s="399"/>
      <c r="FAE70" s="567"/>
      <c r="FAF70" s="399"/>
      <c r="FAG70" s="399"/>
      <c r="FAH70" s="399"/>
      <c r="FAI70" s="399"/>
      <c r="FAJ70" s="399"/>
      <c r="FAK70" s="399"/>
      <c r="FAL70" s="399"/>
      <c r="FAM70" s="399"/>
      <c r="FAN70" s="399"/>
      <c r="FAO70" s="918"/>
      <c r="FAP70" s="918"/>
      <c r="FAQ70" s="918"/>
      <c r="FAR70" s="566"/>
      <c r="FAS70" s="399"/>
      <c r="FAT70" s="399"/>
      <c r="FAU70" s="399"/>
      <c r="FAV70" s="567"/>
      <c r="FAW70" s="399"/>
      <c r="FAX70" s="399"/>
      <c r="FAY70" s="399"/>
      <c r="FAZ70" s="399"/>
      <c r="FBA70" s="399"/>
      <c r="FBB70" s="399"/>
      <c r="FBC70" s="399"/>
      <c r="FBD70" s="399"/>
      <c r="FBE70" s="399"/>
      <c r="FBF70" s="918"/>
      <c r="FBG70" s="918"/>
      <c r="FBH70" s="918"/>
      <c r="FBI70" s="566"/>
      <c r="FBJ70" s="399"/>
      <c r="FBK70" s="399"/>
      <c r="FBL70" s="399"/>
      <c r="FBM70" s="567"/>
      <c r="FBN70" s="399"/>
      <c r="FBO70" s="399"/>
      <c r="FBP70" s="399"/>
      <c r="FBQ70" s="399"/>
      <c r="FBR70" s="399"/>
      <c r="FBS70" s="399"/>
      <c r="FBT70" s="399"/>
      <c r="FBU70" s="399"/>
      <c r="FBV70" s="399"/>
      <c r="FBW70" s="918"/>
      <c r="FBX70" s="918"/>
      <c r="FBY70" s="918"/>
      <c r="FBZ70" s="566"/>
      <c r="FCA70" s="399"/>
      <c r="FCB70" s="399"/>
      <c r="FCC70" s="399"/>
      <c r="FCD70" s="567"/>
      <c r="FCE70" s="399"/>
      <c r="FCF70" s="399"/>
      <c r="FCG70" s="399"/>
      <c r="FCH70" s="399"/>
      <c r="FCI70" s="399"/>
      <c r="FCJ70" s="399"/>
      <c r="FCK70" s="399"/>
      <c r="FCL70" s="399"/>
      <c r="FCM70" s="399"/>
      <c r="FCN70" s="918"/>
      <c r="FCO70" s="918"/>
      <c r="FCP70" s="918"/>
      <c r="FCQ70" s="566"/>
      <c r="FCR70" s="399"/>
      <c r="FCS70" s="399"/>
      <c r="FCT70" s="399"/>
      <c r="FCU70" s="567"/>
      <c r="FCV70" s="399"/>
      <c r="FCW70" s="399"/>
      <c r="FCX70" s="399"/>
      <c r="FCY70" s="399"/>
      <c r="FCZ70" s="399"/>
      <c r="FDA70" s="399"/>
      <c r="FDB70" s="399"/>
      <c r="FDC70" s="399"/>
      <c r="FDD70" s="399"/>
      <c r="FDE70" s="918"/>
      <c r="FDF70" s="918"/>
      <c r="FDG70" s="918"/>
      <c r="FDH70" s="566"/>
      <c r="FDI70" s="399"/>
      <c r="FDJ70" s="399"/>
      <c r="FDK70" s="399"/>
      <c r="FDL70" s="567"/>
      <c r="FDM70" s="399"/>
      <c r="FDN70" s="399"/>
      <c r="FDO70" s="399"/>
      <c r="FDP70" s="399"/>
      <c r="FDQ70" s="399"/>
      <c r="FDR70" s="399"/>
      <c r="FDS70" s="399"/>
      <c r="FDT70" s="399"/>
      <c r="FDU70" s="399"/>
      <c r="FDV70" s="918"/>
      <c r="FDW70" s="918"/>
      <c r="FDX70" s="918"/>
      <c r="FDY70" s="566"/>
      <c r="FDZ70" s="399"/>
      <c r="FEA70" s="399"/>
      <c r="FEB70" s="399"/>
      <c r="FEC70" s="567"/>
      <c r="FED70" s="399"/>
      <c r="FEE70" s="399"/>
      <c r="FEF70" s="399"/>
      <c r="FEG70" s="399"/>
      <c r="FEH70" s="399"/>
      <c r="FEI70" s="399"/>
      <c r="FEJ70" s="399"/>
      <c r="FEK70" s="399"/>
      <c r="FEL70" s="399"/>
      <c r="FEM70" s="918"/>
      <c r="FEN70" s="918"/>
      <c r="FEO70" s="918"/>
      <c r="FEP70" s="566"/>
      <c r="FEQ70" s="399"/>
      <c r="FER70" s="399"/>
      <c r="FES70" s="399"/>
      <c r="FET70" s="567"/>
      <c r="FEU70" s="399"/>
      <c r="FEV70" s="399"/>
      <c r="FEW70" s="399"/>
      <c r="FEX70" s="399"/>
      <c r="FEY70" s="399"/>
      <c r="FEZ70" s="399"/>
      <c r="FFA70" s="399"/>
      <c r="FFB70" s="399"/>
      <c r="FFC70" s="399"/>
      <c r="FFD70" s="918"/>
      <c r="FFE70" s="918"/>
      <c r="FFF70" s="918"/>
      <c r="FFG70" s="566"/>
      <c r="FFH70" s="399"/>
      <c r="FFI70" s="399"/>
      <c r="FFJ70" s="399"/>
      <c r="FFK70" s="567"/>
      <c r="FFL70" s="399"/>
      <c r="FFM70" s="399"/>
      <c r="FFN70" s="399"/>
      <c r="FFO70" s="399"/>
      <c r="FFP70" s="399"/>
      <c r="FFQ70" s="399"/>
      <c r="FFR70" s="399"/>
      <c r="FFS70" s="399"/>
      <c r="FFT70" s="399"/>
      <c r="FFU70" s="918"/>
      <c r="FFV70" s="918"/>
      <c r="FFW70" s="918"/>
      <c r="FFX70" s="566"/>
      <c r="FFY70" s="399"/>
      <c r="FFZ70" s="399"/>
      <c r="FGA70" s="399"/>
      <c r="FGB70" s="567"/>
      <c r="FGC70" s="399"/>
      <c r="FGD70" s="399"/>
      <c r="FGE70" s="399"/>
      <c r="FGF70" s="399"/>
      <c r="FGG70" s="399"/>
      <c r="FGH70" s="399"/>
      <c r="FGI70" s="399"/>
      <c r="FGJ70" s="399"/>
      <c r="FGK70" s="399"/>
      <c r="FGL70" s="918"/>
      <c r="FGM70" s="918"/>
      <c r="FGN70" s="918"/>
      <c r="FGO70" s="566"/>
      <c r="FGP70" s="399"/>
      <c r="FGQ70" s="399"/>
      <c r="FGR70" s="399"/>
      <c r="FGS70" s="567"/>
      <c r="FGT70" s="399"/>
      <c r="FGU70" s="399"/>
      <c r="FGV70" s="399"/>
      <c r="FGW70" s="399"/>
      <c r="FGX70" s="399"/>
      <c r="FGY70" s="399"/>
      <c r="FGZ70" s="399"/>
      <c r="FHA70" s="399"/>
      <c r="FHB70" s="399"/>
      <c r="FHC70" s="918"/>
      <c r="FHD70" s="918"/>
      <c r="FHE70" s="918"/>
      <c r="FHF70" s="566"/>
      <c r="FHG70" s="399"/>
      <c r="FHH70" s="399"/>
      <c r="FHI70" s="399"/>
      <c r="FHJ70" s="567"/>
      <c r="FHK70" s="399"/>
      <c r="FHL70" s="399"/>
      <c r="FHM70" s="399"/>
      <c r="FHN70" s="399"/>
      <c r="FHO70" s="399"/>
      <c r="FHP70" s="399"/>
      <c r="FHQ70" s="399"/>
      <c r="FHR70" s="399"/>
      <c r="FHS70" s="399"/>
      <c r="FHT70" s="918"/>
      <c r="FHU70" s="918"/>
      <c r="FHV70" s="918"/>
      <c r="FHW70" s="566"/>
      <c r="FHX70" s="399"/>
      <c r="FHY70" s="399"/>
      <c r="FHZ70" s="399"/>
      <c r="FIA70" s="567"/>
      <c r="FIB70" s="399"/>
      <c r="FIC70" s="399"/>
      <c r="FID70" s="399"/>
      <c r="FIE70" s="399"/>
      <c r="FIF70" s="399"/>
      <c r="FIG70" s="399"/>
      <c r="FIH70" s="399"/>
      <c r="FII70" s="399"/>
      <c r="FIJ70" s="399"/>
      <c r="FIK70" s="918"/>
      <c r="FIL70" s="918"/>
      <c r="FIM70" s="918"/>
      <c r="FIN70" s="566"/>
      <c r="FIO70" s="399"/>
      <c r="FIP70" s="399"/>
      <c r="FIQ70" s="399"/>
      <c r="FIR70" s="567"/>
      <c r="FIS70" s="399"/>
      <c r="FIT70" s="399"/>
      <c r="FIU70" s="399"/>
      <c r="FIV70" s="399"/>
      <c r="FIW70" s="399"/>
      <c r="FIX70" s="399"/>
      <c r="FIY70" s="399"/>
      <c r="FIZ70" s="399"/>
      <c r="FJA70" s="399"/>
      <c r="FJB70" s="918"/>
      <c r="FJC70" s="918"/>
      <c r="FJD70" s="918"/>
      <c r="FJE70" s="566"/>
      <c r="FJF70" s="399"/>
      <c r="FJG70" s="399"/>
      <c r="FJH70" s="399"/>
      <c r="FJI70" s="567"/>
      <c r="FJJ70" s="399"/>
      <c r="FJK70" s="399"/>
      <c r="FJL70" s="399"/>
      <c r="FJM70" s="399"/>
      <c r="FJN70" s="399"/>
      <c r="FJO70" s="399"/>
      <c r="FJP70" s="399"/>
      <c r="FJQ70" s="399"/>
      <c r="FJR70" s="399"/>
      <c r="FJS70" s="918"/>
      <c r="FJT70" s="918"/>
      <c r="FJU70" s="918"/>
      <c r="FJV70" s="566"/>
      <c r="FJW70" s="399"/>
      <c r="FJX70" s="399"/>
      <c r="FJY70" s="399"/>
      <c r="FJZ70" s="567"/>
      <c r="FKA70" s="399"/>
      <c r="FKB70" s="399"/>
      <c r="FKC70" s="399"/>
      <c r="FKD70" s="399"/>
      <c r="FKE70" s="399"/>
      <c r="FKF70" s="399"/>
      <c r="FKG70" s="399"/>
      <c r="FKH70" s="399"/>
      <c r="FKI70" s="399"/>
      <c r="FKJ70" s="918"/>
      <c r="FKK70" s="918"/>
      <c r="FKL70" s="918"/>
      <c r="FKM70" s="566"/>
      <c r="FKN70" s="399"/>
      <c r="FKO70" s="399"/>
      <c r="FKP70" s="399"/>
      <c r="FKQ70" s="567"/>
      <c r="FKR70" s="399"/>
      <c r="FKS70" s="399"/>
      <c r="FKT70" s="399"/>
      <c r="FKU70" s="399"/>
      <c r="FKV70" s="399"/>
      <c r="FKW70" s="399"/>
      <c r="FKX70" s="399"/>
      <c r="FKY70" s="399"/>
      <c r="FKZ70" s="399"/>
      <c r="FLA70" s="918"/>
      <c r="FLB70" s="918"/>
      <c r="FLC70" s="918"/>
      <c r="FLD70" s="566"/>
      <c r="FLE70" s="399"/>
      <c r="FLF70" s="399"/>
      <c r="FLG70" s="399"/>
      <c r="FLH70" s="567"/>
      <c r="FLI70" s="399"/>
      <c r="FLJ70" s="399"/>
      <c r="FLK70" s="399"/>
      <c r="FLL70" s="399"/>
      <c r="FLM70" s="399"/>
      <c r="FLN70" s="399"/>
      <c r="FLO70" s="399"/>
      <c r="FLP70" s="399"/>
      <c r="FLQ70" s="399"/>
      <c r="FLR70" s="918"/>
      <c r="FLS70" s="918"/>
      <c r="FLT70" s="918"/>
      <c r="FLU70" s="566"/>
      <c r="FLV70" s="399"/>
      <c r="FLW70" s="399"/>
      <c r="FLX70" s="399"/>
      <c r="FLY70" s="567"/>
      <c r="FLZ70" s="399"/>
      <c r="FMA70" s="399"/>
      <c r="FMB70" s="399"/>
      <c r="FMC70" s="399"/>
      <c r="FMD70" s="399"/>
      <c r="FME70" s="399"/>
      <c r="FMF70" s="399"/>
      <c r="FMG70" s="399"/>
      <c r="FMH70" s="399"/>
      <c r="FMI70" s="918"/>
      <c r="FMJ70" s="918"/>
      <c r="FMK70" s="918"/>
      <c r="FML70" s="566"/>
      <c r="FMM70" s="399"/>
      <c r="FMN70" s="399"/>
      <c r="FMO70" s="399"/>
      <c r="FMP70" s="567"/>
      <c r="FMQ70" s="399"/>
      <c r="FMR70" s="399"/>
      <c r="FMS70" s="399"/>
      <c r="FMT70" s="399"/>
      <c r="FMU70" s="399"/>
      <c r="FMV70" s="399"/>
      <c r="FMW70" s="399"/>
      <c r="FMX70" s="399"/>
      <c r="FMY70" s="399"/>
      <c r="FMZ70" s="918"/>
      <c r="FNA70" s="918"/>
      <c r="FNB70" s="918"/>
      <c r="FNC70" s="566"/>
      <c r="FND70" s="399"/>
      <c r="FNE70" s="399"/>
      <c r="FNF70" s="399"/>
      <c r="FNG70" s="567"/>
      <c r="FNH70" s="399"/>
      <c r="FNI70" s="399"/>
      <c r="FNJ70" s="399"/>
      <c r="FNK70" s="399"/>
      <c r="FNL70" s="399"/>
      <c r="FNM70" s="399"/>
      <c r="FNN70" s="399"/>
      <c r="FNO70" s="399"/>
      <c r="FNP70" s="399"/>
      <c r="FNQ70" s="918"/>
      <c r="FNR70" s="918"/>
      <c r="FNS70" s="918"/>
      <c r="FNT70" s="566"/>
      <c r="FNU70" s="399"/>
      <c r="FNV70" s="399"/>
      <c r="FNW70" s="399"/>
      <c r="FNX70" s="567"/>
      <c r="FNY70" s="399"/>
      <c r="FNZ70" s="399"/>
      <c r="FOA70" s="399"/>
      <c r="FOB70" s="399"/>
      <c r="FOC70" s="399"/>
      <c r="FOD70" s="399"/>
      <c r="FOE70" s="399"/>
      <c r="FOF70" s="399"/>
      <c r="FOG70" s="399"/>
      <c r="FOH70" s="918"/>
      <c r="FOI70" s="918"/>
      <c r="FOJ70" s="918"/>
      <c r="FOK70" s="566"/>
      <c r="FOL70" s="399"/>
      <c r="FOM70" s="399"/>
      <c r="FON70" s="399"/>
      <c r="FOO70" s="567"/>
      <c r="FOP70" s="399"/>
      <c r="FOQ70" s="399"/>
      <c r="FOR70" s="399"/>
      <c r="FOS70" s="399"/>
      <c r="FOT70" s="399"/>
      <c r="FOU70" s="399"/>
      <c r="FOV70" s="399"/>
      <c r="FOW70" s="399"/>
      <c r="FOX70" s="399"/>
      <c r="FOY70" s="918"/>
      <c r="FOZ70" s="918"/>
      <c r="FPA70" s="918"/>
      <c r="FPB70" s="566"/>
      <c r="FPC70" s="399"/>
      <c r="FPD70" s="399"/>
      <c r="FPE70" s="399"/>
      <c r="FPF70" s="567"/>
      <c r="FPG70" s="399"/>
      <c r="FPH70" s="399"/>
      <c r="FPI70" s="399"/>
      <c r="FPJ70" s="399"/>
      <c r="FPK70" s="399"/>
      <c r="FPL70" s="399"/>
      <c r="FPM70" s="399"/>
      <c r="FPN70" s="399"/>
      <c r="FPO70" s="399"/>
      <c r="FPP70" s="918"/>
      <c r="FPQ70" s="918"/>
      <c r="FPR70" s="918"/>
      <c r="FPS70" s="566"/>
      <c r="FPT70" s="399"/>
      <c r="FPU70" s="399"/>
      <c r="FPV70" s="399"/>
      <c r="FPW70" s="567"/>
      <c r="FPX70" s="399"/>
      <c r="FPY70" s="399"/>
      <c r="FPZ70" s="399"/>
      <c r="FQA70" s="399"/>
      <c r="FQB70" s="399"/>
      <c r="FQC70" s="399"/>
      <c r="FQD70" s="399"/>
      <c r="FQE70" s="399"/>
      <c r="FQF70" s="399"/>
      <c r="FQG70" s="918"/>
      <c r="FQH70" s="918"/>
      <c r="FQI70" s="918"/>
      <c r="FQJ70" s="566"/>
      <c r="FQK70" s="399"/>
      <c r="FQL70" s="399"/>
      <c r="FQM70" s="399"/>
      <c r="FQN70" s="567"/>
      <c r="FQO70" s="399"/>
      <c r="FQP70" s="399"/>
      <c r="FQQ70" s="399"/>
      <c r="FQR70" s="399"/>
      <c r="FQS70" s="399"/>
      <c r="FQT70" s="399"/>
      <c r="FQU70" s="399"/>
      <c r="FQV70" s="399"/>
      <c r="FQW70" s="399"/>
      <c r="FQX70" s="918"/>
      <c r="FQY70" s="918"/>
      <c r="FQZ70" s="918"/>
      <c r="FRA70" s="566"/>
      <c r="FRB70" s="399"/>
      <c r="FRC70" s="399"/>
      <c r="FRD70" s="399"/>
      <c r="FRE70" s="567"/>
      <c r="FRF70" s="399"/>
      <c r="FRG70" s="399"/>
      <c r="FRH70" s="399"/>
      <c r="FRI70" s="399"/>
      <c r="FRJ70" s="399"/>
      <c r="FRK70" s="399"/>
      <c r="FRL70" s="399"/>
      <c r="FRM70" s="399"/>
      <c r="FRN70" s="399"/>
      <c r="FRO70" s="918"/>
      <c r="FRP70" s="918"/>
      <c r="FRQ70" s="918"/>
      <c r="FRR70" s="566"/>
      <c r="FRS70" s="399"/>
      <c r="FRT70" s="399"/>
      <c r="FRU70" s="399"/>
      <c r="FRV70" s="567"/>
      <c r="FRW70" s="399"/>
      <c r="FRX70" s="399"/>
      <c r="FRY70" s="399"/>
      <c r="FRZ70" s="399"/>
      <c r="FSA70" s="399"/>
      <c r="FSB70" s="399"/>
      <c r="FSC70" s="399"/>
      <c r="FSD70" s="399"/>
      <c r="FSE70" s="399"/>
      <c r="FSF70" s="918"/>
      <c r="FSG70" s="918"/>
      <c r="FSH70" s="918"/>
      <c r="FSI70" s="566"/>
      <c r="FSJ70" s="399"/>
      <c r="FSK70" s="399"/>
      <c r="FSL70" s="399"/>
      <c r="FSM70" s="567"/>
      <c r="FSN70" s="399"/>
      <c r="FSO70" s="399"/>
      <c r="FSP70" s="399"/>
      <c r="FSQ70" s="399"/>
      <c r="FSR70" s="399"/>
      <c r="FSS70" s="399"/>
      <c r="FST70" s="399"/>
      <c r="FSU70" s="399"/>
      <c r="FSV70" s="399"/>
      <c r="FSW70" s="918"/>
      <c r="FSX70" s="918"/>
      <c r="FSY70" s="918"/>
      <c r="FSZ70" s="566"/>
      <c r="FTA70" s="399"/>
      <c r="FTB70" s="399"/>
      <c r="FTC70" s="399"/>
      <c r="FTD70" s="567"/>
      <c r="FTE70" s="399"/>
      <c r="FTF70" s="399"/>
      <c r="FTG70" s="399"/>
      <c r="FTH70" s="399"/>
      <c r="FTI70" s="399"/>
      <c r="FTJ70" s="399"/>
      <c r="FTK70" s="399"/>
      <c r="FTL70" s="399"/>
      <c r="FTM70" s="399"/>
      <c r="FTN70" s="918"/>
      <c r="FTO70" s="918"/>
      <c r="FTP70" s="918"/>
      <c r="FTQ70" s="566"/>
      <c r="FTR70" s="399"/>
      <c r="FTS70" s="399"/>
      <c r="FTT70" s="399"/>
      <c r="FTU70" s="567"/>
      <c r="FTV70" s="399"/>
      <c r="FTW70" s="399"/>
      <c r="FTX70" s="399"/>
      <c r="FTY70" s="399"/>
      <c r="FTZ70" s="399"/>
      <c r="FUA70" s="399"/>
      <c r="FUB70" s="399"/>
      <c r="FUC70" s="399"/>
      <c r="FUD70" s="399"/>
      <c r="FUE70" s="918"/>
      <c r="FUF70" s="918"/>
      <c r="FUG70" s="918"/>
      <c r="FUH70" s="566"/>
      <c r="FUI70" s="399"/>
      <c r="FUJ70" s="399"/>
      <c r="FUK70" s="399"/>
      <c r="FUL70" s="567"/>
      <c r="FUM70" s="399"/>
      <c r="FUN70" s="399"/>
      <c r="FUO70" s="399"/>
      <c r="FUP70" s="399"/>
      <c r="FUQ70" s="399"/>
      <c r="FUR70" s="399"/>
      <c r="FUS70" s="399"/>
      <c r="FUT70" s="399"/>
      <c r="FUU70" s="399"/>
      <c r="FUV70" s="918"/>
      <c r="FUW70" s="918"/>
      <c r="FUX70" s="918"/>
      <c r="FUY70" s="566"/>
      <c r="FUZ70" s="399"/>
      <c r="FVA70" s="399"/>
      <c r="FVB70" s="399"/>
      <c r="FVC70" s="567"/>
      <c r="FVD70" s="399"/>
      <c r="FVE70" s="399"/>
      <c r="FVF70" s="399"/>
      <c r="FVG70" s="399"/>
      <c r="FVH70" s="399"/>
      <c r="FVI70" s="399"/>
      <c r="FVJ70" s="399"/>
      <c r="FVK70" s="399"/>
      <c r="FVL70" s="399"/>
      <c r="FVM70" s="918"/>
      <c r="FVN70" s="918"/>
      <c r="FVO70" s="918"/>
      <c r="FVP70" s="566"/>
      <c r="FVQ70" s="399"/>
      <c r="FVR70" s="399"/>
      <c r="FVS70" s="399"/>
      <c r="FVT70" s="567"/>
      <c r="FVU70" s="399"/>
      <c r="FVV70" s="399"/>
      <c r="FVW70" s="399"/>
      <c r="FVX70" s="399"/>
      <c r="FVY70" s="399"/>
      <c r="FVZ70" s="399"/>
      <c r="FWA70" s="399"/>
      <c r="FWB70" s="399"/>
      <c r="FWC70" s="399"/>
      <c r="FWD70" s="918"/>
      <c r="FWE70" s="918"/>
      <c r="FWF70" s="918"/>
      <c r="FWG70" s="566"/>
      <c r="FWH70" s="399"/>
      <c r="FWI70" s="399"/>
      <c r="FWJ70" s="399"/>
      <c r="FWK70" s="567"/>
      <c r="FWL70" s="399"/>
      <c r="FWM70" s="399"/>
      <c r="FWN70" s="399"/>
      <c r="FWO70" s="399"/>
      <c r="FWP70" s="399"/>
      <c r="FWQ70" s="399"/>
      <c r="FWR70" s="399"/>
      <c r="FWS70" s="399"/>
      <c r="FWT70" s="399"/>
      <c r="FWU70" s="918"/>
      <c r="FWV70" s="918"/>
      <c r="FWW70" s="918"/>
      <c r="FWX70" s="566"/>
      <c r="FWY70" s="399"/>
      <c r="FWZ70" s="399"/>
      <c r="FXA70" s="399"/>
      <c r="FXB70" s="567"/>
      <c r="FXC70" s="399"/>
      <c r="FXD70" s="399"/>
      <c r="FXE70" s="399"/>
      <c r="FXF70" s="399"/>
      <c r="FXG70" s="399"/>
      <c r="FXH70" s="399"/>
      <c r="FXI70" s="399"/>
      <c r="FXJ70" s="399"/>
      <c r="FXK70" s="399"/>
      <c r="FXL70" s="918"/>
      <c r="FXM70" s="918"/>
      <c r="FXN70" s="918"/>
      <c r="FXO70" s="566"/>
      <c r="FXP70" s="399"/>
      <c r="FXQ70" s="399"/>
      <c r="FXR70" s="399"/>
      <c r="FXS70" s="567"/>
      <c r="FXT70" s="399"/>
      <c r="FXU70" s="399"/>
      <c r="FXV70" s="399"/>
      <c r="FXW70" s="399"/>
      <c r="FXX70" s="399"/>
      <c r="FXY70" s="399"/>
      <c r="FXZ70" s="399"/>
      <c r="FYA70" s="399"/>
      <c r="FYB70" s="399"/>
      <c r="FYC70" s="918"/>
      <c r="FYD70" s="918"/>
      <c r="FYE70" s="918"/>
      <c r="FYF70" s="566"/>
      <c r="FYG70" s="399"/>
      <c r="FYH70" s="399"/>
      <c r="FYI70" s="399"/>
      <c r="FYJ70" s="567"/>
      <c r="FYK70" s="399"/>
      <c r="FYL70" s="399"/>
      <c r="FYM70" s="399"/>
      <c r="FYN70" s="399"/>
      <c r="FYO70" s="399"/>
      <c r="FYP70" s="399"/>
      <c r="FYQ70" s="399"/>
      <c r="FYR70" s="399"/>
      <c r="FYS70" s="399"/>
      <c r="FYT70" s="918"/>
      <c r="FYU70" s="918"/>
      <c r="FYV70" s="918"/>
      <c r="FYW70" s="566"/>
      <c r="FYX70" s="399"/>
      <c r="FYY70" s="399"/>
      <c r="FYZ70" s="399"/>
      <c r="FZA70" s="567"/>
      <c r="FZB70" s="399"/>
      <c r="FZC70" s="399"/>
      <c r="FZD70" s="399"/>
      <c r="FZE70" s="399"/>
      <c r="FZF70" s="399"/>
      <c r="FZG70" s="399"/>
      <c r="FZH70" s="399"/>
      <c r="FZI70" s="399"/>
      <c r="FZJ70" s="399"/>
      <c r="FZK70" s="918"/>
      <c r="FZL70" s="918"/>
      <c r="FZM70" s="918"/>
      <c r="FZN70" s="566"/>
      <c r="FZO70" s="399"/>
      <c r="FZP70" s="399"/>
      <c r="FZQ70" s="399"/>
      <c r="FZR70" s="567"/>
      <c r="FZS70" s="399"/>
      <c r="FZT70" s="399"/>
      <c r="FZU70" s="399"/>
      <c r="FZV70" s="399"/>
      <c r="FZW70" s="399"/>
      <c r="FZX70" s="399"/>
      <c r="FZY70" s="399"/>
      <c r="FZZ70" s="399"/>
      <c r="GAA70" s="399"/>
      <c r="GAB70" s="918"/>
      <c r="GAC70" s="918"/>
      <c r="GAD70" s="918"/>
      <c r="GAE70" s="566"/>
      <c r="GAF70" s="399"/>
      <c r="GAG70" s="399"/>
      <c r="GAH70" s="399"/>
      <c r="GAI70" s="567"/>
      <c r="GAJ70" s="399"/>
      <c r="GAK70" s="399"/>
      <c r="GAL70" s="399"/>
      <c r="GAM70" s="399"/>
      <c r="GAN70" s="399"/>
      <c r="GAO70" s="399"/>
      <c r="GAP70" s="399"/>
      <c r="GAQ70" s="399"/>
      <c r="GAR70" s="399"/>
      <c r="GAS70" s="918"/>
      <c r="GAT70" s="918"/>
      <c r="GAU70" s="918"/>
      <c r="GAV70" s="566"/>
      <c r="GAW70" s="399"/>
      <c r="GAX70" s="399"/>
      <c r="GAY70" s="399"/>
      <c r="GAZ70" s="567"/>
      <c r="GBA70" s="399"/>
      <c r="GBB70" s="399"/>
      <c r="GBC70" s="399"/>
      <c r="GBD70" s="399"/>
      <c r="GBE70" s="399"/>
      <c r="GBF70" s="399"/>
      <c r="GBG70" s="399"/>
      <c r="GBH70" s="399"/>
      <c r="GBI70" s="399"/>
      <c r="GBJ70" s="918"/>
      <c r="GBK70" s="918"/>
      <c r="GBL70" s="918"/>
      <c r="GBM70" s="566"/>
      <c r="GBN70" s="399"/>
      <c r="GBO70" s="399"/>
      <c r="GBP70" s="399"/>
      <c r="GBQ70" s="567"/>
      <c r="GBR70" s="399"/>
      <c r="GBS70" s="399"/>
      <c r="GBT70" s="399"/>
      <c r="GBU70" s="399"/>
      <c r="GBV70" s="399"/>
      <c r="GBW70" s="399"/>
      <c r="GBX70" s="399"/>
      <c r="GBY70" s="399"/>
      <c r="GBZ70" s="399"/>
      <c r="GCA70" s="918"/>
      <c r="GCB70" s="918"/>
      <c r="GCC70" s="918"/>
      <c r="GCD70" s="566"/>
      <c r="GCE70" s="399"/>
      <c r="GCF70" s="399"/>
      <c r="GCG70" s="399"/>
      <c r="GCH70" s="567"/>
      <c r="GCI70" s="399"/>
      <c r="GCJ70" s="399"/>
      <c r="GCK70" s="399"/>
      <c r="GCL70" s="399"/>
      <c r="GCM70" s="399"/>
      <c r="GCN70" s="399"/>
      <c r="GCO70" s="399"/>
      <c r="GCP70" s="399"/>
      <c r="GCQ70" s="399"/>
      <c r="GCR70" s="918"/>
      <c r="GCS70" s="918"/>
      <c r="GCT70" s="918"/>
      <c r="GCU70" s="566"/>
      <c r="GCV70" s="399"/>
      <c r="GCW70" s="399"/>
      <c r="GCX70" s="399"/>
      <c r="GCY70" s="567"/>
      <c r="GCZ70" s="399"/>
      <c r="GDA70" s="399"/>
      <c r="GDB70" s="399"/>
      <c r="GDC70" s="399"/>
      <c r="GDD70" s="399"/>
      <c r="GDE70" s="399"/>
      <c r="GDF70" s="399"/>
      <c r="GDG70" s="399"/>
      <c r="GDH70" s="399"/>
      <c r="GDI70" s="918"/>
      <c r="GDJ70" s="918"/>
      <c r="GDK70" s="918"/>
      <c r="GDL70" s="566"/>
      <c r="GDM70" s="399"/>
      <c r="GDN70" s="399"/>
      <c r="GDO70" s="399"/>
      <c r="GDP70" s="567"/>
      <c r="GDQ70" s="399"/>
      <c r="GDR70" s="399"/>
      <c r="GDS70" s="399"/>
      <c r="GDT70" s="399"/>
      <c r="GDU70" s="399"/>
      <c r="GDV70" s="399"/>
      <c r="GDW70" s="399"/>
      <c r="GDX70" s="399"/>
      <c r="GDY70" s="399"/>
      <c r="GDZ70" s="918"/>
      <c r="GEA70" s="918"/>
      <c r="GEB70" s="918"/>
      <c r="GEC70" s="566"/>
      <c r="GED70" s="399"/>
      <c r="GEE70" s="399"/>
      <c r="GEF70" s="399"/>
      <c r="GEG70" s="567"/>
      <c r="GEH70" s="399"/>
      <c r="GEI70" s="399"/>
      <c r="GEJ70" s="399"/>
      <c r="GEK70" s="399"/>
      <c r="GEL70" s="399"/>
      <c r="GEM70" s="399"/>
      <c r="GEN70" s="399"/>
      <c r="GEO70" s="399"/>
      <c r="GEP70" s="399"/>
      <c r="GEQ70" s="918"/>
      <c r="GER70" s="918"/>
      <c r="GES70" s="918"/>
      <c r="GET70" s="566"/>
      <c r="GEU70" s="399"/>
      <c r="GEV70" s="399"/>
      <c r="GEW70" s="399"/>
      <c r="GEX70" s="567"/>
      <c r="GEY70" s="399"/>
      <c r="GEZ70" s="399"/>
      <c r="GFA70" s="399"/>
      <c r="GFB70" s="399"/>
      <c r="GFC70" s="399"/>
      <c r="GFD70" s="399"/>
      <c r="GFE70" s="399"/>
      <c r="GFF70" s="399"/>
      <c r="GFG70" s="399"/>
      <c r="GFH70" s="918"/>
      <c r="GFI70" s="918"/>
      <c r="GFJ70" s="918"/>
      <c r="GFK70" s="566"/>
      <c r="GFL70" s="399"/>
      <c r="GFM70" s="399"/>
      <c r="GFN70" s="399"/>
      <c r="GFO70" s="567"/>
      <c r="GFP70" s="399"/>
      <c r="GFQ70" s="399"/>
      <c r="GFR70" s="399"/>
      <c r="GFS70" s="399"/>
      <c r="GFT70" s="399"/>
      <c r="GFU70" s="399"/>
      <c r="GFV70" s="399"/>
      <c r="GFW70" s="399"/>
      <c r="GFX70" s="399"/>
      <c r="GFY70" s="918"/>
      <c r="GFZ70" s="918"/>
      <c r="GGA70" s="918"/>
      <c r="GGB70" s="566"/>
      <c r="GGC70" s="399"/>
      <c r="GGD70" s="399"/>
      <c r="GGE70" s="399"/>
      <c r="GGF70" s="567"/>
      <c r="GGG70" s="399"/>
      <c r="GGH70" s="399"/>
      <c r="GGI70" s="399"/>
      <c r="GGJ70" s="399"/>
      <c r="GGK70" s="399"/>
      <c r="GGL70" s="399"/>
      <c r="GGM70" s="399"/>
      <c r="GGN70" s="399"/>
      <c r="GGO70" s="399"/>
      <c r="GGP70" s="918"/>
      <c r="GGQ70" s="918"/>
      <c r="GGR70" s="918"/>
      <c r="GGS70" s="566"/>
      <c r="GGT70" s="399"/>
      <c r="GGU70" s="399"/>
      <c r="GGV70" s="399"/>
      <c r="GGW70" s="567"/>
      <c r="GGX70" s="399"/>
      <c r="GGY70" s="399"/>
      <c r="GGZ70" s="399"/>
      <c r="GHA70" s="399"/>
      <c r="GHB70" s="399"/>
      <c r="GHC70" s="399"/>
      <c r="GHD70" s="399"/>
      <c r="GHE70" s="399"/>
      <c r="GHF70" s="399"/>
      <c r="GHG70" s="918"/>
      <c r="GHH70" s="918"/>
      <c r="GHI70" s="918"/>
      <c r="GHJ70" s="566"/>
      <c r="GHK70" s="399"/>
      <c r="GHL70" s="399"/>
      <c r="GHM70" s="399"/>
      <c r="GHN70" s="567"/>
      <c r="GHO70" s="399"/>
      <c r="GHP70" s="399"/>
      <c r="GHQ70" s="399"/>
      <c r="GHR70" s="399"/>
      <c r="GHS70" s="399"/>
      <c r="GHT70" s="399"/>
      <c r="GHU70" s="399"/>
      <c r="GHV70" s="399"/>
      <c r="GHW70" s="399"/>
      <c r="GHX70" s="918"/>
      <c r="GHY70" s="918"/>
      <c r="GHZ70" s="918"/>
      <c r="GIA70" s="566"/>
      <c r="GIB70" s="399"/>
      <c r="GIC70" s="399"/>
      <c r="GID70" s="399"/>
      <c r="GIE70" s="567"/>
      <c r="GIF70" s="399"/>
      <c r="GIG70" s="399"/>
      <c r="GIH70" s="399"/>
      <c r="GII70" s="399"/>
      <c r="GIJ70" s="399"/>
      <c r="GIK70" s="399"/>
      <c r="GIL70" s="399"/>
      <c r="GIM70" s="399"/>
      <c r="GIN70" s="399"/>
      <c r="GIO70" s="918"/>
      <c r="GIP70" s="918"/>
      <c r="GIQ70" s="918"/>
      <c r="GIR70" s="566"/>
      <c r="GIS70" s="399"/>
      <c r="GIT70" s="399"/>
      <c r="GIU70" s="399"/>
      <c r="GIV70" s="567"/>
      <c r="GIW70" s="399"/>
      <c r="GIX70" s="399"/>
      <c r="GIY70" s="399"/>
      <c r="GIZ70" s="399"/>
      <c r="GJA70" s="399"/>
      <c r="GJB70" s="399"/>
      <c r="GJC70" s="399"/>
      <c r="GJD70" s="399"/>
      <c r="GJE70" s="399"/>
      <c r="GJF70" s="918"/>
      <c r="GJG70" s="918"/>
      <c r="GJH70" s="918"/>
      <c r="GJI70" s="566"/>
      <c r="GJJ70" s="399"/>
      <c r="GJK70" s="399"/>
      <c r="GJL70" s="399"/>
      <c r="GJM70" s="567"/>
      <c r="GJN70" s="399"/>
      <c r="GJO70" s="399"/>
      <c r="GJP70" s="399"/>
      <c r="GJQ70" s="399"/>
      <c r="GJR70" s="399"/>
      <c r="GJS70" s="399"/>
      <c r="GJT70" s="399"/>
      <c r="GJU70" s="399"/>
      <c r="GJV70" s="399"/>
      <c r="GJW70" s="918"/>
      <c r="GJX70" s="918"/>
      <c r="GJY70" s="918"/>
      <c r="GJZ70" s="566"/>
      <c r="GKA70" s="399"/>
      <c r="GKB70" s="399"/>
      <c r="GKC70" s="399"/>
      <c r="GKD70" s="567"/>
      <c r="GKE70" s="399"/>
      <c r="GKF70" s="399"/>
      <c r="GKG70" s="399"/>
      <c r="GKH70" s="399"/>
      <c r="GKI70" s="399"/>
      <c r="GKJ70" s="399"/>
      <c r="GKK70" s="399"/>
      <c r="GKL70" s="399"/>
      <c r="GKM70" s="399"/>
      <c r="GKN70" s="918"/>
      <c r="GKO70" s="918"/>
      <c r="GKP70" s="918"/>
      <c r="GKQ70" s="566"/>
      <c r="GKR70" s="399"/>
      <c r="GKS70" s="399"/>
      <c r="GKT70" s="399"/>
      <c r="GKU70" s="567"/>
      <c r="GKV70" s="399"/>
      <c r="GKW70" s="399"/>
      <c r="GKX70" s="399"/>
      <c r="GKY70" s="399"/>
      <c r="GKZ70" s="399"/>
      <c r="GLA70" s="399"/>
      <c r="GLB70" s="399"/>
      <c r="GLC70" s="399"/>
      <c r="GLD70" s="399"/>
      <c r="GLE70" s="918"/>
      <c r="GLF70" s="918"/>
      <c r="GLG70" s="918"/>
      <c r="GLH70" s="566"/>
      <c r="GLI70" s="399"/>
      <c r="GLJ70" s="399"/>
      <c r="GLK70" s="399"/>
      <c r="GLL70" s="567"/>
      <c r="GLM70" s="399"/>
      <c r="GLN70" s="399"/>
      <c r="GLO70" s="399"/>
      <c r="GLP70" s="399"/>
      <c r="GLQ70" s="399"/>
      <c r="GLR70" s="399"/>
      <c r="GLS70" s="399"/>
      <c r="GLT70" s="399"/>
      <c r="GLU70" s="399"/>
      <c r="GLV70" s="918"/>
      <c r="GLW70" s="918"/>
      <c r="GLX70" s="918"/>
      <c r="GLY70" s="566"/>
      <c r="GLZ70" s="399"/>
      <c r="GMA70" s="399"/>
      <c r="GMB70" s="399"/>
      <c r="GMC70" s="567"/>
      <c r="GMD70" s="399"/>
      <c r="GME70" s="399"/>
      <c r="GMF70" s="399"/>
      <c r="GMG70" s="399"/>
      <c r="GMH70" s="399"/>
      <c r="GMI70" s="399"/>
      <c r="GMJ70" s="399"/>
      <c r="GMK70" s="399"/>
      <c r="GML70" s="399"/>
      <c r="GMM70" s="918"/>
      <c r="GMN70" s="918"/>
      <c r="GMO70" s="918"/>
      <c r="GMP70" s="566"/>
      <c r="GMQ70" s="399"/>
      <c r="GMR70" s="399"/>
      <c r="GMS70" s="399"/>
      <c r="GMT70" s="567"/>
      <c r="GMU70" s="399"/>
      <c r="GMV70" s="399"/>
      <c r="GMW70" s="399"/>
      <c r="GMX70" s="399"/>
      <c r="GMY70" s="399"/>
      <c r="GMZ70" s="399"/>
      <c r="GNA70" s="399"/>
      <c r="GNB70" s="399"/>
      <c r="GNC70" s="399"/>
      <c r="GND70" s="918"/>
      <c r="GNE70" s="918"/>
      <c r="GNF70" s="918"/>
      <c r="GNG70" s="566"/>
      <c r="GNH70" s="399"/>
      <c r="GNI70" s="399"/>
      <c r="GNJ70" s="399"/>
      <c r="GNK70" s="567"/>
      <c r="GNL70" s="399"/>
      <c r="GNM70" s="399"/>
      <c r="GNN70" s="399"/>
      <c r="GNO70" s="399"/>
      <c r="GNP70" s="399"/>
      <c r="GNQ70" s="399"/>
      <c r="GNR70" s="399"/>
      <c r="GNS70" s="399"/>
      <c r="GNT70" s="399"/>
      <c r="GNU70" s="918"/>
      <c r="GNV70" s="918"/>
      <c r="GNW70" s="918"/>
      <c r="GNX70" s="566"/>
      <c r="GNY70" s="399"/>
      <c r="GNZ70" s="399"/>
      <c r="GOA70" s="399"/>
      <c r="GOB70" s="567"/>
      <c r="GOC70" s="399"/>
      <c r="GOD70" s="399"/>
      <c r="GOE70" s="399"/>
      <c r="GOF70" s="399"/>
      <c r="GOG70" s="399"/>
      <c r="GOH70" s="399"/>
      <c r="GOI70" s="399"/>
      <c r="GOJ70" s="399"/>
      <c r="GOK70" s="399"/>
      <c r="GOL70" s="918"/>
      <c r="GOM70" s="918"/>
      <c r="GON70" s="918"/>
      <c r="GOO70" s="566"/>
      <c r="GOP70" s="399"/>
      <c r="GOQ70" s="399"/>
      <c r="GOR70" s="399"/>
      <c r="GOS70" s="567"/>
      <c r="GOT70" s="399"/>
      <c r="GOU70" s="399"/>
      <c r="GOV70" s="399"/>
      <c r="GOW70" s="399"/>
      <c r="GOX70" s="399"/>
      <c r="GOY70" s="399"/>
      <c r="GOZ70" s="399"/>
      <c r="GPA70" s="399"/>
      <c r="GPB70" s="399"/>
      <c r="GPC70" s="918"/>
      <c r="GPD70" s="918"/>
      <c r="GPE70" s="918"/>
      <c r="GPF70" s="566"/>
      <c r="GPG70" s="399"/>
      <c r="GPH70" s="399"/>
      <c r="GPI70" s="399"/>
      <c r="GPJ70" s="567"/>
      <c r="GPK70" s="399"/>
      <c r="GPL70" s="399"/>
      <c r="GPM70" s="399"/>
      <c r="GPN70" s="399"/>
      <c r="GPO70" s="399"/>
      <c r="GPP70" s="399"/>
      <c r="GPQ70" s="399"/>
      <c r="GPR70" s="399"/>
      <c r="GPS70" s="399"/>
      <c r="GPT70" s="918"/>
      <c r="GPU70" s="918"/>
      <c r="GPV70" s="918"/>
      <c r="GPW70" s="566"/>
      <c r="GPX70" s="399"/>
      <c r="GPY70" s="399"/>
      <c r="GPZ70" s="399"/>
      <c r="GQA70" s="567"/>
      <c r="GQB70" s="399"/>
      <c r="GQC70" s="399"/>
      <c r="GQD70" s="399"/>
      <c r="GQE70" s="399"/>
      <c r="GQF70" s="399"/>
      <c r="GQG70" s="399"/>
      <c r="GQH70" s="399"/>
      <c r="GQI70" s="399"/>
      <c r="GQJ70" s="399"/>
      <c r="GQK70" s="918"/>
      <c r="GQL70" s="918"/>
      <c r="GQM70" s="918"/>
      <c r="GQN70" s="566"/>
      <c r="GQO70" s="399"/>
      <c r="GQP70" s="399"/>
      <c r="GQQ70" s="399"/>
      <c r="GQR70" s="567"/>
      <c r="GQS70" s="399"/>
      <c r="GQT70" s="399"/>
      <c r="GQU70" s="399"/>
      <c r="GQV70" s="399"/>
      <c r="GQW70" s="399"/>
      <c r="GQX70" s="399"/>
      <c r="GQY70" s="399"/>
      <c r="GQZ70" s="399"/>
      <c r="GRA70" s="399"/>
      <c r="GRB70" s="918"/>
      <c r="GRC70" s="918"/>
      <c r="GRD70" s="918"/>
      <c r="GRE70" s="566"/>
      <c r="GRF70" s="399"/>
      <c r="GRG70" s="399"/>
      <c r="GRH70" s="399"/>
      <c r="GRI70" s="567"/>
      <c r="GRJ70" s="399"/>
      <c r="GRK70" s="399"/>
      <c r="GRL70" s="399"/>
      <c r="GRM70" s="399"/>
      <c r="GRN70" s="399"/>
      <c r="GRO70" s="399"/>
      <c r="GRP70" s="399"/>
      <c r="GRQ70" s="399"/>
      <c r="GRR70" s="399"/>
      <c r="GRS70" s="918"/>
      <c r="GRT70" s="918"/>
      <c r="GRU70" s="918"/>
      <c r="GRV70" s="566"/>
      <c r="GRW70" s="399"/>
      <c r="GRX70" s="399"/>
      <c r="GRY70" s="399"/>
      <c r="GRZ70" s="567"/>
      <c r="GSA70" s="399"/>
      <c r="GSB70" s="399"/>
      <c r="GSC70" s="399"/>
      <c r="GSD70" s="399"/>
      <c r="GSE70" s="399"/>
      <c r="GSF70" s="399"/>
      <c r="GSG70" s="399"/>
      <c r="GSH70" s="399"/>
      <c r="GSI70" s="399"/>
      <c r="GSJ70" s="918"/>
      <c r="GSK70" s="918"/>
      <c r="GSL70" s="918"/>
      <c r="GSM70" s="566"/>
      <c r="GSN70" s="399"/>
      <c r="GSO70" s="399"/>
      <c r="GSP70" s="399"/>
      <c r="GSQ70" s="567"/>
      <c r="GSR70" s="399"/>
      <c r="GSS70" s="399"/>
      <c r="GST70" s="399"/>
      <c r="GSU70" s="399"/>
      <c r="GSV70" s="399"/>
      <c r="GSW70" s="399"/>
      <c r="GSX70" s="399"/>
      <c r="GSY70" s="399"/>
      <c r="GSZ70" s="399"/>
      <c r="GTA70" s="918"/>
      <c r="GTB70" s="918"/>
      <c r="GTC70" s="918"/>
      <c r="GTD70" s="566"/>
      <c r="GTE70" s="399"/>
      <c r="GTF70" s="399"/>
      <c r="GTG70" s="399"/>
      <c r="GTH70" s="567"/>
      <c r="GTI70" s="399"/>
      <c r="GTJ70" s="399"/>
      <c r="GTK70" s="399"/>
      <c r="GTL70" s="399"/>
      <c r="GTM70" s="399"/>
      <c r="GTN70" s="399"/>
      <c r="GTO70" s="399"/>
      <c r="GTP70" s="399"/>
      <c r="GTQ70" s="399"/>
      <c r="GTR70" s="918"/>
      <c r="GTS70" s="918"/>
      <c r="GTT70" s="918"/>
      <c r="GTU70" s="566"/>
      <c r="GTV70" s="399"/>
      <c r="GTW70" s="399"/>
      <c r="GTX70" s="399"/>
      <c r="GTY70" s="567"/>
      <c r="GTZ70" s="399"/>
      <c r="GUA70" s="399"/>
      <c r="GUB70" s="399"/>
      <c r="GUC70" s="399"/>
      <c r="GUD70" s="399"/>
      <c r="GUE70" s="399"/>
      <c r="GUF70" s="399"/>
      <c r="GUG70" s="399"/>
      <c r="GUH70" s="399"/>
      <c r="GUI70" s="918"/>
      <c r="GUJ70" s="918"/>
      <c r="GUK70" s="918"/>
      <c r="GUL70" s="566"/>
      <c r="GUM70" s="399"/>
      <c r="GUN70" s="399"/>
      <c r="GUO70" s="399"/>
      <c r="GUP70" s="567"/>
      <c r="GUQ70" s="399"/>
      <c r="GUR70" s="399"/>
      <c r="GUS70" s="399"/>
      <c r="GUT70" s="399"/>
      <c r="GUU70" s="399"/>
      <c r="GUV70" s="399"/>
      <c r="GUW70" s="399"/>
      <c r="GUX70" s="399"/>
      <c r="GUY70" s="399"/>
      <c r="GUZ70" s="918"/>
      <c r="GVA70" s="918"/>
      <c r="GVB70" s="918"/>
      <c r="GVC70" s="566"/>
      <c r="GVD70" s="399"/>
      <c r="GVE70" s="399"/>
      <c r="GVF70" s="399"/>
      <c r="GVG70" s="567"/>
      <c r="GVH70" s="399"/>
      <c r="GVI70" s="399"/>
      <c r="GVJ70" s="399"/>
      <c r="GVK70" s="399"/>
      <c r="GVL70" s="399"/>
      <c r="GVM70" s="399"/>
      <c r="GVN70" s="399"/>
      <c r="GVO70" s="399"/>
      <c r="GVP70" s="399"/>
      <c r="GVQ70" s="918"/>
      <c r="GVR70" s="918"/>
      <c r="GVS70" s="918"/>
      <c r="GVT70" s="566"/>
      <c r="GVU70" s="399"/>
      <c r="GVV70" s="399"/>
      <c r="GVW70" s="399"/>
      <c r="GVX70" s="567"/>
      <c r="GVY70" s="399"/>
      <c r="GVZ70" s="399"/>
      <c r="GWA70" s="399"/>
      <c r="GWB70" s="399"/>
      <c r="GWC70" s="399"/>
      <c r="GWD70" s="399"/>
      <c r="GWE70" s="399"/>
      <c r="GWF70" s="399"/>
      <c r="GWG70" s="399"/>
      <c r="GWH70" s="918"/>
      <c r="GWI70" s="918"/>
      <c r="GWJ70" s="918"/>
      <c r="GWK70" s="566"/>
      <c r="GWL70" s="399"/>
      <c r="GWM70" s="399"/>
      <c r="GWN70" s="399"/>
      <c r="GWO70" s="567"/>
      <c r="GWP70" s="399"/>
      <c r="GWQ70" s="399"/>
      <c r="GWR70" s="399"/>
      <c r="GWS70" s="399"/>
      <c r="GWT70" s="399"/>
      <c r="GWU70" s="399"/>
      <c r="GWV70" s="399"/>
      <c r="GWW70" s="399"/>
      <c r="GWX70" s="399"/>
      <c r="GWY70" s="918"/>
      <c r="GWZ70" s="918"/>
      <c r="GXA70" s="918"/>
      <c r="GXB70" s="566"/>
      <c r="GXC70" s="399"/>
      <c r="GXD70" s="399"/>
      <c r="GXE70" s="399"/>
      <c r="GXF70" s="567"/>
      <c r="GXG70" s="399"/>
      <c r="GXH70" s="399"/>
      <c r="GXI70" s="399"/>
      <c r="GXJ70" s="399"/>
      <c r="GXK70" s="399"/>
      <c r="GXL70" s="399"/>
      <c r="GXM70" s="399"/>
      <c r="GXN70" s="399"/>
      <c r="GXO70" s="399"/>
      <c r="GXP70" s="918"/>
      <c r="GXQ70" s="918"/>
      <c r="GXR70" s="918"/>
      <c r="GXS70" s="566"/>
      <c r="GXT70" s="399"/>
      <c r="GXU70" s="399"/>
      <c r="GXV70" s="399"/>
      <c r="GXW70" s="567"/>
      <c r="GXX70" s="399"/>
      <c r="GXY70" s="399"/>
      <c r="GXZ70" s="399"/>
      <c r="GYA70" s="399"/>
      <c r="GYB70" s="399"/>
      <c r="GYC70" s="399"/>
      <c r="GYD70" s="399"/>
      <c r="GYE70" s="399"/>
      <c r="GYF70" s="399"/>
      <c r="GYG70" s="918"/>
      <c r="GYH70" s="918"/>
      <c r="GYI70" s="918"/>
      <c r="GYJ70" s="566"/>
      <c r="GYK70" s="399"/>
      <c r="GYL70" s="399"/>
      <c r="GYM70" s="399"/>
      <c r="GYN70" s="567"/>
      <c r="GYO70" s="399"/>
      <c r="GYP70" s="399"/>
      <c r="GYQ70" s="399"/>
      <c r="GYR70" s="399"/>
      <c r="GYS70" s="399"/>
      <c r="GYT70" s="399"/>
      <c r="GYU70" s="399"/>
      <c r="GYV70" s="399"/>
      <c r="GYW70" s="399"/>
      <c r="GYX70" s="918"/>
      <c r="GYY70" s="918"/>
      <c r="GYZ70" s="918"/>
      <c r="GZA70" s="566"/>
      <c r="GZB70" s="399"/>
      <c r="GZC70" s="399"/>
      <c r="GZD70" s="399"/>
      <c r="GZE70" s="567"/>
      <c r="GZF70" s="399"/>
      <c r="GZG70" s="399"/>
      <c r="GZH70" s="399"/>
      <c r="GZI70" s="399"/>
      <c r="GZJ70" s="399"/>
      <c r="GZK70" s="399"/>
      <c r="GZL70" s="399"/>
      <c r="GZM70" s="399"/>
      <c r="GZN70" s="399"/>
      <c r="GZO70" s="918"/>
      <c r="GZP70" s="918"/>
      <c r="GZQ70" s="918"/>
      <c r="GZR70" s="566"/>
      <c r="GZS70" s="399"/>
      <c r="GZT70" s="399"/>
      <c r="GZU70" s="399"/>
      <c r="GZV70" s="567"/>
      <c r="GZW70" s="399"/>
      <c r="GZX70" s="399"/>
      <c r="GZY70" s="399"/>
      <c r="GZZ70" s="399"/>
      <c r="HAA70" s="399"/>
      <c r="HAB70" s="399"/>
      <c r="HAC70" s="399"/>
      <c r="HAD70" s="399"/>
      <c r="HAE70" s="399"/>
      <c r="HAF70" s="918"/>
      <c r="HAG70" s="918"/>
      <c r="HAH70" s="918"/>
      <c r="HAI70" s="566"/>
      <c r="HAJ70" s="399"/>
      <c r="HAK70" s="399"/>
      <c r="HAL70" s="399"/>
      <c r="HAM70" s="567"/>
      <c r="HAN70" s="399"/>
      <c r="HAO70" s="399"/>
      <c r="HAP70" s="399"/>
      <c r="HAQ70" s="399"/>
      <c r="HAR70" s="399"/>
      <c r="HAS70" s="399"/>
      <c r="HAT70" s="399"/>
      <c r="HAU70" s="399"/>
      <c r="HAV70" s="399"/>
      <c r="HAW70" s="918"/>
      <c r="HAX70" s="918"/>
      <c r="HAY70" s="918"/>
      <c r="HAZ70" s="566"/>
      <c r="HBA70" s="399"/>
      <c r="HBB70" s="399"/>
      <c r="HBC70" s="399"/>
      <c r="HBD70" s="567"/>
      <c r="HBE70" s="399"/>
      <c r="HBF70" s="399"/>
      <c r="HBG70" s="399"/>
      <c r="HBH70" s="399"/>
      <c r="HBI70" s="399"/>
      <c r="HBJ70" s="399"/>
      <c r="HBK70" s="399"/>
      <c r="HBL70" s="399"/>
      <c r="HBM70" s="399"/>
      <c r="HBN70" s="918"/>
      <c r="HBO70" s="918"/>
      <c r="HBP70" s="918"/>
      <c r="HBQ70" s="566"/>
      <c r="HBR70" s="399"/>
      <c r="HBS70" s="399"/>
      <c r="HBT70" s="399"/>
      <c r="HBU70" s="567"/>
      <c r="HBV70" s="399"/>
      <c r="HBW70" s="399"/>
      <c r="HBX70" s="399"/>
      <c r="HBY70" s="399"/>
      <c r="HBZ70" s="399"/>
      <c r="HCA70" s="399"/>
      <c r="HCB70" s="399"/>
      <c r="HCC70" s="399"/>
      <c r="HCD70" s="399"/>
      <c r="HCE70" s="918"/>
      <c r="HCF70" s="918"/>
      <c r="HCG70" s="918"/>
      <c r="HCH70" s="566"/>
      <c r="HCI70" s="399"/>
      <c r="HCJ70" s="399"/>
      <c r="HCK70" s="399"/>
      <c r="HCL70" s="567"/>
      <c r="HCM70" s="399"/>
      <c r="HCN70" s="399"/>
      <c r="HCO70" s="399"/>
      <c r="HCP70" s="399"/>
      <c r="HCQ70" s="399"/>
      <c r="HCR70" s="399"/>
      <c r="HCS70" s="399"/>
      <c r="HCT70" s="399"/>
      <c r="HCU70" s="399"/>
      <c r="HCV70" s="918"/>
      <c r="HCW70" s="918"/>
      <c r="HCX70" s="918"/>
      <c r="HCY70" s="566"/>
      <c r="HCZ70" s="399"/>
      <c r="HDA70" s="399"/>
      <c r="HDB70" s="399"/>
      <c r="HDC70" s="567"/>
      <c r="HDD70" s="399"/>
      <c r="HDE70" s="399"/>
      <c r="HDF70" s="399"/>
      <c r="HDG70" s="399"/>
      <c r="HDH70" s="399"/>
      <c r="HDI70" s="399"/>
      <c r="HDJ70" s="399"/>
      <c r="HDK70" s="399"/>
      <c r="HDL70" s="399"/>
      <c r="HDM70" s="918"/>
      <c r="HDN70" s="918"/>
      <c r="HDO70" s="918"/>
      <c r="HDP70" s="566"/>
      <c r="HDQ70" s="399"/>
      <c r="HDR70" s="399"/>
      <c r="HDS70" s="399"/>
      <c r="HDT70" s="567"/>
      <c r="HDU70" s="399"/>
      <c r="HDV70" s="399"/>
      <c r="HDW70" s="399"/>
      <c r="HDX70" s="399"/>
      <c r="HDY70" s="399"/>
      <c r="HDZ70" s="399"/>
      <c r="HEA70" s="399"/>
      <c r="HEB70" s="399"/>
      <c r="HEC70" s="399"/>
      <c r="HED70" s="918"/>
      <c r="HEE70" s="918"/>
      <c r="HEF70" s="918"/>
      <c r="HEG70" s="566"/>
      <c r="HEH70" s="399"/>
      <c r="HEI70" s="399"/>
      <c r="HEJ70" s="399"/>
      <c r="HEK70" s="567"/>
      <c r="HEL70" s="399"/>
      <c r="HEM70" s="399"/>
      <c r="HEN70" s="399"/>
      <c r="HEO70" s="399"/>
      <c r="HEP70" s="399"/>
      <c r="HEQ70" s="399"/>
      <c r="HER70" s="399"/>
      <c r="HES70" s="399"/>
      <c r="HET70" s="399"/>
      <c r="HEU70" s="918"/>
      <c r="HEV70" s="918"/>
      <c r="HEW70" s="918"/>
      <c r="HEX70" s="566"/>
      <c r="HEY70" s="399"/>
      <c r="HEZ70" s="399"/>
      <c r="HFA70" s="399"/>
      <c r="HFB70" s="567"/>
      <c r="HFC70" s="399"/>
      <c r="HFD70" s="399"/>
      <c r="HFE70" s="399"/>
      <c r="HFF70" s="399"/>
      <c r="HFG70" s="399"/>
      <c r="HFH70" s="399"/>
      <c r="HFI70" s="399"/>
      <c r="HFJ70" s="399"/>
      <c r="HFK70" s="399"/>
      <c r="HFL70" s="918"/>
      <c r="HFM70" s="918"/>
      <c r="HFN70" s="918"/>
      <c r="HFO70" s="566"/>
      <c r="HFP70" s="399"/>
      <c r="HFQ70" s="399"/>
      <c r="HFR70" s="399"/>
      <c r="HFS70" s="567"/>
      <c r="HFT70" s="399"/>
      <c r="HFU70" s="399"/>
      <c r="HFV70" s="399"/>
      <c r="HFW70" s="399"/>
      <c r="HFX70" s="399"/>
      <c r="HFY70" s="399"/>
      <c r="HFZ70" s="399"/>
      <c r="HGA70" s="399"/>
      <c r="HGB70" s="399"/>
      <c r="HGC70" s="918"/>
      <c r="HGD70" s="918"/>
      <c r="HGE70" s="918"/>
      <c r="HGF70" s="566"/>
      <c r="HGG70" s="399"/>
      <c r="HGH70" s="399"/>
      <c r="HGI70" s="399"/>
      <c r="HGJ70" s="567"/>
      <c r="HGK70" s="399"/>
      <c r="HGL70" s="399"/>
      <c r="HGM70" s="399"/>
      <c r="HGN70" s="399"/>
      <c r="HGO70" s="399"/>
      <c r="HGP70" s="399"/>
      <c r="HGQ70" s="399"/>
      <c r="HGR70" s="399"/>
      <c r="HGS70" s="399"/>
      <c r="HGT70" s="918"/>
      <c r="HGU70" s="918"/>
      <c r="HGV70" s="918"/>
      <c r="HGW70" s="566"/>
      <c r="HGX70" s="399"/>
      <c r="HGY70" s="399"/>
      <c r="HGZ70" s="399"/>
      <c r="HHA70" s="567"/>
      <c r="HHB70" s="399"/>
      <c r="HHC70" s="399"/>
      <c r="HHD70" s="399"/>
      <c r="HHE70" s="399"/>
      <c r="HHF70" s="399"/>
      <c r="HHG70" s="399"/>
      <c r="HHH70" s="399"/>
      <c r="HHI70" s="399"/>
      <c r="HHJ70" s="399"/>
      <c r="HHK70" s="918"/>
      <c r="HHL70" s="918"/>
      <c r="HHM70" s="918"/>
      <c r="HHN70" s="566"/>
      <c r="HHO70" s="399"/>
      <c r="HHP70" s="399"/>
      <c r="HHQ70" s="399"/>
      <c r="HHR70" s="567"/>
      <c r="HHS70" s="399"/>
      <c r="HHT70" s="399"/>
      <c r="HHU70" s="399"/>
      <c r="HHV70" s="399"/>
      <c r="HHW70" s="399"/>
      <c r="HHX70" s="399"/>
      <c r="HHY70" s="399"/>
      <c r="HHZ70" s="399"/>
      <c r="HIA70" s="399"/>
      <c r="HIB70" s="918"/>
      <c r="HIC70" s="918"/>
      <c r="HID70" s="918"/>
      <c r="HIE70" s="566"/>
      <c r="HIF70" s="399"/>
      <c r="HIG70" s="399"/>
      <c r="HIH70" s="399"/>
      <c r="HII70" s="567"/>
      <c r="HIJ70" s="399"/>
      <c r="HIK70" s="399"/>
      <c r="HIL70" s="399"/>
      <c r="HIM70" s="399"/>
      <c r="HIN70" s="399"/>
      <c r="HIO70" s="399"/>
      <c r="HIP70" s="399"/>
      <c r="HIQ70" s="399"/>
      <c r="HIR70" s="399"/>
      <c r="HIS70" s="918"/>
      <c r="HIT70" s="918"/>
      <c r="HIU70" s="918"/>
      <c r="HIV70" s="566"/>
      <c r="HIW70" s="399"/>
      <c r="HIX70" s="399"/>
      <c r="HIY70" s="399"/>
      <c r="HIZ70" s="567"/>
      <c r="HJA70" s="399"/>
      <c r="HJB70" s="399"/>
      <c r="HJC70" s="399"/>
      <c r="HJD70" s="399"/>
      <c r="HJE70" s="399"/>
      <c r="HJF70" s="399"/>
      <c r="HJG70" s="399"/>
      <c r="HJH70" s="399"/>
      <c r="HJI70" s="399"/>
      <c r="HJJ70" s="918"/>
      <c r="HJK70" s="918"/>
      <c r="HJL70" s="918"/>
      <c r="HJM70" s="566"/>
      <c r="HJN70" s="399"/>
      <c r="HJO70" s="399"/>
      <c r="HJP70" s="399"/>
      <c r="HJQ70" s="567"/>
      <c r="HJR70" s="399"/>
      <c r="HJS70" s="399"/>
      <c r="HJT70" s="399"/>
      <c r="HJU70" s="399"/>
      <c r="HJV70" s="399"/>
      <c r="HJW70" s="399"/>
      <c r="HJX70" s="399"/>
      <c r="HJY70" s="399"/>
      <c r="HJZ70" s="399"/>
      <c r="HKA70" s="918"/>
      <c r="HKB70" s="918"/>
      <c r="HKC70" s="918"/>
      <c r="HKD70" s="566"/>
      <c r="HKE70" s="399"/>
      <c r="HKF70" s="399"/>
      <c r="HKG70" s="399"/>
      <c r="HKH70" s="567"/>
      <c r="HKI70" s="399"/>
      <c r="HKJ70" s="399"/>
      <c r="HKK70" s="399"/>
      <c r="HKL70" s="399"/>
      <c r="HKM70" s="399"/>
      <c r="HKN70" s="399"/>
      <c r="HKO70" s="399"/>
      <c r="HKP70" s="399"/>
      <c r="HKQ70" s="399"/>
      <c r="HKR70" s="918"/>
      <c r="HKS70" s="918"/>
      <c r="HKT70" s="918"/>
      <c r="HKU70" s="566"/>
      <c r="HKV70" s="399"/>
      <c r="HKW70" s="399"/>
      <c r="HKX70" s="399"/>
      <c r="HKY70" s="567"/>
      <c r="HKZ70" s="399"/>
      <c r="HLA70" s="399"/>
      <c r="HLB70" s="399"/>
      <c r="HLC70" s="399"/>
      <c r="HLD70" s="399"/>
      <c r="HLE70" s="399"/>
      <c r="HLF70" s="399"/>
      <c r="HLG70" s="399"/>
      <c r="HLH70" s="399"/>
      <c r="HLI70" s="918"/>
      <c r="HLJ70" s="918"/>
      <c r="HLK70" s="918"/>
      <c r="HLL70" s="566"/>
      <c r="HLM70" s="399"/>
      <c r="HLN70" s="399"/>
      <c r="HLO70" s="399"/>
      <c r="HLP70" s="567"/>
      <c r="HLQ70" s="399"/>
      <c r="HLR70" s="399"/>
      <c r="HLS70" s="399"/>
      <c r="HLT70" s="399"/>
      <c r="HLU70" s="399"/>
      <c r="HLV70" s="399"/>
      <c r="HLW70" s="399"/>
      <c r="HLX70" s="399"/>
      <c r="HLY70" s="399"/>
      <c r="HLZ70" s="918"/>
      <c r="HMA70" s="918"/>
      <c r="HMB70" s="918"/>
      <c r="HMC70" s="566"/>
      <c r="HMD70" s="399"/>
      <c r="HME70" s="399"/>
      <c r="HMF70" s="399"/>
      <c r="HMG70" s="567"/>
      <c r="HMH70" s="399"/>
      <c r="HMI70" s="399"/>
      <c r="HMJ70" s="399"/>
      <c r="HMK70" s="399"/>
      <c r="HML70" s="399"/>
      <c r="HMM70" s="399"/>
      <c r="HMN70" s="399"/>
      <c r="HMO70" s="399"/>
      <c r="HMP70" s="399"/>
      <c r="HMQ70" s="918"/>
      <c r="HMR70" s="918"/>
      <c r="HMS70" s="918"/>
      <c r="HMT70" s="566"/>
      <c r="HMU70" s="399"/>
      <c r="HMV70" s="399"/>
      <c r="HMW70" s="399"/>
      <c r="HMX70" s="567"/>
      <c r="HMY70" s="399"/>
      <c r="HMZ70" s="399"/>
      <c r="HNA70" s="399"/>
      <c r="HNB70" s="399"/>
      <c r="HNC70" s="399"/>
      <c r="HND70" s="399"/>
      <c r="HNE70" s="399"/>
      <c r="HNF70" s="399"/>
      <c r="HNG70" s="399"/>
      <c r="HNH70" s="918"/>
      <c r="HNI70" s="918"/>
      <c r="HNJ70" s="918"/>
      <c r="HNK70" s="566"/>
      <c r="HNL70" s="399"/>
      <c r="HNM70" s="399"/>
      <c r="HNN70" s="399"/>
      <c r="HNO70" s="567"/>
      <c r="HNP70" s="399"/>
      <c r="HNQ70" s="399"/>
      <c r="HNR70" s="399"/>
      <c r="HNS70" s="399"/>
      <c r="HNT70" s="399"/>
      <c r="HNU70" s="399"/>
      <c r="HNV70" s="399"/>
      <c r="HNW70" s="399"/>
      <c r="HNX70" s="399"/>
      <c r="HNY70" s="918"/>
      <c r="HNZ70" s="918"/>
      <c r="HOA70" s="918"/>
      <c r="HOB70" s="566"/>
      <c r="HOC70" s="399"/>
      <c r="HOD70" s="399"/>
      <c r="HOE70" s="399"/>
      <c r="HOF70" s="567"/>
      <c r="HOG70" s="399"/>
      <c r="HOH70" s="399"/>
      <c r="HOI70" s="399"/>
      <c r="HOJ70" s="399"/>
      <c r="HOK70" s="399"/>
      <c r="HOL70" s="399"/>
      <c r="HOM70" s="399"/>
      <c r="HON70" s="399"/>
      <c r="HOO70" s="399"/>
      <c r="HOP70" s="918"/>
      <c r="HOQ70" s="918"/>
      <c r="HOR70" s="918"/>
      <c r="HOS70" s="566"/>
      <c r="HOT70" s="399"/>
      <c r="HOU70" s="399"/>
      <c r="HOV70" s="399"/>
      <c r="HOW70" s="567"/>
      <c r="HOX70" s="399"/>
      <c r="HOY70" s="399"/>
      <c r="HOZ70" s="399"/>
      <c r="HPA70" s="399"/>
      <c r="HPB70" s="399"/>
      <c r="HPC70" s="399"/>
      <c r="HPD70" s="399"/>
      <c r="HPE70" s="399"/>
      <c r="HPF70" s="399"/>
      <c r="HPG70" s="918"/>
      <c r="HPH70" s="918"/>
      <c r="HPI70" s="918"/>
      <c r="HPJ70" s="566"/>
      <c r="HPK70" s="399"/>
      <c r="HPL70" s="399"/>
      <c r="HPM70" s="399"/>
      <c r="HPN70" s="567"/>
      <c r="HPO70" s="399"/>
      <c r="HPP70" s="399"/>
      <c r="HPQ70" s="399"/>
      <c r="HPR70" s="399"/>
      <c r="HPS70" s="399"/>
      <c r="HPT70" s="399"/>
      <c r="HPU70" s="399"/>
      <c r="HPV70" s="399"/>
      <c r="HPW70" s="399"/>
      <c r="HPX70" s="918"/>
      <c r="HPY70" s="918"/>
      <c r="HPZ70" s="918"/>
      <c r="HQA70" s="566"/>
      <c r="HQB70" s="399"/>
      <c r="HQC70" s="399"/>
      <c r="HQD70" s="399"/>
      <c r="HQE70" s="567"/>
      <c r="HQF70" s="399"/>
      <c r="HQG70" s="399"/>
      <c r="HQH70" s="399"/>
      <c r="HQI70" s="399"/>
      <c r="HQJ70" s="399"/>
      <c r="HQK70" s="399"/>
      <c r="HQL70" s="399"/>
      <c r="HQM70" s="399"/>
      <c r="HQN70" s="399"/>
      <c r="HQO70" s="918"/>
      <c r="HQP70" s="918"/>
      <c r="HQQ70" s="918"/>
      <c r="HQR70" s="566"/>
      <c r="HQS70" s="399"/>
      <c r="HQT70" s="399"/>
      <c r="HQU70" s="399"/>
      <c r="HQV70" s="567"/>
      <c r="HQW70" s="399"/>
      <c r="HQX70" s="399"/>
      <c r="HQY70" s="399"/>
      <c r="HQZ70" s="399"/>
      <c r="HRA70" s="399"/>
      <c r="HRB70" s="399"/>
      <c r="HRC70" s="399"/>
      <c r="HRD70" s="399"/>
      <c r="HRE70" s="399"/>
      <c r="HRF70" s="918"/>
      <c r="HRG70" s="918"/>
      <c r="HRH70" s="918"/>
      <c r="HRI70" s="566"/>
      <c r="HRJ70" s="399"/>
      <c r="HRK70" s="399"/>
      <c r="HRL70" s="399"/>
      <c r="HRM70" s="567"/>
      <c r="HRN70" s="399"/>
      <c r="HRO70" s="399"/>
      <c r="HRP70" s="399"/>
      <c r="HRQ70" s="399"/>
      <c r="HRR70" s="399"/>
      <c r="HRS70" s="399"/>
      <c r="HRT70" s="399"/>
      <c r="HRU70" s="399"/>
      <c r="HRV70" s="399"/>
      <c r="HRW70" s="918"/>
      <c r="HRX70" s="918"/>
      <c r="HRY70" s="918"/>
      <c r="HRZ70" s="566"/>
      <c r="HSA70" s="399"/>
      <c r="HSB70" s="399"/>
      <c r="HSC70" s="399"/>
      <c r="HSD70" s="567"/>
      <c r="HSE70" s="399"/>
      <c r="HSF70" s="399"/>
      <c r="HSG70" s="399"/>
      <c r="HSH70" s="399"/>
      <c r="HSI70" s="399"/>
      <c r="HSJ70" s="399"/>
      <c r="HSK70" s="399"/>
      <c r="HSL70" s="399"/>
      <c r="HSM70" s="399"/>
      <c r="HSN70" s="918"/>
      <c r="HSO70" s="918"/>
      <c r="HSP70" s="918"/>
      <c r="HSQ70" s="566"/>
      <c r="HSR70" s="399"/>
      <c r="HSS70" s="399"/>
      <c r="HST70" s="399"/>
      <c r="HSU70" s="567"/>
      <c r="HSV70" s="399"/>
      <c r="HSW70" s="399"/>
      <c r="HSX70" s="399"/>
      <c r="HSY70" s="399"/>
      <c r="HSZ70" s="399"/>
      <c r="HTA70" s="399"/>
      <c r="HTB70" s="399"/>
      <c r="HTC70" s="399"/>
      <c r="HTD70" s="399"/>
      <c r="HTE70" s="918"/>
      <c r="HTF70" s="918"/>
      <c r="HTG70" s="918"/>
      <c r="HTH70" s="566"/>
      <c r="HTI70" s="399"/>
      <c r="HTJ70" s="399"/>
      <c r="HTK70" s="399"/>
      <c r="HTL70" s="567"/>
      <c r="HTM70" s="399"/>
      <c r="HTN70" s="399"/>
      <c r="HTO70" s="399"/>
      <c r="HTP70" s="399"/>
      <c r="HTQ70" s="399"/>
      <c r="HTR70" s="399"/>
      <c r="HTS70" s="399"/>
      <c r="HTT70" s="399"/>
      <c r="HTU70" s="399"/>
      <c r="HTV70" s="918"/>
      <c r="HTW70" s="918"/>
      <c r="HTX70" s="918"/>
      <c r="HTY70" s="566"/>
      <c r="HTZ70" s="399"/>
      <c r="HUA70" s="399"/>
      <c r="HUB70" s="399"/>
      <c r="HUC70" s="567"/>
      <c r="HUD70" s="399"/>
      <c r="HUE70" s="399"/>
      <c r="HUF70" s="399"/>
      <c r="HUG70" s="399"/>
      <c r="HUH70" s="399"/>
      <c r="HUI70" s="399"/>
      <c r="HUJ70" s="399"/>
      <c r="HUK70" s="399"/>
      <c r="HUL70" s="399"/>
      <c r="HUM70" s="918"/>
      <c r="HUN70" s="918"/>
      <c r="HUO70" s="918"/>
      <c r="HUP70" s="566"/>
      <c r="HUQ70" s="399"/>
      <c r="HUR70" s="399"/>
      <c r="HUS70" s="399"/>
      <c r="HUT70" s="567"/>
      <c r="HUU70" s="399"/>
      <c r="HUV70" s="399"/>
      <c r="HUW70" s="399"/>
      <c r="HUX70" s="399"/>
      <c r="HUY70" s="399"/>
      <c r="HUZ70" s="399"/>
      <c r="HVA70" s="399"/>
      <c r="HVB70" s="399"/>
      <c r="HVC70" s="399"/>
      <c r="HVD70" s="918"/>
      <c r="HVE70" s="918"/>
      <c r="HVF70" s="918"/>
      <c r="HVG70" s="566"/>
      <c r="HVH70" s="399"/>
      <c r="HVI70" s="399"/>
      <c r="HVJ70" s="399"/>
      <c r="HVK70" s="567"/>
      <c r="HVL70" s="399"/>
      <c r="HVM70" s="399"/>
      <c r="HVN70" s="399"/>
      <c r="HVO70" s="399"/>
      <c r="HVP70" s="399"/>
      <c r="HVQ70" s="399"/>
      <c r="HVR70" s="399"/>
      <c r="HVS70" s="399"/>
      <c r="HVT70" s="399"/>
      <c r="HVU70" s="918"/>
      <c r="HVV70" s="918"/>
      <c r="HVW70" s="918"/>
      <c r="HVX70" s="566"/>
      <c r="HVY70" s="399"/>
      <c r="HVZ70" s="399"/>
      <c r="HWA70" s="399"/>
      <c r="HWB70" s="567"/>
      <c r="HWC70" s="399"/>
      <c r="HWD70" s="399"/>
      <c r="HWE70" s="399"/>
      <c r="HWF70" s="399"/>
      <c r="HWG70" s="399"/>
      <c r="HWH70" s="399"/>
      <c r="HWI70" s="399"/>
      <c r="HWJ70" s="399"/>
      <c r="HWK70" s="399"/>
      <c r="HWL70" s="918"/>
      <c r="HWM70" s="918"/>
      <c r="HWN70" s="918"/>
      <c r="HWO70" s="566"/>
      <c r="HWP70" s="399"/>
      <c r="HWQ70" s="399"/>
      <c r="HWR70" s="399"/>
      <c r="HWS70" s="567"/>
      <c r="HWT70" s="399"/>
      <c r="HWU70" s="399"/>
      <c r="HWV70" s="399"/>
      <c r="HWW70" s="399"/>
      <c r="HWX70" s="399"/>
      <c r="HWY70" s="399"/>
      <c r="HWZ70" s="399"/>
      <c r="HXA70" s="399"/>
      <c r="HXB70" s="399"/>
      <c r="HXC70" s="918"/>
      <c r="HXD70" s="918"/>
      <c r="HXE70" s="918"/>
      <c r="HXF70" s="566"/>
      <c r="HXG70" s="399"/>
      <c r="HXH70" s="399"/>
      <c r="HXI70" s="399"/>
      <c r="HXJ70" s="567"/>
      <c r="HXK70" s="399"/>
      <c r="HXL70" s="399"/>
      <c r="HXM70" s="399"/>
      <c r="HXN70" s="399"/>
      <c r="HXO70" s="399"/>
      <c r="HXP70" s="399"/>
      <c r="HXQ70" s="399"/>
      <c r="HXR70" s="399"/>
      <c r="HXS70" s="399"/>
      <c r="HXT70" s="918"/>
      <c r="HXU70" s="918"/>
      <c r="HXV70" s="918"/>
      <c r="HXW70" s="566"/>
      <c r="HXX70" s="399"/>
      <c r="HXY70" s="399"/>
      <c r="HXZ70" s="399"/>
      <c r="HYA70" s="567"/>
      <c r="HYB70" s="399"/>
      <c r="HYC70" s="399"/>
      <c r="HYD70" s="399"/>
      <c r="HYE70" s="399"/>
      <c r="HYF70" s="399"/>
      <c r="HYG70" s="399"/>
      <c r="HYH70" s="399"/>
      <c r="HYI70" s="399"/>
      <c r="HYJ70" s="399"/>
      <c r="HYK70" s="918"/>
      <c r="HYL70" s="918"/>
      <c r="HYM70" s="918"/>
      <c r="HYN70" s="566"/>
      <c r="HYO70" s="399"/>
      <c r="HYP70" s="399"/>
      <c r="HYQ70" s="399"/>
      <c r="HYR70" s="567"/>
      <c r="HYS70" s="399"/>
      <c r="HYT70" s="399"/>
      <c r="HYU70" s="399"/>
      <c r="HYV70" s="399"/>
      <c r="HYW70" s="399"/>
      <c r="HYX70" s="399"/>
      <c r="HYY70" s="399"/>
      <c r="HYZ70" s="399"/>
      <c r="HZA70" s="399"/>
      <c r="HZB70" s="918"/>
      <c r="HZC70" s="918"/>
      <c r="HZD70" s="918"/>
      <c r="HZE70" s="566"/>
      <c r="HZF70" s="399"/>
      <c r="HZG70" s="399"/>
      <c r="HZH70" s="399"/>
      <c r="HZI70" s="567"/>
      <c r="HZJ70" s="399"/>
      <c r="HZK70" s="399"/>
      <c r="HZL70" s="399"/>
      <c r="HZM70" s="399"/>
      <c r="HZN70" s="399"/>
      <c r="HZO70" s="399"/>
      <c r="HZP70" s="399"/>
      <c r="HZQ70" s="399"/>
      <c r="HZR70" s="399"/>
      <c r="HZS70" s="918"/>
      <c r="HZT70" s="918"/>
      <c r="HZU70" s="918"/>
      <c r="HZV70" s="566"/>
      <c r="HZW70" s="399"/>
      <c r="HZX70" s="399"/>
      <c r="HZY70" s="399"/>
      <c r="HZZ70" s="567"/>
      <c r="IAA70" s="399"/>
      <c r="IAB70" s="399"/>
      <c r="IAC70" s="399"/>
      <c r="IAD70" s="399"/>
      <c r="IAE70" s="399"/>
      <c r="IAF70" s="399"/>
      <c r="IAG70" s="399"/>
      <c r="IAH70" s="399"/>
      <c r="IAI70" s="399"/>
      <c r="IAJ70" s="918"/>
      <c r="IAK70" s="918"/>
      <c r="IAL70" s="918"/>
      <c r="IAM70" s="566"/>
      <c r="IAN70" s="399"/>
      <c r="IAO70" s="399"/>
      <c r="IAP70" s="399"/>
      <c r="IAQ70" s="567"/>
      <c r="IAR70" s="399"/>
      <c r="IAS70" s="399"/>
      <c r="IAT70" s="399"/>
      <c r="IAU70" s="399"/>
      <c r="IAV70" s="399"/>
      <c r="IAW70" s="399"/>
      <c r="IAX70" s="399"/>
      <c r="IAY70" s="399"/>
      <c r="IAZ70" s="399"/>
      <c r="IBA70" s="918"/>
      <c r="IBB70" s="918"/>
      <c r="IBC70" s="918"/>
      <c r="IBD70" s="566"/>
      <c r="IBE70" s="399"/>
      <c r="IBF70" s="399"/>
      <c r="IBG70" s="399"/>
      <c r="IBH70" s="567"/>
      <c r="IBI70" s="399"/>
      <c r="IBJ70" s="399"/>
      <c r="IBK70" s="399"/>
      <c r="IBL70" s="399"/>
      <c r="IBM70" s="399"/>
      <c r="IBN70" s="399"/>
      <c r="IBO70" s="399"/>
      <c r="IBP70" s="399"/>
      <c r="IBQ70" s="399"/>
      <c r="IBR70" s="918"/>
      <c r="IBS70" s="918"/>
      <c r="IBT70" s="918"/>
      <c r="IBU70" s="566"/>
      <c r="IBV70" s="399"/>
      <c r="IBW70" s="399"/>
      <c r="IBX70" s="399"/>
      <c r="IBY70" s="567"/>
      <c r="IBZ70" s="399"/>
      <c r="ICA70" s="399"/>
      <c r="ICB70" s="399"/>
      <c r="ICC70" s="399"/>
      <c r="ICD70" s="399"/>
      <c r="ICE70" s="399"/>
      <c r="ICF70" s="399"/>
      <c r="ICG70" s="399"/>
      <c r="ICH70" s="399"/>
      <c r="ICI70" s="918"/>
      <c r="ICJ70" s="918"/>
      <c r="ICK70" s="918"/>
      <c r="ICL70" s="566"/>
      <c r="ICM70" s="399"/>
      <c r="ICN70" s="399"/>
      <c r="ICO70" s="399"/>
      <c r="ICP70" s="567"/>
      <c r="ICQ70" s="399"/>
      <c r="ICR70" s="399"/>
      <c r="ICS70" s="399"/>
      <c r="ICT70" s="399"/>
      <c r="ICU70" s="399"/>
      <c r="ICV70" s="399"/>
      <c r="ICW70" s="399"/>
      <c r="ICX70" s="399"/>
      <c r="ICY70" s="399"/>
      <c r="ICZ70" s="918"/>
      <c r="IDA70" s="918"/>
      <c r="IDB70" s="918"/>
      <c r="IDC70" s="566"/>
      <c r="IDD70" s="399"/>
      <c r="IDE70" s="399"/>
      <c r="IDF70" s="399"/>
      <c r="IDG70" s="567"/>
      <c r="IDH70" s="399"/>
      <c r="IDI70" s="399"/>
      <c r="IDJ70" s="399"/>
      <c r="IDK70" s="399"/>
      <c r="IDL70" s="399"/>
      <c r="IDM70" s="399"/>
      <c r="IDN70" s="399"/>
      <c r="IDO70" s="399"/>
      <c r="IDP70" s="399"/>
      <c r="IDQ70" s="918"/>
      <c r="IDR70" s="918"/>
      <c r="IDS70" s="918"/>
      <c r="IDT70" s="566"/>
      <c r="IDU70" s="399"/>
      <c r="IDV70" s="399"/>
      <c r="IDW70" s="399"/>
      <c r="IDX70" s="567"/>
      <c r="IDY70" s="399"/>
      <c r="IDZ70" s="399"/>
      <c r="IEA70" s="399"/>
      <c r="IEB70" s="399"/>
      <c r="IEC70" s="399"/>
      <c r="IED70" s="399"/>
      <c r="IEE70" s="399"/>
      <c r="IEF70" s="399"/>
      <c r="IEG70" s="399"/>
      <c r="IEH70" s="918"/>
      <c r="IEI70" s="918"/>
      <c r="IEJ70" s="918"/>
      <c r="IEK70" s="566"/>
      <c r="IEL70" s="399"/>
      <c r="IEM70" s="399"/>
      <c r="IEN70" s="399"/>
      <c r="IEO70" s="567"/>
      <c r="IEP70" s="399"/>
      <c r="IEQ70" s="399"/>
      <c r="IER70" s="399"/>
      <c r="IES70" s="399"/>
      <c r="IET70" s="399"/>
      <c r="IEU70" s="399"/>
      <c r="IEV70" s="399"/>
      <c r="IEW70" s="399"/>
      <c r="IEX70" s="399"/>
      <c r="IEY70" s="918"/>
      <c r="IEZ70" s="918"/>
      <c r="IFA70" s="918"/>
      <c r="IFB70" s="566"/>
      <c r="IFC70" s="399"/>
      <c r="IFD70" s="399"/>
      <c r="IFE70" s="399"/>
      <c r="IFF70" s="567"/>
      <c r="IFG70" s="399"/>
      <c r="IFH70" s="399"/>
      <c r="IFI70" s="399"/>
      <c r="IFJ70" s="399"/>
      <c r="IFK70" s="399"/>
      <c r="IFL70" s="399"/>
      <c r="IFM70" s="399"/>
      <c r="IFN70" s="399"/>
      <c r="IFO70" s="399"/>
      <c r="IFP70" s="918"/>
      <c r="IFQ70" s="918"/>
      <c r="IFR70" s="918"/>
      <c r="IFS70" s="566"/>
      <c r="IFT70" s="399"/>
      <c r="IFU70" s="399"/>
      <c r="IFV70" s="399"/>
      <c r="IFW70" s="567"/>
      <c r="IFX70" s="399"/>
      <c r="IFY70" s="399"/>
      <c r="IFZ70" s="399"/>
      <c r="IGA70" s="399"/>
      <c r="IGB70" s="399"/>
      <c r="IGC70" s="399"/>
      <c r="IGD70" s="399"/>
      <c r="IGE70" s="399"/>
      <c r="IGF70" s="399"/>
      <c r="IGG70" s="918"/>
      <c r="IGH70" s="918"/>
      <c r="IGI70" s="918"/>
      <c r="IGJ70" s="566"/>
      <c r="IGK70" s="399"/>
      <c r="IGL70" s="399"/>
      <c r="IGM70" s="399"/>
      <c r="IGN70" s="567"/>
      <c r="IGO70" s="399"/>
      <c r="IGP70" s="399"/>
      <c r="IGQ70" s="399"/>
      <c r="IGR70" s="399"/>
      <c r="IGS70" s="399"/>
      <c r="IGT70" s="399"/>
      <c r="IGU70" s="399"/>
      <c r="IGV70" s="399"/>
      <c r="IGW70" s="399"/>
      <c r="IGX70" s="918"/>
      <c r="IGY70" s="918"/>
      <c r="IGZ70" s="918"/>
      <c r="IHA70" s="566"/>
      <c r="IHB70" s="399"/>
      <c r="IHC70" s="399"/>
      <c r="IHD70" s="399"/>
      <c r="IHE70" s="567"/>
      <c r="IHF70" s="399"/>
      <c r="IHG70" s="399"/>
      <c r="IHH70" s="399"/>
      <c r="IHI70" s="399"/>
      <c r="IHJ70" s="399"/>
      <c r="IHK70" s="399"/>
      <c r="IHL70" s="399"/>
      <c r="IHM70" s="399"/>
      <c r="IHN70" s="399"/>
      <c r="IHO70" s="918"/>
      <c r="IHP70" s="918"/>
      <c r="IHQ70" s="918"/>
      <c r="IHR70" s="566"/>
      <c r="IHS70" s="399"/>
      <c r="IHT70" s="399"/>
      <c r="IHU70" s="399"/>
      <c r="IHV70" s="567"/>
      <c r="IHW70" s="399"/>
      <c r="IHX70" s="399"/>
      <c r="IHY70" s="399"/>
      <c r="IHZ70" s="399"/>
      <c r="IIA70" s="399"/>
      <c r="IIB70" s="399"/>
      <c r="IIC70" s="399"/>
      <c r="IID70" s="399"/>
      <c r="IIE70" s="399"/>
      <c r="IIF70" s="918"/>
      <c r="IIG70" s="918"/>
      <c r="IIH70" s="918"/>
      <c r="III70" s="566"/>
      <c r="IIJ70" s="399"/>
      <c r="IIK70" s="399"/>
      <c r="IIL70" s="399"/>
      <c r="IIM70" s="567"/>
      <c r="IIN70" s="399"/>
      <c r="IIO70" s="399"/>
      <c r="IIP70" s="399"/>
      <c r="IIQ70" s="399"/>
      <c r="IIR70" s="399"/>
      <c r="IIS70" s="399"/>
      <c r="IIT70" s="399"/>
      <c r="IIU70" s="399"/>
      <c r="IIV70" s="399"/>
      <c r="IIW70" s="918"/>
      <c r="IIX70" s="918"/>
      <c r="IIY70" s="918"/>
      <c r="IIZ70" s="566"/>
      <c r="IJA70" s="399"/>
      <c r="IJB70" s="399"/>
      <c r="IJC70" s="399"/>
      <c r="IJD70" s="567"/>
      <c r="IJE70" s="399"/>
      <c r="IJF70" s="399"/>
      <c r="IJG70" s="399"/>
      <c r="IJH70" s="399"/>
      <c r="IJI70" s="399"/>
      <c r="IJJ70" s="399"/>
      <c r="IJK70" s="399"/>
      <c r="IJL70" s="399"/>
      <c r="IJM70" s="399"/>
      <c r="IJN70" s="918"/>
      <c r="IJO70" s="918"/>
      <c r="IJP70" s="918"/>
      <c r="IJQ70" s="566"/>
      <c r="IJR70" s="399"/>
      <c r="IJS70" s="399"/>
      <c r="IJT70" s="399"/>
      <c r="IJU70" s="567"/>
      <c r="IJV70" s="399"/>
      <c r="IJW70" s="399"/>
      <c r="IJX70" s="399"/>
      <c r="IJY70" s="399"/>
      <c r="IJZ70" s="399"/>
      <c r="IKA70" s="399"/>
      <c r="IKB70" s="399"/>
      <c r="IKC70" s="399"/>
      <c r="IKD70" s="399"/>
      <c r="IKE70" s="918"/>
      <c r="IKF70" s="918"/>
      <c r="IKG70" s="918"/>
      <c r="IKH70" s="566"/>
      <c r="IKI70" s="399"/>
      <c r="IKJ70" s="399"/>
      <c r="IKK70" s="399"/>
      <c r="IKL70" s="567"/>
      <c r="IKM70" s="399"/>
      <c r="IKN70" s="399"/>
      <c r="IKO70" s="399"/>
      <c r="IKP70" s="399"/>
      <c r="IKQ70" s="399"/>
      <c r="IKR70" s="399"/>
      <c r="IKS70" s="399"/>
      <c r="IKT70" s="399"/>
      <c r="IKU70" s="399"/>
      <c r="IKV70" s="918"/>
      <c r="IKW70" s="918"/>
      <c r="IKX70" s="918"/>
      <c r="IKY70" s="566"/>
      <c r="IKZ70" s="399"/>
      <c r="ILA70" s="399"/>
      <c r="ILB70" s="399"/>
      <c r="ILC70" s="567"/>
      <c r="ILD70" s="399"/>
      <c r="ILE70" s="399"/>
      <c r="ILF70" s="399"/>
      <c r="ILG70" s="399"/>
      <c r="ILH70" s="399"/>
      <c r="ILI70" s="399"/>
      <c r="ILJ70" s="399"/>
      <c r="ILK70" s="399"/>
      <c r="ILL70" s="399"/>
      <c r="ILM70" s="918"/>
      <c r="ILN70" s="918"/>
      <c r="ILO70" s="918"/>
      <c r="ILP70" s="566"/>
      <c r="ILQ70" s="399"/>
      <c r="ILR70" s="399"/>
      <c r="ILS70" s="399"/>
      <c r="ILT70" s="567"/>
      <c r="ILU70" s="399"/>
      <c r="ILV70" s="399"/>
      <c r="ILW70" s="399"/>
      <c r="ILX70" s="399"/>
      <c r="ILY70" s="399"/>
      <c r="ILZ70" s="399"/>
      <c r="IMA70" s="399"/>
      <c r="IMB70" s="399"/>
      <c r="IMC70" s="399"/>
      <c r="IMD70" s="918"/>
      <c r="IME70" s="918"/>
      <c r="IMF70" s="918"/>
      <c r="IMG70" s="566"/>
      <c r="IMH70" s="399"/>
      <c r="IMI70" s="399"/>
      <c r="IMJ70" s="399"/>
      <c r="IMK70" s="567"/>
      <c r="IML70" s="399"/>
      <c r="IMM70" s="399"/>
      <c r="IMN70" s="399"/>
      <c r="IMO70" s="399"/>
      <c r="IMP70" s="399"/>
      <c r="IMQ70" s="399"/>
      <c r="IMR70" s="399"/>
      <c r="IMS70" s="399"/>
      <c r="IMT70" s="399"/>
      <c r="IMU70" s="918"/>
      <c r="IMV70" s="918"/>
      <c r="IMW70" s="918"/>
      <c r="IMX70" s="566"/>
      <c r="IMY70" s="399"/>
      <c r="IMZ70" s="399"/>
      <c r="INA70" s="399"/>
      <c r="INB70" s="567"/>
      <c r="INC70" s="399"/>
      <c r="IND70" s="399"/>
      <c r="INE70" s="399"/>
      <c r="INF70" s="399"/>
      <c r="ING70" s="399"/>
      <c r="INH70" s="399"/>
      <c r="INI70" s="399"/>
      <c r="INJ70" s="399"/>
      <c r="INK70" s="399"/>
      <c r="INL70" s="918"/>
      <c r="INM70" s="918"/>
      <c r="INN70" s="918"/>
      <c r="INO70" s="566"/>
      <c r="INP70" s="399"/>
      <c r="INQ70" s="399"/>
      <c r="INR70" s="399"/>
      <c r="INS70" s="567"/>
      <c r="INT70" s="399"/>
      <c r="INU70" s="399"/>
      <c r="INV70" s="399"/>
      <c r="INW70" s="399"/>
      <c r="INX70" s="399"/>
      <c r="INY70" s="399"/>
      <c r="INZ70" s="399"/>
      <c r="IOA70" s="399"/>
      <c r="IOB70" s="399"/>
      <c r="IOC70" s="918"/>
      <c r="IOD70" s="918"/>
      <c r="IOE70" s="918"/>
      <c r="IOF70" s="566"/>
      <c r="IOG70" s="399"/>
      <c r="IOH70" s="399"/>
      <c r="IOI70" s="399"/>
      <c r="IOJ70" s="567"/>
      <c r="IOK70" s="399"/>
      <c r="IOL70" s="399"/>
      <c r="IOM70" s="399"/>
      <c r="ION70" s="399"/>
      <c r="IOO70" s="399"/>
      <c r="IOP70" s="399"/>
      <c r="IOQ70" s="399"/>
      <c r="IOR70" s="399"/>
      <c r="IOS70" s="399"/>
      <c r="IOT70" s="918"/>
      <c r="IOU70" s="918"/>
      <c r="IOV70" s="918"/>
      <c r="IOW70" s="566"/>
      <c r="IOX70" s="399"/>
      <c r="IOY70" s="399"/>
      <c r="IOZ70" s="399"/>
      <c r="IPA70" s="567"/>
      <c r="IPB70" s="399"/>
      <c r="IPC70" s="399"/>
      <c r="IPD70" s="399"/>
      <c r="IPE70" s="399"/>
      <c r="IPF70" s="399"/>
      <c r="IPG70" s="399"/>
      <c r="IPH70" s="399"/>
      <c r="IPI70" s="399"/>
      <c r="IPJ70" s="399"/>
      <c r="IPK70" s="918"/>
      <c r="IPL70" s="918"/>
      <c r="IPM70" s="918"/>
      <c r="IPN70" s="566"/>
      <c r="IPO70" s="399"/>
      <c r="IPP70" s="399"/>
      <c r="IPQ70" s="399"/>
      <c r="IPR70" s="567"/>
      <c r="IPS70" s="399"/>
      <c r="IPT70" s="399"/>
      <c r="IPU70" s="399"/>
      <c r="IPV70" s="399"/>
      <c r="IPW70" s="399"/>
      <c r="IPX70" s="399"/>
      <c r="IPY70" s="399"/>
      <c r="IPZ70" s="399"/>
      <c r="IQA70" s="399"/>
      <c r="IQB70" s="918"/>
      <c r="IQC70" s="918"/>
      <c r="IQD70" s="918"/>
      <c r="IQE70" s="566"/>
      <c r="IQF70" s="399"/>
      <c r="IQG70" s="399"/>
      <c r="IQH70" s="399"/>
      <c r="IQI70" s="567"/>
      <c r="IQJ70" s="399"/>
      <c r="IQK70" s="399"/>
      <c r="IQL70" s="399"/>
      <c r="IQM70" s="399"/>
      <c r="IQN70" s="399"/>
      <c r="IQO70" s="399"/>
      <c r="IQP70" s="399"/>
      <c r="IQQ70" s="399"/>
      <c r="IQR70" s="399"/>
      <c r="IQS70" s="918"/>
      <c r="IQT70" s="918"/>
      <c r="IQU70" s="918"/>
      <c r="IQV70" s="566"/>
      <c r="IQW70" s="399"/>
      <c r="IQX70" s="399"/>
      <c r="IQY70" s="399"/>
      <c r="IQZ70" s="567"/>
      <c r="IRA70" s="399"/>
      <c r="IRB70" s="399"/>
      <c r="IRC70" s="399"/>
      <c r="IRD70" s="399"/>
      <c r="IRE70" s="399"/>
      <c r="IRF70" s="399"/>
      <c r="IRG70" s="399"/>
      <c r="IRH70" s="399"/>
      <c r="IRI70" s="399"/>
      <c r="IRJ70" s="918"/>
      <c r="IRK70" s="918"/>
      <c r="IRL70" s="918"/>
      <c r="IRM70" s="566"/>
      <c r="IRN70" s="399"/>
      <c r="IRO70" s="399"/>
      <c r="IRP70" s="399"/>
      <c r="IRQ70" s="567"/>
      <c r="IRR70" s="399"/>
      <c r="IRS70" s="399"/>
      <c r="IRT70" s="399"/>
      <c r="IRU70" s="399"/>
      <c r="IRV70" s="399"/>
      <c r="IRW70" s="399"/>
      <c r="IRX70" s="399"/>
      <c r="IRY70" s="399"/>
      <c r="IRZ70" s="399"/>
      <c r="ISA70" s="918"/>
      <c r="ISB70" s="918"/>
      <c r="ISC70" s="918"/>
      <c r="ISD70" s="566"/>
      <c r="ISE70" s="399"/>
      <c r="ISF70" s="399"/>
      <c r="ISG70" s="399"/>
      <c r="ISH70" s="567"/>
      <c r="ISI70" s="399"/>
      <c r="ISJ70" s="399"/>
      <c r="ISK70" s="399"/>
      <c r="ISL70" s="399"/>
      <c r="ISM70" s="399"/>
      <c r="ISN70" s="399"/>
      <c r="ISO70" s="399"/>
      <c r="ISP70" s="399"/>
      <c r="ISQ70" s="399"/>
      <c r="ISR70" s="918"/>
      <c r="ISS70" s="918"/>
      <c r="IST70" s="918"/>
      <c r="ISU70" s="566"/>
      <c r="ISV70" s="399"/>
      <c r="ISW70" s="399"/>
      <c r="ISX70" s="399"/>
      <c r="ISY70" s="567"/>
      <c r="ISZ70" s="399"/>
      <c r="ITA70" s="399"/>
      <c r="ITB70" s="399"/>
      <c r="ITC70" s="399"/>
      <c r="ITD70" s="399"/>
      <c r="ITE70" s="399"/>
      <c r="ITF70" s="399"/>
      <c r="ITG70" s="399"/>
      <c r="ITH70" s="399"/>
      <c r="ITI70" s="918"/>
      <c r="ITJ70" s="918"/>
      <c r="ITK70" s="918"/>
      <c r="ITL70" s="566"/>
      <c r="ITM70" s="399"/>
      <c r="ITN70" s="399"/>
      <c r="ITO70" s="399"/>
      <c r="ITP70" s="567"/>
      <c r="ITQ70" s="399"/>
      <c r="ITR70" s="399"/>
      <c r="ITS70" s="399"/>
      <c r="ITT70" s="399"/>
      <c r="ITU70" s="399"/>
      <c r="ITV70" s="399"/>
      <c r="ITW70" s="399"/>
      <c r="ITX70" s="399"/>
      <c r="ITY70" s="399"/>
      <c r="ITZ70" s="918"/>
      <c r="IUA70" s="918"/>
      <c r="IUB70" s="918"/>
      <c r="IUC70" s="566"/>
      <c r="IUD70" s="399"/>
      <c r="IUE70" s="399"/>
      <c r="IUF70" s="399"/>
      <c r="IUG70" s="567"/>
      <c r="IUH70" s="399"/>
      <c r="IUI70" s="399"/>
      <c r="IUJ70" s="399"/>
      <c r="IUK70" s="399"/>
      <c r="IUL70" s="399"/>
      <c r="IUM70" s="399"/>
      <c r="IUN70" s="399"/>
      <c r="IUO70" s="399"/>
      <c r="IUP70" s="399"/>
      <c r="IUQ70" s="918"/>
      <c r="IUR70" s="918"/>
      <c r="IUS70" s="918"/>
      <c r="IUT70" s="566"/>
      <c r="IUU70" s="399"/>
      <c r="IUV70" s="399"/>
      <c r="IUW70" s="399"/>
      <c r="IUX70" s="567"/>
      <c r="IUY70" s="399"/>
      <c r="IUZ70" s="399"/>
      <c r="IVA70" s="399"/>
      <c r="IVB70" s="399"/>
      <c r="IVC70" s="399"/>
      <c r="IVD70" s="399"/>
      <c r="IVE70" s="399"/>
      <c r="IVF70" s="399"/>
      <c r="IVG70" s="399"/>
      <c r="IVH70" s="918"/>
      <c r="IVI70" s="918"/>
      <c r="IVJ70" s="918"/>
      <c r="IVK70" s="566"/>
      <c r="IVL70" s="399"/>
      <c r="IVM70" s="399"/>
      <c r="IVN70" s="399"/>
      <c r="IVO70" s="567"/>
      <c r="IVP70" s="399"/>
      <c r="IVQ70" s="399"/>
      <c r="IVR70" s="399"/>
      <c r="IVS70" s="399"/>
      <c r="IVT70" s="399"/>
      <c r="IVU70" s="399"/>
      <c r="IVV70" s="399"/>
      <c r="IVW70" s="399"/>
      <c r="IVX70" s="399"/>
      <c r="IVY70" s="918"/>
      <c r="IVZ70" s="918"/>
      <c r="IWA70" s="918"/>
      <c r="IWB70" s="566"/>
      <c r="IWC70" s="399"/>
      <c r="IWD70" s="399"/>
      <c r="IWE70" s="399"/>
      <c r="IWF70" s="567"/>
      <c r="IWG70" s="399"/>
      <c r="IWH70" s="399"/>
      <c r="IWI70" s="399"/>
      <c r="IWJ70" s="399"/>
      <c r="IWK70" s="399"/>
      <c r="IWL70" s="399"/>
      <c r="IWM70" s="399"/>
      <c r="IWN70" s="399"/>
      <c r="IWO70" s="399"/>
      <c r="IWP70" s="918"/>
      <c r="IWQ70" s="918"/>
      <c r="IWR70" s="918"/>
      <c r="IWS70" s="566"/>
      <c r="IWT70" s="399"/>
      <c r="IWU70" s="399"/>
      <c r="IWV70" s="399"/>
      <c r="IWW70" s="567"/>
      <c r="IWX70" s="399"/>
      <c r="IWY70" s="399"/>
      <c r="IWZ70" s="399"/>
      <c r="IXA70" s="399"/>
      <c r="IXB70" s="399"/>
      <c r="IXC70" s="399"/>
      <c r="IXD70" s="399"/>
      <c r="IXE70" s="399"/>
      <c r="IXF70" s="399"/>
      <c r="IXG70" s="918"/>
      <c r="IXH70" s="918"/>
      <c r="IXI70" s="918"/>
      <c r="IXJ70" s="566"/>
      <c r="IXK70" s="399"/>
      <c r="IXL70" s="399"/>
      <c r="IXM70" s="399"/>
      <c r="IXN70" s="567"/>
      <c r="IXO70" s="399"/>
      <c r="IXP70" s="399"/>
      <c r="IXQ70" s="399"/>
      <c r="IXR70" s="399"/>
      <c r="IXS70" s="399"/>
      <c r="IXT70" s="399"/>
      <c r="IXU70" s="399"/>
      <c r="IXV70" s="399"/>
      <c r="IXW70" s="399"/>
      <c r="IXX70" s="918"/>
      <c r="IXY70" s="918"/>
      <c r="IXZ70" s="918"/>
      <c r="IYA70" s="566"/>
      <c r="IYB70" s="399"/>
      <c r="IYC70" s="399"/>
      <c r="IYD70" s="399"/>
      <c r="IYE70" s="567"/>
      <c r="IYF70" s="399"/>
      <c r="IYG70" s="399"/>
      <c r="IYH70" s="399"/>
      <c r="IYI70" s="399"/>
      <c r="IYJ70" s="399"/>
      <c r="IYK70" s="399"/>
      <c r="IYL70" s="399"/>
      <c r="IYM70" s="399"/>
      <c r="IYN70" s="399"/>
      <c r="IYO70" s="918"/>
      <c r="IYP70" s="918"/>
      <c r="IYQ70" s="918"/>
      <c r="IYR70" s="566"/>
      <c r="IYS70" s="399"/>
      <c r="IYT70" s="399"/>
      <c r="IYU70" s="399"/>
      <c r="IYV70" s="567"/>
      <c r="IYW70" s="399"/>
      <c r="IYX70" s="399"/>
      <c r="IYY70" s="399"/>
      <c r="IYZ70" s="399"/>
      <c r="IZA70" s="399"/>
      <c r="IZB70" s="399"/>
      <c r="IZC70" s="399"/>
      <c r="IZD70" s="399"/>
      <c r="IZE70" s="399"/>
      <c r="IZF70" s="918"/>
      <c r="IZG70" s="918"/>
      <c r="IZH70" s="918"/>
      <c r="IZI70" s="566"/>
      <c r="IZJ70" s="399"/>
      <c r="IZK70" s="399"/>
      <c r="IZL70" s="399"/>
      <c r="IZM70" s="567"/>
      <c r="IZN70" s="399"/>
      <c r="IZO70" s="399"/>
      <c r="IZP70" s="399"/>
      <c r="IZQ70" s="399"/>
      <c r="IZR70" s="399"/>
      <c r="IZS70" s="399"/>
      <c r="IZT70" s="399"/>
      <c r="IZU70" s="399"/>
      <c r="IZV70" s="399"/>
      <c r="IZW70" s="918"/>
      <c r="IZX70" s="918"/>
      <c r="IZY70" s="918"/>
      <c r="IZZ70" s="566"/>
      <c r="JAA70" s="399"/>
      <c r="JAB70" s="399"/>
      <c r="JAC70" s="399"/>
      <c r="JAD70" s="567"/>
      <c r="JAE70" s="399"/>
      <c r="JAF70" s="399"/>
      <c r="JAG70" s="399"/>
      <c r="JAH70" s="399"/>
      <c r="JAI70" s="399"/>
      <c r="JAJ70" s="399"/>
      <c r="JAK70" s="399"/>
      <c r="JAL70" s="399"/>
      <c r="JAM70" s="399"/>
      <c r="JAN70" s="918"/>
      <c r="JAO70" s="918"/>
      <c r="JAP70" s="918"/>
      <c r="JAQ70" s="566"/>
      <c r="JAR70" s="399"/>
      <c r="JAS70" s="399"/>
      <c r="JAT70" s="399"/>
      <c r="JAU70" s="567"/>
      <c r="JAV70" s="399"/>
      <c r="JAW70" s="399"/>
      <c r="JAX70" s="399"/>
      <c r="JAY70" s="399"/>
      <c r="JAZ70" s="399"/>
      <c r="JBA70" s="399"/>
      <c r="JBB70" s="399"/>
      <c r="JBC70" s="399"/>
      <c r="JBD70" s="399"/>
      <c r="JBE70" s="918"/>
      <c r="JBF70" s="918"/>
      <c r="JBG70" s="918"/>
      <c r="JBH70" s="566"/>
      <c r="JBI70" s="399"/>
      <c r="JBJ70" s="399"/>
      <c r="JBK70" s="399"/>
      <c r="JBL70" s="567"/>
      <c r="JBM70" s="399"/>
      <c r="JBN70" s="399"/>
      <c r="JBO70" s="399"/>
      <c r="JBP70" s="399"/>
      <c r="JBQ70" s="399"/>
      <c r="JBR70" s="399"/>
      <c r="JBS70" s="399"/>
      <c r="JBT70" s="399"/>
      <c r="JBU70" s="399"/>
      <c r="JBV70" s="918"/>
      <c r="JBW70" s="918"/>
      <c r="JBX70" s="918"/>
      <c r="JBY70" s="566"/>
      <c r="JBZ70" s="399"/>
      <c r="JCA70" s="399"/>
      <c r="JCB70" s="399"/>
      <c r="JCC70" s="567"/>
      <c r="JCD70" s="399"/>
      <c r="JCE70" s="399"/>
      <c r="JCF70" s="399"/>
      <c r="JCG70" s="399"/>
      <c r="JCH70" s="399"/>
      <c r="JCI70" s="399"/>
      <c r="JCJ70" s="399"/>
      <c r="JCK70" s="399"/>
      <c r="JCL70" s="399"/>
      <c r="JCM70" s="918"/>
      <c r="JCN70" s="918"/>
      <c r="JCO70" s="918"/>
      <c r="JCP70" s="566"/>
      <c r="JCQ70" s="399"/>
      <c r="JCR70" s="399"/>
      <c r="JCS70" s="399"/>
      <c r="JCT70" s="567"/>
      <c r="JCU70" s="399"/>
      <c r="JCV70" s="399"/>
      <c r="JCW70" s="399"/>
      <c r="JCX70" s="399"/>
      <c r="JCY70" s="399"/>
      <c r="JCZ70" s="399"/>
      <c r="JDA70" s="399"/>
      <c r="JDB70" s="399"/>
      <c r="JDC70" s="399"/>
      <c r="JDD70" s="918"/>
      <c r="JDE70" s="918"/>
      <c r="JDF70" s="918"/>
      <c r="JDG70" s="566"/>
      <c r="JDH70" s="399"/>
      <c r="JDI70" s="399"/>
      <c r="JDJ70" s="399"/>
      <c r="JDK70" s="567"/>
      <c r="JDL70" s="399"/>
      <c r="JDM70" s="399"/>
      <c r="JDN70" s="399"/>
      <c r="JDO70" s="399"/>
      <c r="JDP70" s="399"/>
      <c r="JDQ70" s="399"/>
      <c r="JDR70" s="399"/>
      <c r="JDS70" s="399"/>
      <c r="JDT70" s="399"/>
      <c r="JDU70" s="918"/>
      <c r="JDV70" s="918"/>
      <c r="JDW70" s="918"/>
      <c r="JDX70" s="566"/>
      <c r="JDY70" s="399"/>
      <c r="JDZ70" s="399"/>
      <c r="JEA70" s="399"/>
      <c r="JEB70" s="567"/>
      <c r="JEC70" s="399"/>
      <c r="JED70" s="399"/>
      <c r="JEE70" s="399"/>
      <c r="JEF70" s="399"/>
      <c r="JEG70" s="399"/>
      <c r="JEH70" s="399"/>
      <c r="JEI70" s="399"/>
      <c r="JEJ70" s="399"/>
      <c r="JEK70" s="399"/>
      <c r="JEL70" s="918"/>
      <c r="JEM70" s="918"/>
      <c r="JEN70" s="918"/>
      <c r="JEO70" s="566"/>
      <c r="JEP70" s="399"/>
      <c r="JEQ70" s="399"/>
      <c r="JER70" s="399"/>
      <c r="JES70" s="567"/>
      <c r="JET70" s="399"/>
      <c r="JEU70" s="399"/>
      <c r="JEV70" s="399"/>
      <c r="JEW70" s="399"/>
      <c r="JEX70" s="399"/>
      <c r="JEY70" s="399"/>
      <c r="JEZ70" s="399"/>
      <c r="JFA70" s="399"/>
      <c r="JFB70" s="399"/>
      <c r="JFC70" s="918"/>
      <c r="JFD70" s="918"/>
      <c r="JFE70" s="918"/>
      <c r="JFF70" s="566"/>
      <c r="JFG70" s="399"/>
      <c r="JFH70" s="399"/>
      <c r="JFI70" s="399"/>
      <c r="JFJ70" s="567"/>
      <c r="JFK70" s="399"/>
      <c r="JFL70" s="399"/>
      <c r="JFM70" s="399"/>
      <c r="JFN70" s="399"/>
      <c r="JFO70" s="399"/>
      <c r="JFP70" s="399"/>
      <c r="JFQ70" s="399"/>
      <c r="JFR70" s="399"/>
      <c r="JFS70" s="399"/>
      <c r="JFT70" s="918"/>
      <c r="JFU70" s="918"/>
      <c r="JFV70" s="918"/>
      <c r="JFW70" s="566"/>
      <c r="JFX70" s="399"/>
      <c r="JFY70" s="399"/>
      <c r="JFZ70" s="399"/>
      <c r="JGA70" s="567"/>
      <c r="JGB70" s="399"/>
      <c r="JGC70" s="399"/>
      <c r="JGD70" s="399"/>
      <c r="JGE70" s="399"/>
      <c r="JGF70" s="399"/>
      <c r="JGG70" s="399"/>
      <c r="JGH70" s="399"/>
      <c r="JGI70" s="399"/>
      <c r="JGJ70" s="399"/>
      <c r="JGK70" s="918"/>
      <c r="JGL70" s="918"/>
      <c r="JGM70" s="918"/>
      <c r="JGN70" s="566"/>
      <c r="JGO70" s="399"/>
      <c r="JGP70" s="399"/>
      <c r="JGQ70" s="399"/>
      <c r="JGR70" s="567"/>
      <c r="JGS70" s="399"/>
      <c r="JGT70" s="399"/>
      <c r="JGU70" s="399"/>
      <c r="JGV70" s="399"/>
      <c r="JGW70" s="399"/>
      <c r="JGX70" s="399"/>
      <c r="JGY70" s="399"/>
      <c r="JGZ70" s="399"/>
      <c r="JHA70" s="399"/>
      <c r="JHB70" s="918"/>
      <c r="JHC70" s="918"/>
      <c r="JHD70" s="918"/>
      <c r="JHE70" s="566"/>
      <c r="JHF70" s="399"/>
      <c r="JHG70" s="399"/>
      <c r="JHH70" s="399"/>
      <c r="JHI70" s="567"/>
      <c r="JHJ70" s="399"/>
      <c r="JHK70" s="399"/>
      <c r="JHL70" s="399"/>
      <c r="JHM70" s="399"/>
      <c r="JHN70" s="399"/>
      <c r="JHO70" s="399"/>
      <c r="JHP70" s="399"/>
      <c r="JHQ70" s="399"/>
      <c r="JHR70" s="399"/>
      <c r="JHS70" s="918"/>
      <c r="JHT70" s="918"/>
      <c r="JHU70" s="918"/>
      <c r="JHV70" s="566"/>
      <c r="JHW70" s="399"/>
      <c r="JHX70" s="399"/>
      <c r="JHY70" s="399"/>
      <c r="JHZ70" s="567"/>
      <c r="JIA70" s="399"/>
      <c r="JIB70" s="399"/>
      <c r="JIC70" s="399"/>
      <c r="JID70" s="399"/>
      <c r="JIE70" s="399"/>
      <c r="JIF70" s="399"/>
      <c r="JIG70" s="399"/>
      <c r="JIH70" s="399"/>
      <c r="JII70" s="399"/>
      <c r="JIJ70" s="918"/>
      <c r="JIK70" s="918"/>
      <c r="JIL70" s="918"/>
      <c r="JIM70" s="566"/>
      <c r="JIN70" s="399"/>
      <c r="JIO70" s="399"/>
      <c r="JIP70" s="399"/>
      <c r="JIQ70" s="567"/>
      <c r="JIR70" s="399"/>
      <c r="JIS70" s="399"/>
      <c r="JIT70" s="399"/>
      <c r="JIU70" s="399"/>
      <c r="JIV70" s="399"/>
      <c r="JIW70" s="399"/>
      <c r="JIX70" s="399"/>
      <c r="JIY70" s="399"/>
      <c r="JIZ70" s="399"/>
      <c r="JJA70" s="918"/>
      <c r="JJB70" s="918"/>
      <c r="JJC70" s="918"/>
      <c r="JJD70" s="566"/>
      <c r="JJE70" s="399"/>
      <c r="JJF70" s="399"/>
      <c r="JJG70" s="399"/>
      <c r="JJH70" s="567"/>
      <c r="JJI70" s="399"/>
      <c r="JJJ70" s="399"/>
      <c r="JJK70" s="399"/>
      <c r="JJL70" s="399"/>
      <c r="JJM70" s="399"/>
      <c r="JJN70" s="399"/>
      <c r="JJO70" s="399"/>
      <c r="JJP70" s="399"/>
      <c r="JJQ70" s="399"/>
      <c r="JJR70" s="918"/>
      <c r="JJS70" s="918"/>
      <c r="JJT70" s="918"/>
      <c r="JJU70" s="566"/>
      <c r="JJV70" s="399"/>
      <c r="JJW70" s="399"/>
      <c r="JJX70" s="399"/>
      <c r="JJY70" s="567"/>
      <c r="JJZ70" s="399"/>
      <c r="JKA70" s="399"/>
      <c r="JKB70" s="399"/>
      <c r="JKC70" s="399"/>
      <c r="JKD70" s="399"/>
      <c r="JKE70" s="399"/>
      <c r="JKF70" s="399"/>
      <c r="JKG70" s="399"/>
      <c r="JKH70" s="399"/>
      <c r="JKI70" s="918"/>
      <c r="JKJ70" s="918"/>
      <c r="JKK70" s="918"/>
      <c r="JKL70" s="566"/>
      <c r="JKM70" s="399"/>
      <c r="JKN70" s="399"/>
      <c r="JKO70" s="399"/>
      <c r="JKP70" s="567"/>
      <c r="JKQ70" s="399"/>
      <c r="JKR70" s="399"/>
      <c r="JKS70" s="399"/>
      <c r="JKT70" s="399"/>
      <c r="JKU70" s="399"/>
      <c r="JKV70" s="399"/>
      <c r="JKW70" s="399"/>
      <c r="JKX70" s="399"/>
      <c r="JKY70" s="399"/>
      <c r="JKZ70" s="918"/>
      <c r="JLA70" s="918"/>
      <c r="JLB70" s="918"/>
      <c r="JLC70" s="566"/>
      <c r="JLD70" s="399"/>
      <c r="JLE70" s="399"/>
      <c r="JLF70" s="399"/>
      <c r="JLG70" s="567"/>
      <c r="JLH70" s="399"/>
      <c r="JLI70" s="399"/>
      <c r="JLJ70" s="399"/>
      <c r="JLK70" s="399"/>
      <c r="JLL70" s="399"/>
      <c r="JLM70" s="399"/>
      <c r="JLN70" s="399"/>
      <c r="JLO70" s="399"/>
      <c r="JLP70" s="399"/>
      <c r="JLQ70" s="918"/>
      <c r="JLR70" s="918"/>
      <c r="JLS70" s="918"/>
      <c r="JLT70" s="566"/>
      <c r="JLU70" s="399"/>
      <c r="JLV70" s="399"/>
      <c r="JLW70" s="399"/>
      <c r="JLX70" s="567"/>
      <c r="JLY70" s="399"/>
      <c r="JLZ70" s="399"/>
      <c r="JMA70" s="399"/>
      <c r="JMB70" s="399"/>
      <c r="JMC70" s="399"/>
      <c r="JMD70" s="399"/>
      <c r="JME70" s="399"/>
      <c r="JMF70" s="399"/>
      <c r="JMG70" s="399"/>
      <c r="JMH70" s="918"/>
      <c r="JMI70" s="918"/>
      <c r="JMJ70" s="918"/>
      <c r="JMK70" s="566"/>
      <c r="JML70" s="399"/>
      <c r="JMM70" s="399"/>
      <c r="JMN70" s="399"/>
      <c r="JMO70" s="567"/>
      <c r="JMP70" s="399"/>
      <c r="JMQ70" s="399"/>
      <c r="JMR70" s="399"/>
      <c r="JMS70" s="399"/>
      <c r="JMT70" s="399"/>
      <c r="JMU70" s="399"/>
      <c r="JMV70" s="399"/>
      <c r="JMW70" s="399"/>
      <c r="JMX70" s="399"/>
      <c r="JMY70" s="918"/>
      <c r="JMZ70" s="918"/>
      <c r="JNA70" s="918"/>
      <c r="JNB70" s="566"/>
      <c r="JNC70" s="399"/>
      <c r="JND70" s="399"/>
      <c r="JNE70" s="399"/>
      <c r="JNF70" s="567"/>
      <c r="JNG70" s="399"/>
      <c r="JNH70" s="399"/>
      <c r="JNI70" s="399"/>
      <c r="JNJ70" s="399"/>
      <c r="JNK70" s="399"/>
      <c r="JNL70" s="399"/>
      <c r="JNM70" s="399"/>
      <c r="JNN70" s="399"/>
      <c r="JNO70" s="399"/>
      <c r="JNP70" s="918"/>
      <c r="JNQ70" s="918"/>
      <c r="JNR70" s="918"/>
      <c r="JNS70" s="566"/>
      <c r="JNT70" s="399"/>
      <c r="JNU70" s="399"/>
      <c r="JNV70" s="399"/>
      <c r="JNW70" s="567"/>
      <c r="JNX70" s="399"/>
      <c r="JNY70" s="399"/>
      <c r="JNZ70" s="399"/>
      <c r="JOA70" s="399"/>
      <c r="JOB70" s="399"/>
      <c r="JOC70" s="399"/>
      <c r="JOD70" s="399"/>
      <c r="JOE70" s="399"/>
      <c r="JOF70" s="399"/>
      <c r="JOG70" s="918"/>
      <c r="JOH70" s="918"/>
      <c r="JOI70" s="918"/>
      <c r="JOJ70" s="566"/>
      <c r="JOK70" s="399"/>
      <c r="JOL70" s="399"/>
      <c r="JOM70" s="399"/>
      <c r="JON70" s="567"/>
      <c r="JOO70" s="399"/>
      <c r="JOP70" s="399"/>
      <c r="JOQ70" s="399"/>
      <c r="JOR70" s="399"/>
      <c r="JOS70" s="399"/>
      <c r="JOT70" s="399"/>
      <c r="JOU70" s="399"/>
      <c r="JOV70" s="399"/>
      <c r="JOW70" s="399"/>
      <c r="JOX70" s="918"/>
      <c r="JOY70" s="918"/>
      <c r="JOZ70" s="918"/>
      <c r="JPA70" s="566"/>
      <c r="JPB70" s="399"/>
      <c r="JPC70" s="399"/>
      <c r="JPD70" s="399"/>
      <c r="JPE70" s="567"/>
      <c r="JPF70" s="399"/>
      <c r="JPG70" s="399"/>
      <c r="JPH70" s="399"/>
      <c r="JPI70" s="399"/>
      <c r="JPJ70" s="399"/>
      <c r="JPK70" s="399"/>
      <c r="JPL70" s="399"/>
      <c r="JPM70" s="399"/>
      <c r="JPN70" s="399"/>
      <c r="JPO70" s="918"/>
      <c r="JPP70" s="918"/>
      <c r="JPQ70" s="918"/>
      <c r="JPR70" s="566"/>
      <c r="JPS70" s="399"/>
      <c r="JPT70" s="399"/>
      <c r="JPU70" s="399"/>
      <c r="JPV70" s="567"/>
      <c r="JPW70" s="399"/>
      <c r="JPX70" s="399"/>
      <c r="JPY70" s="399"/>
      <c r="JPZ70" s="399"/>
      <c r="JQA70" s="399"/>
      <c r="JQB70" s="399"/>
      <c r="JQC70" s="399"/>
      <c r="JQD70" s="399"/>
      <c r="JQE70" s="399"/>
      <c r="JQF70" s="918"/>
      <c r="JQG70" s="918"/>
      <c r="JQH70" s="918"/>
      <c r="JQI70" s="566"/>
      <c r="JQJ70" s="399"/>
      <c r="JQK70" s="399"/>
      <c r="JQL70" s="399"/>
      <c r="JQM70" s="567"/>
      <c r="JQN70" s="399"/>
      <c r="JQO70" s="399"/>
      <c r="JQP70" s="399"/>
      <c r="JQQ70" s="399"/>
      <c r="JQR70" s="399"/>
      <c r="JQS70" s="399"/>
      <c r="JQT70" s="399"/>
      <c r="JQU70" s="399"/>
      <c r="JQV70" s="399"/>
      <c r="JQW70" s="918"/>
      <c r="JQX70" s="918"/>
      <c r="JQY70" s="918"/>
      <c r="JQZ70" s="566"/>
      <c r="JRA70" s="399"/>
      <c r="JRB70" s="399"/>
      <c r="JRC70" s="399"/>
      <c r="JRD70" s="567"/>
      <c r="JRE70" s="399"/>
      <c r="JRF70" s="399"/>
      <c r="JRG70" s="399"/>
      <c r="JRH70" s="399"/>
      <c r="JRI70" s="399"/>
      <c r="JRJ70" s="399"/>
      <c r="JRK70" s="399"/>
      <c r="JRL70" s="399"/>
      <c r="JRM70" s="399"/>
      <c r="JRN70" s="918"/>
      <c r="JRO70" s="918"/>
      <c r="JRP70" s="918"/>
      <c r="JRQ70" s="566"/>
      <c r="JRR70" s="399"/>
      <c r="JRS70" s="399"/>
      <c r="JRT70" s="399"/>
      <c r="JRU70" s="567"/>
      <c r="JRV70" s="399"/>
      <c r="JRW70" s="399"/>
      <c r="JRX70" s="399"/>
      <c r="JRY70" s="399"/>
      <c r="JRZ70" s="399"/>
      <c r="JSA70" s="399"/>
      <c r="JSB70" s="399"/>
      <c r="JSC70" s="399"/>
      <c r="JSD70" s="399"/>
      <c r="JSE70" s="918"/>
      <c r="JSF70" s="918"/>
      <c r="JSG70" s="918"/>
      <c r="JSH70" s="566"/>
      <c r="JSI70" s="399"/>
      <c r="JSJ70" s="399"/>
      <c r="JSK70" s="399"/>
      <c r="JSL70" s="567"/>
      <c r="JSM70" s="399"/>
      <c r="JSN70" s="399"/>
      <c r="JSO70" s="399"/>
      <c r="JSP70" s="399"/>
      <c r="JSQ70" s="399"/>
      <c r="JSR70" s="399"/>
      <c r="JSS70" s="399"/>
      <c r="JST70" s="399"/>
      <c r="JSU70" s="399"/>
      <c r="JSV70" s="918"/>
      <c r="JSW70" s="918"/>
      <c r="JSX70" s="918"/>
      <c r="JSY70" s="566"/>
      <c r="JSZ70" s="399"/>
      <c r="JTA70" s="399"/>
      <c r="JTB70" s="399"/>
      <c r="JTC70" s="567"/>
      <c r="JTD70" s="399"/>
      <c r="JTE70" s="399"/>
      <c r="JTF70" s="399"/>
      <c r="JTG70" s="399"/>
      <c r="JTH70" s="399"/>
      <c r="JTI70" s="399"/>
      <c r="JTJ70" s="399"/>
      <c r="JTK70" s="399"/>
      <c r="JTL70" s="399"/>
      <c r="JTM70" s="918"/>
      <c r="JTN70" s="918"/>
      <c r="JTO70" s="918"/>
      <c r="JTP70" s="566"/>
      <c r="JTQ70" s="399"/>
      <c r="JTR70" s="399"/>
      <c r="JTS70" s="399"/>
      <c r="JTT70" s="567"/>
      <c r="JTU70" s="399"/>
      <c r="JTV70" s="399"/>
      <c r="JTW70" s="399"/>
      <c r="JTX70" s="399"/>
      <c r="JTY70" s="399"/>
      <c r="JTZ70" s="399"/>
      <c r="JUA70" s="399"/>
      <c r="JUB70" s="399"/>
      <c r="JUC70" s="399"/>
      <c r="JUD70" s="918"/>
      <c r="JUE70" s="918"/>
      <c r="JUF70" s="918"/>
      <c r="JUG70" s="566"/>
      <c r="JUH70" s="399"/>
      <c r="JUI70" s="399"/>
      <c r="JUJ70" s="399"/>
      <c r="JUK70" s="567"/>
      <c r="JUL70" s="399"/>
      <c r="JUM70" s="399"/>
      <c r="JUN70" s="399"/>
      <c r="JUO70" s="399"/>
      <c r="JUP70" s="399"/>
      <c r="JUQ70" s="399"/>
      <c r="JUR70" s="399"/>
      <c r="JUS70" s="399"/>
      <c r="JUT70" s="399"/>
      <c r="JUU70" s="918"/>
      <c r="JUV70" s="918"/>
      <c r="JUW70" s="918"/>
      <c r="JUX70" s="566"/>
      <c r="JUY70" s="399"/>
      <c r="JUZ70" s="399"/>
      <c r="JVA70" s="399"/>
      <c r="JVB70" s="567"/>
      <c r="JVC70" s="399"/>
      <c r="JVD70" s="399"/>
      <c r="JVE70" s="399"/>
      <c r="JVF70" s="399"/>
      <c r="JVG70" s="399"/>
      <c r="JVH70" s="399"/>
      <c r="JVI70" s="399"/>
      <c r="JVJ70" s="399"/>
      <c r="JVK70" s="399"/>
      <c r="JVL70" s="918"/>
      <c r="JVM70" s="918"/>
      <c r="JVN70" s="918"/>
      <c r="JVO70" s="566"/>
      <c r="JVP70" s="399"/>
      <c r="JVQ70" s="399"/>
      <c r="JVR70" s="399"/>
      <c r="JVS70" s="567"/>
      <c r="JVT70" s="399"/>
      <c r="JVU70" s="399"/>
      <c r="JVV70" s="399"/>
      <c r="JVW70" s="399"/>
      <c r="JVX70" s="399"/>
      <c r="JVY70" s="399"/>
      <c r="JVZ70" s="399"/>
      <c r="JWA70" s="399"/>
      <c r="JWB70" s="399"/>
      <c r="JWC70" s="918"/>
      <c r="JWD70" s="918"/>
      <c r="JWE70" s="918"/>
      <c r="JWF70" s="566"/>
      <c r="JWG70" s="399"/>
      <c r="JWH70" s="399"/>
      <c r="JWI70" s="399"/>
      <c r="JWJ70" s="567"/>
      <c r="JWK70" s="399"/>
      <c r="JWL70" s="399"/>
      <c r="JWM70" s="399"/>
      <c r="JWN70" s="399"/>
      <c r="JWO70" s="399"/>
      <c r="JWP70" s="399"/>
      <c r="JWQ70" s="399"/>
      <c r="JWR70" s="399"/>
      <c r="JWS70" s="399"/>
      <c r="JWT70" s="918"/>
      <c r="JWU70" s="918"/>
      <c r="JWV70" s="918"/>
      <c r="JWW70" s="566"/>
      <c r="JWX70" s="399"/>
      <c r="JWY70" s="399"/>
      <c r="JWZ70" s="399"/>
      <c r="JXA70" s="567"/>
      <c r="JXB70" s="399"/>
      <c r="JXC70" s="399"/>
      <c r="JXD70" s="399"/>
      <c r="JXE70" s="399"/>
      <c r="JXF70" s="399"/>
      <c r="JXG70" s="399"/>
      <c r="JXH70" s="399"/>
      <c r="JXI70" s="399"/>
      <c r="JXJ70" s="399"/>
      <c r="JXK70" s="918"/>
      <c r="JXL70" s="918"/>
      <c r="JXM70" s="918"/>
      <c r="JXN70" s="566"/>
      <c r="JXO70" s="399"/>
      <c r="JXP70" s="399"/>
      <c r="JXQ70" s="399"/>
      <c r="JXR70" s="567"/>
      <c r="JXS70" s="399"/>
      <c r="JXT70" s="399"/>
      <c r="JXU70" s="399"/>
      <c r="JXV70" s="399"/>
      <c r="JXW70" s="399"/>
      <c r="JXX70" s="399"/>
      <c r="JXY70" s="399"/>
      <c r="JXZ70" s="399"/>
      <c r="JYA70" s="399"/>
      <c r="JYB70" s="918"/>
      <c r="JYC70" s="918"/>
      <c r="JYD70" s="918"/>
      <c r="JYE70" s="566"/>
      <c r="JYF70" s="399"/>
      <c r="JYG70" s="399"/>
      <c r="JYH70" s="399"/>
      <c r="JYI70" s="567"/>
      <c r="JYJ70" s="399"/>
      <c r="JYK70" s="399"/>
      <c r="JYL70" s="399"/>
      <c r="JYM70" s="399"/>
      <c r="JYN70" s="399"/>
      <c r="JYO70" s="399"/>
      <c r="JYP70" s="399"/>
      <c r="JYQ70" s="399"/>
      <c r="JYR70" s="399"/>
      <c r="JYS70" s="918"/>
      <c r="JYT70" s="918"/>
      <c r="JYU70" s="918"/>
      <c r="JYV70" s="566"/>
      <c r="JYW70" s="399"/>
      <c r="JYX70" s="399"/>
      <c r="JYY70" s="399"/>
      <c r="JYZ70" s="567"/>
      <c r="JZA70" s="399"/>
      <c r="JZB70" s="399"/>
      <c r="JZC70" s="399"/>
      <c r="JZD70" s="399"/>
      <c r="JZE70" s="399"/>
      <c r="JZF70" s="399"/>
      <c r="JZG70" s="399"/>
      <c r="JZH70" s="399"/>
      <c r="JZI70" s="399"/>
      <c r="JZJ70" s="918"/>
      <c r="JZK70" s="918"/>
      <c r="JZL70" s="918"/>
      <c r="JZM70" s="566"/>
      <c r="JZN70" s="399"/>
      <c r="JZO70" s="399"/>
      <c r="JZP70" s="399"/>
      <c r="JZQ70" s="567"/>
      <c r="JZR70" s="399"/>
      <c r="JZS70" s="399"/>
      <c r="JZT70" s="399"/>
      <c r="JZU70" s="399"/>
      <c r="JZV70" s="399"/>
      <c r="JZW70" s="399"/>
      <c r="JZX70" s="399"/>
      <c r="JZY70" s="399"/>
      <c r="JZZ70" s="399"/>
      <c r="KAA70" s="918"/>
      <c r="KAB70" s="918"/>
      <c r="KAC70" s="918"/>
      <c r="KAD70" s="566"/>
      <c r="KAE70" s="399"/>
      <c r="KAF70" s="399"/>
      <c r="KAG70" s="399"/>
      <c r="KAH70" s="567"/>
      <c r="KAI70" s="399"/>
      <c r="KAJ70" s="399"/>
      <c r="KAK70" s="399"/>
      <c r="KAL70" s="399"/>
      <c r="KAM70" s="399"/>
      <c r="KAN70" s="399"/>
      <c r="KAO70" s="399"/>
      <c r="KAP70" s="399"/>
      <c r="KAQ70" s="399"/>
      <c r="KAR70" s="918"/>
      <c r="KAS70" s="918"/>
      <c r="KAT70" s="918"/>
      <c r="KAU70" s="566"/>
      <c r="KAV70" s="399"/>
      <c r="KAW70" s="399"/>
      <c r="KAX70" s="399"/>
      <c r="KAY70" s="567"/>
      <c r="KAZ70" s="399"/>
      <c r="KBA70" s="399"/>
      <c r="KBB70" s="399"/>
      <c r="KBC70" s="399"/>
      <c r="KBD70" s="399"/>
      <c r="KBE70" s="399"/>
      <c r="KBF70" s="399"/>
      <c r="KBG70" s="399"/>
      <c r="KBH70" s="399"/>
      <c r="KBI70" s="918"/>
      <c r="KBJ70" s="918"/>
      <c r="KBK70" s="918"/>
      <c r="KBL70" s="566"/>
      <c r="KBM70" s="399"/>
      <c r="KBN70" s="399"/>
      <c r="KBO70" s="399"/>
      <c r="KBP70" s="567"/>
      <c r="KBQ70" s="399"/>
      <c r="KBR70" s="399"/>
      <c r="KBS70" s="399"/>
      <c r="KBT70" s="399"/>
      <c r="KBU70" s="399"/>
      <c r="KBV70" s="399"/>
      <c r="KBW70" s="399"/>
      <c r="KBX70" s="399"/>
      <c r="KBY70" s="399"/>
      <c r="KBZ70" s="918"/>
      <c r="KCA70" s="918"/>
      <c r="KCB70" s="918"/>
      <c r="KCC70" s="566"/>
      <c r="KCD70" s="399"/>
      <c r="KCE70" s="399"/>
      <c r="KCF70" s="399"/>
      <c r="KCG70" s="567"/>
      <c r="KCH70" s="399"/>
      <c r="KCI70" s="399"/>
      <c r="KCJ70" s="399"/>
      <c r="KCK70" s="399"/>
      <c r="KCL70" s="399"/>
      <c r="KCM70" s="399"/>
      <c r="KCN70" s="399"/>
      <c r="KCO70" s="399"/>
      <c r="KCP70" s="399"/>
      <c r="KCQ70" s="918"/>
      <c r="KCR70" s="918"/>
      <c r="KCS70" s="918"/>
      <c r="KCT70" s="566"/>
      <c r="KCU70" s="399"/>
      <c r="KCV70" s="399"/>
      <c r="KCW70" s="399"/>
      <c r="KCX70" s="567"/>
      <c r="KCY70" s="399"/>
      <c r="KCZ70" s="399"/>
      <c r="KDA70" s="399"/>
      <c r="KDB70" s="399"/>
      <c r="KDC70" s="399"/>
      <c r="KDD70" s="399"/>
      <c r="KDE70" s="399"/>
      <c r="KDF70" s="399"/>
      <c r="KDG70" s="399"/>
      <c r="KDH70" s="918"/>
      <c r="KDI70" s="918"/>
      <c r="KDJ70" s="918"/>
      <c r="KDK70" s="566"/>
      <c r="KDL70" s="399"/>
      <c r="KDM70" s="399"/>
      <c r="KDN70" s="399"/>
      <c r="KDO70" s="567"/>
      <c r="KDP70" s="399"/>
      <c r="KDQ70" s="399"/>
      <c r="KDR70" s="399"/>
      <c r="KDS70" s="399"/>
      <c r="KDT70" s="399"/>
      <c r="KDU70" s="399"/>
      <c r="KDV70" s="399"/>
      <c r="KDW70" s="399"/>
      <c r="KDX70" s="399"/>
      <c r="KDY70" s="918"/>
      <c r="KDZ70" s="918"/>
      <c r="KEA70" s="918"/>
      <c r="KEB70" s="566"/>
      <c r="KEC70" s="399"/>
      <c r="KED70" s="399"/>
      <c r="KEE70" s="399"/>
      <c r="KEF70" s="567"/>
      <c r="KEG70" s="399"/>
      <c r="KEH70" s="399"/>
      <c r="KEI70" s="399"/>
      <c r="KEJ70" s="399"/>
      <c r="KEK70" s="399"/>
      <c r="KEL70" s="399"/>
      <c r="KEM70" s="399"/>
      <c r="KEN70" s="399"/>
      <c r="KEO70" s="399"/>
      <c r="KEP70" s="918"/>
      <c r="KEQ70" s="918"/>
      <c r="KER70" s="918"/>
      <c r="KES70" s="566"/>
      <c r="KET70" s="399"/>
      <c r="KEU70" s="399"/>
      <c r="KEV70" s="399"/>
      <c r="KEW70" s="567"/>
      <c r="KEX70" s="399"/>
      <c r="KEY70" s="399"/>
      <c r="KEZ70" s="399"/>
      <c r="KFA70" s="399"/>
      <c r="KFB70" s="399"/>
      <c r="KFC70" s="399"/>
      <c r="KFD70" s="399"/>
      <c r="KFE70" s="399"/>
      <c r="KFF70" s="399"/>
      <c r="KFG70" s="918"/>
      <c r="KFH70" s="918"/>
      <c r="KFI70" s="918"/>
      <c r="KFJ70" s="566"/>
      <c r="KFK70" s="399"/>
      <c r="KFL70" s="399"/>
      <c r="KFM70" s="399"/>
      <c r="KFN70" s="567"/>
      <c r="KFO70" s="399"/>
      <c r="KFP70" s="399"/>
      <c r="KFQ70" s="399"/>
      <c r="KFR70" s="399"/>
      <c r="KFS70" s="399"/>
      <c r="KFT70" s="399"/>
      <c r="KFU70" s="399"/>
      <c r="KFV70" s="399"/>
      <c r="KFW70" s="399"/>
      <c r="KFX70" s="918"/>
      <c r="KFY70" s="918"/>
      <c r="KFZ70" s="918"/>
      <c r="KGA70" s="566"/>
      <c r="KGB70" s="399"/>
      <c r="KGC70" s="399"/>
      <c r="KGD70" s="399"/>
      <c r="KGE70" s="567"/>
      <c r="KGF70" s="399"/>
      <c r="KGG70" s="399"/>
      <c r="KGH70" s="399"/>
      <c r="KGI70" s="399"/>
      <c r="KGJ70" s="399"/>
      <c r="KGK70" s="399"/>
      <c r="KGL70" s="399"/>
      <c r="KGM70" s="399"/>
      <c r="KGN70" s="399"/>
      <c r="KGO70" s="918"/>
      <c r="KGP70" s="918"/>
      <c r="KGQ70" s="918"/>
      <c r="KGR70" s="566"/>
      <c r="KGS70" s="399"/>
      <c r="KGT70" s="399"/>
      <c r="KGU70" s="399"/>
      <c r="KGV70" s="567"/>
      <c r="KGW70" s="399"/>
      <c r="KGX70" s="399"/>
      <c r="KGY70" s="399"/>
      <c r="KGZ70" s="399"/>
      <c r="KHA70" s="399"/>
      <c r="KHB70" s="399"/>
      <c r="KHC70" s="399"/>
      <c r="KHD70" s="399"/>
      <c r="KHE70" s="399"/>
      <c r="KHF70" s="918"/>
      <c r="KHG70" s="918"/>
      <c r="KHH70" s="918"/>
      <c r="KHI70" s="566"/>
      <c r="KHJ70" s="399"/>
      <c r="KHK70" s="399"/>
      <c r="KHL70" s="399"/>
      <c r="KHM70" s="567"/>
      <c r="KHN70" s="399"/>
      <c r="KHO70" s="399"/>
      <c r="KHP70" s="399"/>
      <c r="KHQ70" s="399"/>
      <c r="KHR70" s="399"/>
      <c r="KHS70" s="399"/>
      <c r="KHT70" s="399"/>
      <c r="KHU70" s="399"/>
      <c r="KHV70" s="399"/>
      <c r="KHW70" s="918"/>
      <c r="KHX70" s="918"/>
      <c r="KHY70" s="918"/>
      <c r="KHZ70" s="566"/>
      <c r="KIA70" s="399"/>
      <c r="KIB70" s="399"/>
      <c r="KIC70" s="399"/>
      <c r="KID70" s="567"/>
      <c r="KIE70" s="399"/>
      <c r="KIF70" s="399"/>
      <c r="KIG70" s="399"/>
      <c r="KIH70" s="399"/>
      <c r="KII70" s="399"/>
      <c r="KIJ70" s="399"/>
      <c r="KIK70" s="399"/>
      <c r="KIL70" s="399"/>
      <c r="KIM70" s="399"/>
      <c r="KIN70" s="918"/>
      <c r="KIO70" s="918"/>
      <c r="KIP70" s="918"/>
      <c r="KIQ70" s="566"/>
      <c r="KIR70" s="399"/>
      <c r="KIS70" s="399"/>
      <c r="KIT70" s="399"/>
      <c r="KIU70" s="567"/>
      <c r="KIV70" s="399"/>
      <c r="KIW70" s="399"/>
      <c r="KIX70" s="399"/>
      <c r="KIY70" s="399"/>
      <c r="KIZ70" s="399"/>
      <c r="KJA70" s="399"/>
      <c r="KJB70" s="399"/>
      <c r="KJC70" s="399"/>
      <c r="KJD70" s="399"/>
      <c r="KJE70" s="918"/>
      <c r="KJF70" s="918"/>
      <c r="KJG70" s="918"/>
      <c r="KJH70" s="566"/>
      <c r="KJI70" s="399"/>
      <c r="KJJ70" s="399"/>
      <c r="KJK70" s="399"/>
      <c r="KJL70" s="567"/>
      <c r="KJM70" s="399"/>
      <c r="KJN70" s="399"/>
      <c r="KJO70" s="399"/>
      <c r="KJP70" s="399"/>
      <c r="KJQ70" s="399"/>
      <c r="KJR70" s="399"/>
      <c r="KJS70" s="399"/>
      <c r="KJT70" s="399"/>
      <c r="KJU70" s="399"/>
      <c r="KJV70" s="918"/>
      <c r="KJW70" s="918"/>
      <c r="KJX70" s="918"/>
      <c r="KJY70" s="566"/>
      <c r="KJZ70" s="399"/>
      <c r="KKA70" s="399"/>
      <c r="KKB70" s="399"/>
      <c r="KKC70" s="567"/>
      <c r="KKD70" s="399"/>
      <c r="KKE70" s="399"/>
      <c r="KKF70" s="399"/>
      <c r="KKG70" s="399"/>
      <c r="KKH70" s="399"/>
      <c r="KKI70" s="399"/>
      <c r="KKJ70" s="399"/>
      <c r="KKK70" s="399"/>
      <c r="KKL70" s="399"/>
      <c r="KKM70" s="918"/>
      <c r="KKN70" s="918"/>
      <c r="KKO70" s="918"/>
      <c r="KKP70" s="566"/>
      <c r="KKQ70" s="399"/>
      <c r="KKR70" s="399"/>
      <c r="KKS70" s="399"/>
      <c r="KKT70" s="567"/>
      <c r="KKU70" s="399"/>
      <c r="KKV70" s="399"/>
      <c r="KKW70" s="399"/>
      <c r="KKX70" s="399"/>
      <c r="KKY70" s="399"/>
      <c r="KKZ70" s="399"/>
      <c r="KLA70" s="399"/>
      <c r="KLB70" s="399"/>
      <c r="KLC70" s="399"/>
      <c r="KLD70" s="918"/>
      <c r="KLE70" s="918"/>
      <c r="KLF70" s="918"/>
      <c r="KLG70" s="566"/>
      <c r="KLH70" s="399"/>
      <c r="KLI70" s="399"/>
      <c r="KLJ70" s="399"/>
      <c r="KLK70" s="567"/>
      <c r="KLL70" s="399"/>
      <c r="KLM70" s="399"/>
      <c r="KLN70" s="399"/>
      <c r="KLO70" s="399"/>
      <c r="KLP70" s="399"/>
      <c r="KLQ70" s="399"/>
      <c r="KLR70" s="399"/>
      <c r="KLS70" s="399"/>
      <c r="KLT70" s="399"/>
      <c r="KLU70" s="918"/>
      <c r="KLV70" s="918"/>
      <c r="KLW70" s="918"/>
      <c r="KLX70" s="566"/>
      <c r="KLY70" s="399"/>
      <c r="KLZ70" s="399"/>
      <c r="KMA70" s="399"/>
      <c r="KMB70" s="567"/>
      <c r="KMC70" s="399"/>
      <c r="KMD70" s="399"/>
      <c r="KME70" s="399"/>
      <c r="KMF70" s="399"/>
      <c r="KMG70" s="399"/>
      <c r="KMH70" s="399"/>
      <c r="KMI70" s="399"/>
      <c r="KMJ70" s="399"/>
      <c r="KMK70" s="399"/>
      <c r="KML70" s="918"/>
      <c r="KMM70" s="918"/>
      <c r="KMN70" s="918"/>
      <c r="KMO70" s="566"/>
      <c r="KMP70" s="399"/>
      <c r="KMQ70" s="399"/>
      <c r="KMR70" s="399"/>
      <c r="KMS70" s="567"/>
      <c r="KMT70" s="399"/>
      <c r="KMU70" s="399"/>
      <c r="KMV70" s="399"/>
      <c r="KMW70" s="399"/>
      <c r="KMX70" s="399"/>
      <c r="KMY70" s="399"/>
      <c r="KMZ70" s="399"/>
      <c r="KNA70" s="399"/>
      <c r="KNB70" s="399"/>
      <c r="KNC70" s="918"/>
      <c r="KND70" s="918"/>
      <c r="KNE70" s="918"/>
      <c r="KNF70" s="566"/>
      <c r="KNG70" s="399"/>
      <c r="KNH70" s="399"/>
      <c r="KNI70" s="399"/>
      <c r="KNJ70" s="567"/>
      <c r="KNK70" s="399"/>
      <c r="KNL70" s="399"/>
      <c r="KNM70" s="399"/>
      <c r="KNN70" s="399"/>
      <c r="KNO70" s="399"/>
      <c r="KNP70" s="399"/>
      <c r="KNQ70" s="399"/>
      <c r="KNR70" s="399"/>
      <c r="KNS70" s="399"/>
      <c r="KNT70" s="918"/>
      <c r="KNU70" s="918"/>
      <c r="KNV70" s="918"/>
      <c r="KNW70" s="566"/>
      <c r="KNX70" s="399"/>
      <c r="KNY70" s="399"/>
      <c r="KNZ70" s="399"/>
      <c r="KOA70" s="567"/>
      <c r="KOB70" s="399"/>
      <c r="KOC70" s="399"/>
      <c r="KOD70" s="399"/>
      <c r="KOE70" s="399"/>
      <c r="KOF70" s="399"/>
      <c r="KOG70" s="399"/>
      <c r="KOH70" s="399"/>
      <c r="KOI70" s="399"/>
      <c r="KOJ70" s="399"/>
      <c r="KOK70" s="918"/>
      <c r="KOL70" s="918"/>
      <c r="KOM70" s="918"/>
      <c r="KON70" s="566"/>
      <c r="KOO70" s="399"/>
      <c r="KOP70" s="399"/>
      <c r="KOQ70" s="399"/>
      <c r="KOR70" s="567"/>
      <c r="KOS70" s="399"/>
      <c r="KOT70" s="399"/>
      <c r="KOU70" s="399"/>
      <c r="KOV70" s="399"/>
      <c r="KOW70" s="399"/>
      <c r="KOX70" s="399"/>
      <c r="KOY70" s="399"/>
      <c r="KOZ70" s="399"/>
      <c r="KPA70" s="399"/>
      <c r="KPB70" s="918"/>
      <c r="KPC70" s="918"/>
      <c r="KPD70" s="918"/>
      <c r="KPE70" s="566"/>
      <c r="KPF70" s="399"/>
      <c r="KPG70" s="399"/>
      <c r="KPH70" s="399"/>
      <c r="KPI70" s="567"/>
      <c r="KPJ70" s="399"/>
      <c r="KPK70" s="399"/>
      <c r="KPL70" s="399"/>
      <c r="KPM70" s="399"/>
      <c r="KPN70" s="399"/>
      <c r="KPO70" s="399"/>
      <c r="KPP70" s="399"/>
      <c r="KPQ70" s="399"/>
      <c r="KPR70" s="399"/>
      <c r="KPS70" s="918"/>
      <c r="KPT70" s="918"/>
      <c r="KPU70" s="918"/>
      <c r="KPV70" s="566"/>
      <c r="KPW70" s="399"/>
      <c r="KPX70" s="399"/>
      <c r="KPY70" s="399"/>
      <c r="KPZ70" s="567"/>
      <c r="KQA70" s="399"/>
      <c r="KQB70" s="399"/>
      <c r="KQC70" s="399"/>
      <c r="KQD70" s="399"/>
      <c r="KQE70" s="399"/>
      <c r="KQF70" s="399"/>
      <c r="KQG70" s="399"/>
      <c r="KQH70" s="399"/>
      <c r="KQI70" s="399"/>
      <c r="KQJ70" s="918"/>
      <c r="KQK70" s="918"/>
      <c r="KQL70" s="918"/>
      <c r="KQM70" s="566"/>
      <c r="KQN70" s="399"/>
      <c r="KQO70" s="399"/>
      <c r="KQP70" s="399"/>
      <c r="KQQ70" s="567"/>
      <c r="KQR70" s="399"/>
      <c r="KQS70" s="399"/>
      <c r="KQT70" s="399"/>
      <c r="KQU70" s="399"/>
      <c r="KQV70" s="399"/>
      <c r="KQW70" s="399"/>
      <c r="KQX70" s="399"/>
      <c r="KQY70" s="399"/>
      <c r="KQZ70" s="399"/>
      <c r="KRA70" s="918"/>
      <c r="KRB70" s="918"/>
      <c r="KRC70" s="918"/>
      <c r="KRD70" s="566"/>
      <c r="KRE70" s="399"/>
      <c r="KRF70" s="399"/>
      <c r="KRG70" s="399"/>
      <c r="KRH70" s="567"/>
      <c r="KRI70" s="399"/>
      <c r="KRJ70" s="399"/>
      <c r="KRK70" s="399"/>
      <c r="KRL70" s="399"/>
      <c r="KRM70" s="399"/>
      <c r="KRN70" s="399"/>
      <c r="KRO70" s="399"/>
      <c r="KRP70" s="399"/>
      <c r="KRQ70" s="399"/>
      <c r="KRR70" s="918"/>
      <c r="KRS70" s="918"/>
      <c r="KRT70" s="918"/>
      <c r="KRU70" s="566"/>
      <c r="KRV70" s="399"/>
      <c r="KRW70" s="399"/>
      <c r="KRX70" s="399"/>
      <c r="KRY70" s="567"/>
      <c r="KRZ70" s="399"/>
      <c r="KSA70" s="399"/>
      <c r="KSB70" s="399"/>
      <c r="KSC70" s="399"/>
      <c r="KSD70" s="399"/>
      <c r="KSE70" s="399"/>
      <c r="KSF70" s="399"/>
      <c r="KSG70" s="399"/>
      <c r="KSH70" s="399"/>
      <c r="KSI70" s="918"/>
      <c r="KSJ70" s="918"/>
      <c r="KSK70" s="918"/>
      <c r="KSL70" s="566"/>
      <c r="KSM70" s="399"/>
      <c r="KSN70" s="399"/>
      <c r="KSO70" s="399"/>
      <c r="KSP70" s="567"/>
      <c r="KSQ70" s="399"/>
      <c r="KSR70" s="399"/>
      <c r="KSS70" s="399"/>
      <c r="KST70" s="399"/>
      <c r="KSU70" s="399"/>
      <c r="KSV70" s="399"/>
      <c r="KSW70" s="399"/>
      <c r="KSX70" s="399"/>
      <c r="KSY70" s="399"/>
      <c r="KSZ70" s="918"/>
      <c r="KTA70" s="918"/>
      <c r="KTB70" s="918"/>
      <c r="KTC70" s="566"/>
      <c r="KTD70" s="399"/>
      <c r="KTE70" s="399"/>
      <c r="KTF70" s="399"/>
      <c r="KTG70" s="567"/>
      <c r="KTH70" s="399"/>
      <c r="KTI70" s="399"/>
      <c r="KTJ70" s="399"/>
      <c r="KTK70" s="399"/>
      <c r="KTL70" s="399"/>
      <c r="KTM70" s="399"/>
      <c r="KTN70" s="399"/>
      <c r="KTO70" s="399"/>
      <c r="KTP70" s="399"/>
      <c r="KTQ70" s="918"/>
      <c r="KTR70" s="918"/>
      <c r="KTS70" s="918"/>
      <c r="KTT70" s="566"/>
      <c r="KTU70" s="399"/>
      <c r="KTV70" s="399"/>
      <c r="KTW70" s="399"/>
      <c r="KTX70" s="567"/>
      <c r="KTY70" s="399"/>
      <c r="KTZ70" s="399"/>
      <c r="KUA70" s="399"/>
      <c r="KUB70" s="399"/>
      <c r="KUC70" s="399"/>
      <c r="KUD70" s="399"/>
      <c r="KUE70" s="399"/>
      <c r="KUF70" s="399"/>
      <c r="KUG70" s="399"/>
      <c r="KUH70" s="918"/>
      <c r="KUI70" s="918"/>
      <c r="KUJ70" s="918"/>
      <c r="KUK70" s="566"/>
      <c r="KUL70" s="399"/>
      <c r="KUM70" s="399"/>
      <c r="KUN70" s="399"/>
      <c r="KUO70" s="567"/>
      <c r="KUP70" s="399"/>
      <c r="KUQ70" s="399"/>
      <c r="KUR70" s="399"/>
      <c r="KUS70" s="399"/>
      <c r="KUT70" s="399"/>
      <c r="KUU70" s="399"/>
      <c r="KUV70" s="399"/>
      <c r="KUW70" s="399"/>
      <c r="KUX70" s="399"/>
      <c r="KUY70" s="918"/>
      <c r="KUZ70" s="918"/>
      <c r="KVA70" s="918"/>
      <c r="KVB70" s="566"/>
      <c r="KVC70" s="399"/>
      <c r="KVD70" s="399"/>
      <c r="KVE70" s="399"/>
      <c r="KVF70" s="567"/>
      <c r="KVG70" s="399"/>
      <c r="KVH70" s="399"/>
      <c r="KVI70" s="399"/>
      <c r="KVJ70" s="399"/>
      <c r="KVK70" s="399"/>
      <c r="KVL70" s="399"/>
      <c r="KVM70" s="399"/>
      <c r="KVN70" s="399"/>
      <c r="KVO70" s="399"/>
      <c r="KVP70" s="918"/>
      <c r="KVQ70" s="918"/>
      <c r="KVR70" s="918"/>
      <c r="KVS70" s="566"/>
      <c r="KVT70" s="399"/>
      <c r="KVU70" s="399"/>
      <c r="KVV70" s="399"/>
      <c r="KVW70" s="567"/>
      <c r="KVX70" s="399"/>
      <c r="KVY70" s="399"/>
      <c r="KVZ70" s="399"/>
      <c r="KWA70" s="399"/>
      <c r="KWB70" s="399"/>
      <c r="KWC70" s="399"/>
      <c r="KWD70" s="399"/>
      <c r="KWE70" s="399"/>
      <c r="KWF70" s="399"/>
      <c r="KWG70" s="918"/>
      <c r="KWH70" s="918"/>
      <c r="KWI70" s="918"/>
      <c r="KWJ70" s="566"/>
      <c r="KWK70" s="399"/>
      <c r="KWL70" s="399"/>
      <c r="KWM70" s="399"/>
      <c r="KWN70" s="567"/>
      <c r="KWO70" s="399"/>
      <c r="KWP70" s="399"/>
      <c r="KWQ70" s="399"/>
      <c r="KWR70" s="399"/>
      <c r="KWS70" s="399"/>
      <c r="KWT70" s="399"/>
      <c r="KWU70" s="399"/>
      <c r="KWV70" s="399"/>
      <c r="KWW70" s="399"/>
      <c r="KWX70" s="918"/>
      <c r="KWY70" s="918"/>
      <c r="KWZ70" s="918"/>
      <c r="KXA70" s="566"/>
      <c r="KXB70" s="399"/>
      <c r="KXC70" s="399"/>
      <c r="KXD70" s="399"/>
      <c r="KXE70" s="567"/>
      <c r="KXF70" s="399"/>
      <c r="KXG70" s="399"/>
      <c r="KXH70" s="399"/>
      <c r="KXI70" s="399"/>
      <c r="KXJ70" s="399"/>
      <c r="KXK70" s="399"/>
      <c r="KXL70" s="399"/>
      <c r="KXM70" s="399"/>
      <c r="KXN70" s="399"/>
      <c r="KXO70" s="918"/>
      <c r="KXP70" s="918"/>
      <c r="KXQ70" s="918"/>
      <c r="KXR70" s="566"/>
      <c r="KXS70" s="399"/>
      <c r="KXT70" s="399"/>
      <c r="KXU70" s="399"/>
      <c r="KXV70" s="567"/>
      <c r="KXW70" s="399"/>
      <c r="KXX70" s="399"/>
      <c r="KXY70" s="399"/>
      <c r="KXZ70" s="399"/>
      <c r="KYA70" s="399"/>
      <c r="KYB70" s="399"/>
      <c r="KYC70" s="399"/>
      <c r="KYD70" s="399"/>
      <c r="KYE70" s="399"/>
      <c r="KYF70" s="918"/>
      <c r="KYG70" s="918"/>
      <c r="KYH70" s="918"/>
      <c r="KYI70" s="566"/>
      <c r="KYJ70" s="399"/>
      <c r="KYK70" s="399"/>
      <c r="KYL70" s="399"/>
      <c r="KYM70" s="567"/>
      <c r="KYN70" s="399"/>
      <c r="KYO70" s="399"/>
      <c r="KYP70" s="399"/>
      <c r="KYQ70" s="399"/>
      <c r="KYR70" s="399"/>
      <c r="KYS70" s="399"/>
      <c r="KYT70" s="399"/>
      <c r="KYU70" s="399"/>
      <c r="KYV70" s="399"/>
      <c r="KYW70" s="918"/>
      <c r="KYX70" s="918"/>
      <c r="KYY70" s="918"/>
      <c r="KYZ70" s="566"/>
      <c r="KZA70" s="399"/>
      <c r="KZB70" s="399"/>
      <c r="KZC70" s="399"/>
      <c r="KZD70" s="567"/>
      <c r="KZE70" s="399"/>
      <c r="KZF70" s="399"/>
      <c r="KZG70" s="399"/>
      <c r="KZH70" s="399"/>
      <c r="KZI70" s="399"/>
      <c r="KZJ70" s="399"/>
      <c r="KZK70" s="399"/>
      <c r="KZL70" s="399"/>
      <c r="KZM70" s="399"/>
      <c r="KZN70" s="918"/>
      <c r="KZO70" s="918"/>
      <c r="KZP70" s="918"/>
      <c r="KZQ70" s="566"/>
      <c r="KZR70" s="399"/>
      <c r="KZS70" s="399"/>
      <c r="KZT70" s="399"/>
      <c r="KZU70" s="567"/>
      <c r="KZV70" s="399"/>
      <c r="KZW70" s="399"/>
      <c r="KZX70" s="399"/>
      <c r="KZY70" s="399"/>
      <c r="KZZ70" s="399"/>
      <c r="LAA70" s="399"/>
      <c r="LAB70" s="399"/>
      <c r="LAC70" s="399"/>
      <c r="LAD70" s="399"/>
      <c r="LAE70" s="918"/>
      <c r="LAF70" s="918"/>
      <c r="LAG70" s="918"/>
      <c r="LAH70" s="566"/>
      <c r="LAI70" s="399"/>
      <c r="LAJ70" s="399"/>
      <c r="LAK70" s="399"/>
      <c r="LAL70" s="567"/>
      <c r="LAM70" s="399"/>
      <c r="LAN70" s="399"/>
      <c r="LAO70" s="399"/>
      <c r="LAP70" s="399"/>
      <c r="LAQ70" s="399"/>
      <c r="LAR70" s="399"/>
      <c r="LAS70" s="399"/>
      <c r="LAT70" s="399"/>
      <c r="LAU70" s="399"/>
      <c r="LAV70" s="918"/>
      <c r="LAW70" s="918"/>
      <c r="LAX70" s="918"/>
      <c r="LAY70" s="566"/>
      <c r="LAZ70" s="399"/>
      <c r="LBA70" s="399"/>
      <c r="LBB70" s="399"/>
      <c r="LBC70" s="567"/>
      <c r="LBD70" s="399"/>
      <c r="LBE70" s="399"/>
      <c r="LBF70" s="399"/>
      <c r="LBG70" s="399"/>
      <c r="LBH70" s="399"/>
      <c r="LBI70" s="399"/>
      <c r="LBJ70" s="399"/>
      <c r="LBK70" s="399"/>
      <c r="LBL70" s="399"/>
      <c r="LBM70" s="918"/>
      <c r="LBN70" s="918"/>
      <c r="LBO70" s="918"/>
      <c r="LBP70" s="566"/>
      <c r="LBQ70" s="399"/>
      <c r="LBR70" s="399"/>
      <c r="LBS70" s="399"/>
      <c r="LBT70" s="567"/>
      <c r="LBU70" s="399"/>
      <c r="LBV70" s="399"/>
      <c r="LBW70" s="399"/>
      <c r="LBX70" s="399"/>
      <c r="LBY70" s="399"/>
      <c r="LBZ70" s="399"/>
      <c r="LCA70" s="399"/>
      <c r="LCB70" s="399"/>
      <c r="LCC70" s="399"/>
      <c r="LCD70" s="918"/>
      <c r="LCE70" s="918"/>
      <c r="LCF70" s="918"/>
      <c r="LCG70" s="566"/>
      <c r="LCH70" s="399"/>
      <c r="LCI70" s="399"/>
      <c r="LCJ70" s="399"/>
      <c r="LCK70" s="567"/>
      <c r="LCL70" s="399"/>
      <c r="LCM70" s="399"/>
      <c r="LCN70" s="399"/>
      <c r="LCO70" s="399"/>
      <c r="LCP70" s="399"/>
      <c r="LCQ70" s="399"/>
      <c r="LCR70" s="399"/>
      <c r="LCS70" s="399"/>
      <c r="LCT70" s="399"/>
      <c r="LCU70" s="918"/>
      <c r="LCV70" s="918"/>
      <c r="LCW70" s="918"/>
      <c r="LCX70" s="566"/>
      <c r="LCY70" s="399"/>
      <c r="LCZ70" s="399"/>
      <c r="LDA70" s="399"/>
      <c r="LDB70" s="567"/>
      <c r="LDC70" s="399"/>
      <c r="LDD70" s="399"/>
      <c r="LDE70" s="399"/>
      <c r="LDF70" s="399"/>
      <c r="LDG70" s="399"/>
      <c r="LDH70" s="399"/>
      <c r="LDI70" s="399"/>
      <c r="LDJ70" s="399"/>
      <c r="LDK70" s="399"/>
      <c r="LDL70" s="918"/>
      <c r="LDM70" s="918"/>
      <c r="LDN70" s="918"/>
      <c r="LDO70" s="566"/>
      <c r="LDP70" s="399"/>
      <c r="LDQ70" s="399"/>
      <c r="LDR70" s="399"/>
      <c r="LDS70" s="567"/>
      <c r="LDT70" s="399"/>
      <c r="LDU70" s="399"/>
      <c r="LDV70" s="399"/>
      <c r="LDW70" s="399"/>
      <c r="LDX70" s="399"/>
      <c r="LDY70" s="399"/>
      <c r="LDZ70" s="399"/>
      <c r="LEA70" s="399"/>
      <c r="LEB70" s="399"/>
      <c r="LEC70" s="918"/>
      <c r="LED70" s="918"/>
      <c r="LEE70" s="918"/>
      <c r="LEF70" s="566"/>
      <c r="LEG70" s="399"/>
      <c r="LEH70" s="399"/>
      <c r="LEI70" s="399"/>
      <c r="LEJ70" s="567"/>
      <c r="LEK70" s="399"/>
      <c r="LEL70" s="399"/>
      <c r="LEM70" s="399"/>
      <c r="LEN70" s="399"/>
      <c r="LEO70" s="399"/>
      <c r="LEP70" s="399"/>
      <c r="LEQ70" s="399"/>
      <c r="LER70" s="399"/>
      <c r="LES70" s="399"/>
      <c r="LET70" s="918"/>
      <c r="LEU70" s="918"/>
      <c r="LEV70" s="918"/>
      <c r="LEW70" s="566"/>
      <c r="LEX70" s="399"/>
      <c r="LEY70" s="399"/>
      <c r="LEZ70" s="399"/>
      <c r="LFA70" s="567"/>
      <c r="LFB70" s="399"/>
      <c r="LFC70" s="399"/>
      <c r="LFD70" s="399"/>
      <c r="LFE70" s="399"/>
      <c r="LFF70" s="399"/>
      <c r="LFG70" s="399"/>
      <c r="LFH70" s="399"/>
      <c r="LFI70" s="399"/>
      <c r="LFJ70" s="399"/>
      <c r="LFK70" s="918"/>
      <c r="LFL70" s="918"/>
      <c r="LFM70" s="918"/>
      <c r="LFN70" s="566"/>
      <c r="LFO70" s="399"/>
      <c r="LFP70" s="399"/>
      <c r="LFQ70" s="399"/>
      <c r="LFR70" s="567"/>
      <c r="LFS70" s="399"/>
      <c r="LFT70" s="399"/>
      <c r="LFU70" s="399"/>
      <c r="LFV70" s="399"/>
      <c r="LFW70" s="399"/>
      <c r="LFX70" s="399"/>
      <c r="LFY70" s="399"/>
      <c r="LFZ70" s="399"/>
      <c r="LGA70" s="399"/>
      <c r="LGB70" s="918"/>
      <c r="LGC70" s="918"/>
      <c r="LGD70" s="918"/>
      <c r="LGE70" s="566"/>
      <c r="LGF70" s="399"/>
      <c r="LGG70" s="399"/>
      <c r="LGH70" s="399"/>
      <c r="LGI70" s="567"/>
      <c r="LGJ70" s="399"/>
      <c r="LGK70" s="399"/>
      <c r="LGL70" s="399"/>
      <c r="LGM70" s="399"/>
      <c r="LGN70" s="399"/>
      <c r="LGO70" s="399"/>
      <c r="LGP70" s="399"/>
      <c r="LGQ70" s="399"/>
      <c r="LGR70" s="399"/>
      <c r="LGS70" s="918"/>
      <c r="LGT70" s="918"/>
      <c r="LGU70" s="918"/>
      <c r="LGV70" s="566"/>
      <c r="LGW70" s="399"/>
      <c r="LGX70" s="399"/>
      <c r="LGY70" s="399"/>
      <c r="LGZ70" s="567"/>
      <c r="LHA70" s="399"/>
      <c r="LHB70" s="399"/>
      <c r="LHC70" s="399"/>
      <c r="LHD70" s="399"/>
      <c r="LHE70" s="399"/>
      <c r="LHF70" s="399"/>
      <c r="LHG70" s="399"/>
      <c r="LHH70" s="399"/>
      <c r="LHI70" s="399"/>
      <c r="LHJ70" s="918"/>
      <c r="LHK70" s="918"/>
      <c r="LHL70" s="918"/>
      <c r="LHM70" s="566"/>
      <c r="LHN70" s="399"/>
      <c r="LHO70" s="399"/>
      <c r="LHP70" s="399"/>
      <c r="LHQ70" s="567"/>
      <c r="LHR70" s="399"/>
      <c r="LHS70" s="399"/>
      <c r="LHT70" s="399"/>
      <c r="LHU70" s="399"/>
      <c r="LHV70" s="399"/>
      <c r="LHW70" s="399"/>
      <c r="LHX70" s="399"/>
      <c r="LHY70" s="399"/>
      <c r="LHZ70" s="399"/>
      <c r="LIA70" s="918"/>
      <c r="LIB70" s="918"/>
      <c r="LIC70" s="918"/>
      <c r="LID70" s="566"/>
      <c r="LIE70" s="399"/>
      <c r="LIF70" s="399"/>
      <c r="LIG70" s="399"/>
      <c r="LIH70" s="567"/>
      <c r="LII70" s="399"/>
      <c r="LIJ70" s="399"/>
      <c r="LIK70" s="399"/>
      <c r="LIL70" s="399"/>
      <c r="LIM70" s="399"/>
      <c r="LIN70" s="399"/>
      <c r="LIO70" s="399"/>
      <c r="LIP70" s="399"/>
      <c r="LIQ70" s="399"/>
      <c r="LIR70" s="918"/>
      <c r="LIS70" s="918"/>
      <c r="LIT70" s="918"/>
      <c r="LIU70" s="566"/>
      <c r="LIV70" s="399"/>
      <c r="LIW70" s="399"/>
      <c r="LIX70" s="399"/>
      <c r="LIY70" s="567"/>
      <c r="LIZ70" s="399"/>
      <c r="LJA70" s="399"/>
      <c r="LJB70" s="399"/>
      <c r="LJC70" s="399"/>
      <c r="LJD70" s="399"/>
      <c r="LJE70" s="399"/>
      <c r="LJF70" s="399"/>
      <c r="LJG70" s="399"/>
      <c r="LJH70" s="399"/>
      <c r="LJI70" s="918"/>
      <c r="LJJ70" s="918"/>
      <c r="LJK70" s="918"/>
      <c r="LJL70" s="566"/>
      <c r="LJM70" s="399"/>
      <c r="LJN70" s="399"/>
      <c r="LJO70" s="399"/>
      <c r="LJP70" s="567"/>
      <c r="LJQ70" s="399"/>
      <c r="LJR70" s="399"/>
      <c r="LJS70" s="399"/>
      <c r="LJT70" s="399"/>
      <c r="LJU70" s="399"/>
      <c r="LJV70" s="399"/>
      <c r="LJW70" s="399"/>
      <c r="LJX70" s="399"/>
      <c r="LJY70" s="399"/>
      <c r="LJZ70" s="918"/>
      <c r="LKA70" s="918"/>
      <c r="LKB70" s="918"/>
      <c r="LKC70" s="566"/>
      <c r="LKD70" s="399"/>
      <c r="LKE70" s="399"/>
      <c r="LKF70" s="399"/>
      <c r="LKG70" s="567"/>
      <c r="LKH70" s="399"/>
      <c r="LKI70" s="399"/>
      <c r="LKJ70" s="399"/>
      <c r="LKK70" s="399"/>
      <c r="LKL70" s="399"/>
      <c r="LKM70" s="399"/>
      <c r="LKN70" s="399"/>
      <c r="LKO70" s="399"/>
      <c r="LKP70" s="399"/>
      <c r="LKQ70" s="918"/>
      <c r="LKR70" s="918"/>
      <c r="LKS70" s="918"/>
      <c r="LKT70" s="566"/>
      <c r="LKU70" s="399"/>
      <c r="LKV70" s="399"/>
      <c r="LKW70" s="399"/>
      <c r="LKX70" s="567"/>
      <c r="LKY70" s="399"/>
      <c r="LKZ70" s="399"/>
      <c r="LLA70" s="399"/>
      <c r="LLB70" s="399"/>
      <c r="LLC70" s="399"/>
      <c r="LLD70" s="399"/>
      <c r="LLE70" s="399"/>
      <c r="LLF70" s="399"/>
      <c r="LLG70" s="399"/>
      <c r="LLH70" s="918"/>
      <c r="LLI70" s="918"/>
      <c r="LLJ70" s="918"/>
      <c r="LLK70" s="566"/>
      <c r="LLL70" s="399"/>
      <c r="LLM70" s="399"/>
      <c r="LLN70" s="399"/>
      <c r="LLO70" s="567"/>
      <c r="LLP70" s="399"/>
      <c r="LLQ70" s="399"/>
      <c r="LLR70" s="399"/>
      <c r="LLS70" s="399"/>
      <c r="LLT70" s="399"/>
      <c r="LLU70" s="399"/>
      <c r="LLV70" s="399"/>
      <c r="LLW70" s="399"/>
      <c r="LLX70" s="399"/>
      <c r="LLY70" s="918"/>
      <c r="LLZ70" s="918"/>
      <c r="LMA70" s="918"/>
      <c r="LMB70" s="566"/>
      <c r="LMC70" s="399"/>
      <c r="LMD70" s="399"/>
      <c r="LME70" s="399"/>
      <c r="LMF70" s="567"/>
      <c r="LMG70" s="399"/>
      <c r="LMH70" s="399"/>
      <c r="LMI70" s="399"/>
      <c r="LMJ70" s="399"/>
      <c r="LMK70" s="399"/>
      <c r="LML70" s="399"/>
      <c r="LMM70" s="399"/>
      <c r="LMN70" s="399"/>
      <c r="LMO70" s="399"/>
      <c r="LMP70" s="918"/>
      <c r="LMQ70" s="918"/>
      <c r="LMR70" s="918"/>
      <c r="LMS70" s="566"/>
      <c r="LMT70" s="399"/>
      <c r="LMU70" s="399"/>
      <c r="LMV70" s="399"/>
      <c r="LMW70" s="567"/>
      <c r="LMX70" s="399"/>
      <c r="LMY70" s="399"/>
      <c r="LMZ70" s="399"/>
      <c r="LNA70" s="399"/>
      <c r="LNB70" s="399"/>
      <c r="LNC70" s="399"/>
      <c r="LND70" s="399"/>
      <c r="LNE70" s="399"/>
      <c r="LNF70" s="399"/>
      <c r="LNG70" s="918"/>
      <c r="LNH70" s="918"/>
      <c r="LNI70" s="918"/>
      <c r="LNJ70" s="566"/>
      <c r="LNK70" s="399"/>
      <c r="LNL70" s="399"/>
      <c r="LNM70" s="399"/>
      <c r="LNN70" s="567"/>
      <c r="LNO70" s="399"/>
      <c r="LNP70" s="399"/>
      <c r="LNQ70" s="399"/>
      <c r="LNR70" s="399"/>
      <c r="LNS70" s="399"/>
      <c r="LNT70" s="399"/>
      <c r="LNU70" s="399"/>
      <c r="LNV70" s="399"/>
      <c r="LNW70" s="399"/>
      <c r="LNX70" s="918"/>
      <c r="LNY70" s="918"/>
      <c r="LNZ70" s="918"/>
      <c r="LOA70" s="566"/>
      <c r="LOB70" s="399"/>
      <c r="LOC70" s="399"/>
      <c r="LOD70" s="399"/>
      <c r="LOE70" s="567"/>
      <c r="LOF70" s="399"/>
      <c r="LOG70" s="399"/>
      <c r="LOH70" s="399"/>
      <c r="LOI70" s="399"/>
      <c r="LOJ70" s="399"/>
      <c r="LOK70" s="399"/>
      <c r="LOL70" s="399"/>
      <c r="LOM70" s="399"/>
      <c r="LON70" s="399"/>
      <c r="LOO70" s="918"/>
      <c r="LOP70" s="918"/>
      <c r="LOQ70" s="918"/>
      <c r="LOR70" s="566"/>
      <c r="LOS70" s="399"/>
      <c r="LOT70" s="399"/>
      <c r="LOU70" s="399"/>
      <c r="LOV70" s="567"/>
      <c r="LOW70" s="399"/>
      <c r="LOX70" s="399"/>
      <c r="LOY70" s="399"/>
      <c r="LOZ70" s="399"/>
      <c r="LPA70" s="399"/>
      <c r="LPB70" s="399"/>
      <c r="LPC70" s="399"/>
      <c r="LPD70" s="399"/>
      <c r="LPE70" s="399"/>
      <c r="LPF70" s="918"/>
      <c r="LPG70" s="918"/>
      <c r="LPH70" s="918"/>
      <c r="LPI70" s="566"/>
      <c r="LPJ70" s="399"/>
      <c r="LPK70" s="399"/>
      <c r="LPL70" s="399"/>
      <c r="LPM70" s="567"/>
      <c r="LPN70" s="399"/>
      <c r="LPO70" s="399"/>
      <c r="LPP70" s="399"/>
      <c r="LPQ70" s="399"/>
      <c r="LPR70" s="399"/>
      <c r="LPS70" s="399"/>
      <c r="LPT70" s="399"/>
      <c r="LPU70" s="399"/>
      <c r="LPV70" s="399"/>
      <c r="LPW70" s="918"/>
      <c r="LPX70" s="918"/>
      <c r="LPY70" s="918"/>
      <c r="LPZ70" s="566"/>
      <c r="LQA70" s="399"/>
      <c r="LQB70" s="399"/>
      <c r="LQC70" s="399"/>
      <c r="LQD70" s="567"/>
      <c r="LQE70" s="399"/>
      <c r="LQF70" s="399"/>
      <c r="LQG70" s="399"/>
      <c r="LQH70" s="399"/>
      <c r="LQI70" s="399"/>
      <c r="LQJ70" s="399"/>
      <c r="LQK70" s="399"/>
      <c r="LQL70" s="399"/>
      <c r="LQM70" s="399"/>
      <c r="LQN70" s="918"/>
      <c r="LQO70" s="918"/>
      <c r="LQP70" s="918"/>
      <c r="LQQ70" s="566"/>
      <c r="LQR70" s="399"/>
      <c r="LQS70" s="399"/>
      <c r="LQT70" s="399"/>
      <c r="LQU70" s="567"/>
      <c r="LQV70" s="399"/>
      <c r="LQW70" s="399"/>
      <c r="LQX70" s="399"/>
      <c r="LQY70" s="399"/>
      <c r="LQZ70" s="399"/>
      <c r="LRA70" s="399"/>
      <c r="LRB70" s="399"/>
      <c r="LRC70" s="399"/>
      <c r="LRD70" s="399"/>
      <c r="LRE70" s="918"/>
      <c r="LRF70" s="918"/>
      <c r="LRG70" s="918"/>
      <c r="LRH70" s="566"/>
      <c r="LRI70" s="399"/>
      <c r="LRJ70" s="399"/>
      <c r="LRK70" s="399"/>
      <c r="LRL70" s="567"/>
      <c r="LRM70" s="399"/>
      <c r="LRN70" s="399"/>
      <c r="LRO70" s="399"/>
      <c r="LRP70" s="399"/>
      <c r="LRQ70" s="399"/>
      <c r="LRR70" s="399"/>
      <c r="LRS70" s="399"/>
      <c r="LRT70" s="399"/>
      <c r="LRU70" s="399"/>
      <c r="LRV70" s="918"/>
      <c r="LRW70" s="918"/>
      <c r="LRX70" s="918"/>
      <c r="LRY70" s="566"/>
      <c r="LRZ70" s="399"/>
      <c r="LSA70" s="399"/>
      <c r="LSB70" s="399"/>
      <c r="LSC70" s="567"/>
      <c r="LSD70" s="399"/>
      <c r="LSE70" s="399"/>
      <c r="LSF70" s="399"/>
      <c r="LSG70" s="399"/>
      <c r="LSH70" s="399"/>
      <c r="LSI70" s="399"/>
      <c r="LSJ70" s="399"/>
      <c r="LSK70" s="399"/>
      <c r="LSL70" s="399"/>
      <c r="LSM70" s="918"/>
      <c r="LSN70" s="918"/>
      <c r="LSO70" s="918"/>
      <c r="LSP70" s="566"/>
      <c r="LSQ70" s="399"/>
      <c r="LSR70" s="399"/>
      <c r="LSS70" s="399"/>
      <c r="LST70" s="567"/>
      <c r="LSU70" s="399"/>
      <c r="LSV70" s="399"/>
      <c r="LSW70" s="399"/>
      <c r="LSX70" s="399"/>
      <c r="LSY70" s="399"/>
      <c r="LSZ70" s="399"/>
      <c r="LTA70" s="399"/>
      <c r="LTB70" s="399"/>
      <c r="LTC70" s="399"/>
      <c r="LTD70" s="918"/>
      <c r="LTE70" s="918"/>
      <c r="LTF70" s="918"/>
      <c r="LTG70" s="566"/>
      <c r="LTH70" s="399"/>
      <c r="LTI70" s="399"/>
      <c r="LTJ70" s="399"/>
      <c r="LTK70" s="567"/>
      <c r="LTL70" s="399"/>
      <c r="LTM70" s="399"/>
      <c r="LTN70" s="399"/>
      <c r="LTO70" s="399"/>
      <c r="LTP70" s="399"/>
      <c r="LTQ70" s="399"/>
      <c r="LTR70" s="399"/>
      <c r="LTS70" s="399"/>
      <c r="LTT70" s="399"/>
      <c r="LTU70" s="918"/>
      <c r="LTV70" s="918"/>
      <c r="LTW70" s="918"/>
      <c r="LTX70" s="566"/>
      <c r="LTY70" s="399"/>
      <c r="LTZ70" s="399"/>
      <c r="LUA70" s="399"/>
      <c r="LUB70" s="567"/>
      <c r="LUC70" s="399"/>
      <c r="LUD70" s="399"/>
      <c r="LUE70" s="399"/>
      <c r="LUF70" s="399"/>
      <c r="LUG70" s="399"/>
      <c r="LUH70" s="399"/>
      <c r="LUI70" s="399"/>
      <c r="LUJ70" s="399"/>
      <c r="LUK70" s="399"/>
      <c r="LUL70" s="918"/>
      <c r="LUM70" s="918"/>
      <c r="LUN70" s="918"/>
      <c r="LUO70" s="566"/>
      <c r="LUP70" s="399"/>
      <c r="LUQ70" s="399"/>
      <c r="LUR70" s="399"/>
      <c r="LUS70" s="567"/>
      <c r="LUT70" s="399"/>
      <c r="LUU70" s="399"/>
      <c r="LUV70" s="399"/>
      <c r="LUW70" s="399"/>
      <c r="LUX70" s="399"/>
      <c r="LUY70" s="399"/>
      <c r="LUZ70" s="399"/>
      <c r="LVA70" s="399"/>
      <c r="LVB70" s="399"/>
      <c r="LVC70" s="918"/>
      <c r="LVD70" s="918"/>
      <c r="LVE70" s="918"/>
      <c r="LVF70" s="566"/>
      <c r="LVG70" s="399"/>
      <c r="LVH70" s="399"/>
      <c r="LVI70" s="399"/>
      <c r="LVJ70" s="567"/>
      <c r="LVK70" s="399"/>
      <c r="LVL70" s="399"/>
      <c r="LVM70" s="399"/>
      <c r="LVN70" s="399"/>
      <c r="LVO70" s="399"/>
      <c r="LVP70" s="399"/>
      <c r="LVQ70" s="399"/>
      <c r="LVR70" s="399"/>
      <c r="LVS70" s="399"/>
      <c r="LVT70" s="918"/>
      <c r="LVU70" s="918"/>
      <c r="LVV70" s="918"/>
      <c r="LVW70" s="566"/>
      <c r="LVX70" s="399"/>
      <c r="LVY70" s="399"/>
      <c r="LVZ70" s="399"/>
      <c r="LWA70" s="567"/>
      <c r="LWB70" s="399"/>
      <c r="LWC70" s="399"/>
      <c r="LWD70" s="399"/>
      <c r="LWE70" s="399"/>
      <c r="LWF70" s="399"/>
      <c r="LWG70" s="399"/>
      <c r="LWH70" s="399"/>
      <c r="LWI70" s="399"/>
      <c r="LWJ70" s="399"/>
      <c r="LWK70" s="918"/>
      <c r="LWL70" s="918"/>
      <c r="LWM70" s="918"/>
      <c r="LWN70" s="566"/>
      <c r="LWO70" s="399"/>
      <c r="LWP70" s="399"/>
      <c r="LWQ70" s="399"/>
      <c r="LWR70" s="567"/>
      <c r="LWS70" s="399"/>
      <c r="LWT70" s="399"/>
      <c r="LWU70" s="399"/>
      <c r="LWV70" s="399"/>
      <c r="LWW70" s="399"/>
      <c r="LWX70" s="399"/>
      <c r="LWY70" s="399"/>
      <c r="LWZ70" s="399"/>
      <c r="LXA70" s="399"/>
      <c r="LXB70" s="918"/>
      <c r="LXC70" s="918"/>
      <c r="LXD70" s="918"/>
      <c r="LXE70" s="566"/>
      <c r="LXF70" s="399"/>
      <c r="LXG70" s="399"/>
      <c r="LXH70" s="399"/>
      <c r="LXI70" s="567"/>
      <c r="LXJ70" s="399"/>
      <c r="LXK70" s="399"/>
      <c r="LXL70" s="399"/>
      <c r="LXM70" s="399"/>
      <c r="LXN70" s="399"/>
      <c r="LXO70" s="399"/>
      <c r="LXP70" s="399"/>
      <c r="LXQ70" s="399"/>
      <c r="LXR70" s="399"/>
      <c r="LXS70" s="918"/>
      <c r="LXT70" s="918"/>
      <c r="LXU70" s="918"/>
      <c r="LXV70" s="566"/>
      <c r="LXW70" s="399"/>
      <c r="LXX70" s="399"/>
      <c r="LXY70" s="399"/>
      <c r="LXZ70" s="567"/>
      <c r="LYA70" s="399"/>
      <c r="LYB70" s="399"/>
      <c r="LYC70" s="399"/>
      <c r="LYD70" s="399"/>
      <c r="LYE70" s="399"/>
      <c r="LYF70" s="399"/>
      <c r="LYG70" s="399"/>
      <c r="LYH70" s="399"/>
      <c r="LYI70" s="399"/>
      <c r="LYJ70" s="918"/>
      <c r="LYK70" s="918"/>
      <c r="LYL70" s="918"/>
      <c r="LYM70" s="566"/>
      <c r="LYN70" s="399"/>
      <c r="LYO70" s="399"/>
      <c r="LYP70" s="399"/>
      <c r="LYQ70" s="567"/>
      <c r="LYR70" s="399"/>
      <c r="LYS70" s="399"/>
      <c r="LYT70" s="399"/>
      <c r="LYU70" s="399"/>
      <c r="LYV70" s="399"/>
      <c r="LYW70" s="399"/>
      <c r="LYX70" s="399"/>
      <c r="LYY70" s="399"/>
      <c r="LYZ70" s="399"/>
      <c r="LZA70" s="918"/>
      <c r="LZB70" s="918"/>
      <c r="LZC70" s="918"/>
      <c r="LZD70" s="566"/>
      <c r="LZE70" s="399"/>
      <c r="LZF70" s="399"/>
      <c r="LZG70" s="399"/>
      <c r="LZH70" s="567"/>
      <c r="LZI70" s="399"/>
      <c r="LZJ70" s="399"/>
      <c r="LZK70" s="399"/>
      <c r="LZL70" s="399"/>
      <c r="LZM70" s="399"/>
      <c r="LZN70" s="399"/>
      <c r="LZO70" s="399"/>
      <c r="LZP70" s="399"/>
      <c r="LZQ70" s="399"/>
      <c r="LZR70" s="918"/>
      <c r="LZS70" s="918"/>
      <c r="LZT70" s="918"/>
      <c r="LZU70" s="566"/>
      <c r="LZV70" s="399"/>
      <c r="LZW70" s="399"/>
      <c r="LZX70" s="399"/>
      <c r="LZY70" s="567"/>
      <c r="LZZ70" s="399"/>
      <c r="MAA70" s="399"/>
      <c r="MAB70" s="399"/>
      <c r="MAC70" s="399"/>
      <c r="MAD70" s="399"/>
      <c r="MAE70" s="399"/>
      <c r="MAF70" s="399"/>
      <c r="MAG70" s="399"/>
      <c r="MAH70" s="399"/>
      <c r="MAI70" s="918"/>
      <c r="MAJ70" s="918"/>
      <c r="MAK70" s="918"/>
      <c r="MAL70" s="566"/>
      <c r="MAM70" s="399"/>
      <c r="MAN70" s="399"/>
      <c r="MAO70" s="399"/>
      <c r="MAP70" s="567"/>
      <c r="MAQ70" s="399"/>
      <c r="MAR70" s="399"/>
      <c r="MAS70" s="399"/>
      <c r="MAT70" s="399"/>
      <c r="MAU70" s="399"/>
      <c r="MAV70" s="399"/>
      <c r="MAW70" s="399"/>
      <c r="MAX70" s="399"/>
      <c r="MAY70" s="399"/>
      <c r="MAZ70" s="918"/>
      <c r="MBA70" s="918"/>
      <c r="MBB70" s="918"/>
      <c r="MBC70" s="566"/>
      <c r="MBD70" s="399"/>
      <c r="MBE70" s="399"/>
      <c r="MBF70" s="399"/>
      <c r="MBG70" s="567"/>
      <c r="MBH70" s="399"/>
      <c r="MBI70" s="399"/>
      <c r="MBJ70" s="399"/>
      <c r="MBK70" s="399"/>
      <c r="MBL70" s="399"/>
      <c r="MBM70" s="399"/>
      <c r="MBN70" s="399"/>
      <c r="MBO70" s="399"/>
      <c r="MBP70" s="399"/>
      <c r="MBQ70" s="918"/>
      <c r="MBR70" s="918"/>
      <c r="MBS70" s="918"/>
      <c r="MBT70" s="566"/>
      <c r="MBU70" s="399"/>
      <c r="MBV70" s="399"/>
      <c r="MBW70" s="399"/>
      <c r="MBX70" s="567"/>
      <c r="MBY70" s="399"/>
      <c r="MBZ70" s="399"/>
      <c r="MCA70" s="399"/>
      <c r="MCB70" s="399"/>
      <c r="MCC70" s="399"/>
      <c r="MCD70" s="399"/>
      <c r="MCE70" s="399"/>
      <c r="MCF70" s="399"/>
      <c r="MCG70" s="399"/>
      <c r="MCH70" s="918"/>
      <c r="MCI70" s="918"/>
      <c r="MCJ70" s="918"/>
      <c r="MCK70" s="566"/>
      <c r="MCL70" s="399"/>
      <c r="MCM70" s="399"/>
      <c r="MCN70" s="399"/>
      <c r="MCO70" s="567"/>
      <c r="MCP70" s="399"/>
      <c r="MCQ70" s="399"/>
      <c r="MCR70" s="399"/>
      <c r="MCS70" s="399"/>
      <c r="MCT70" s="399"/>
      <c r="MCU70" s="399"/>
      <c r="MCV70" s="399"/>
      <c r="MCW70" s="399"/>
      <c r="MCX70" s="399"/>
      <c r="MCY70" s="918"/>
      <c r="MCZ70" s="918"/>
      <c r="MDA70" s="918"/>
      <c r="MDB70" s="566"/>
      <c r="MDC70" s="399"/>
      <c r="MDD70" s="399"/>
      <c r="MDE70" s="399"/>
      <c r="MDF70" s="567"/>
      <c r="MDG70" s="399"/>
      <c r="MDH70" s="399"/>
      <c r="MDI70" s="399"/>
      <c r="MDJ70" s="399"/>
      <c r="MDK70" s="399"/>
      <c r="MDL70" s="399"/>
      <c r="MDM70" s="399"/>
      <c r="MDN70" s="399"/>
      <c r="MDO70" s="399"/>
      <c r="MDP70" s="918"/>
      <c r="MDQ70" s="918"/>
      <c r="MDR70" s="918"/>
      <c r="MDS70" s="566"/>
      <c r="MDT70" s="399"/>
      <c r="MDU70" s="399"/>
      <c r="MDV70" s="399"/>
      <c r="MDW70" s="567"/>
      <c r="MDX70" s="399"/>
      <c r="MDY70" s="399"/>
      <c r="MDZ70" s="399"/>
      <c r="MEA70" s="399"/>
      <c r="MEB70" s="399"/>
      <c r="MEC70" s="399"/>
      <c r="MED70" s="399"/>
      <c r="MEE70" s="399"/>
      <c r="MEF70" s="399"/>
      <c r="MEG70" s="918"/>
      <c r="MEH70" s="918"/>
      <c r="MEI70" s="918"/>
      <c r="MEJ70" s="566"/>
      <c r="MEK70" s="399"/>
      <c r="MEL70" s="399"/>
      <c r="MEM70" s="399"/>
      <c r="MEN70" s="567"/>
      <c r="MEO70" s="399"/>
      <c r="MEP70" s="399"/>
      <c r="MEQ70" s="399"/>
      <c r="MER70" s="399"/>
      <c r="MES70" s="399"/>
      <c r="MET70" s="399"/>
      <c r="MEU70" s="399"/>
      <c r="MEV70" s="399"/>
      <c r="MEW70" s="399"/>
      <c r="MEX70" s="918"/>
      <c r="MEY70" s="918"/>
      <c r="MEZ70" s="918"/>
      <c r="MFA70" s="566"/>
      <c r="MFB70" s="399"/>
      <c r="MFC70" s="399"/>
      <c r="MFD70" s="399"/>
      <c r="MFE70" s="567"/>
      <c r="MFF70" s="399"/>
      <c r="MFG70" s="399"/>
      <c r="MFH70" s="399"/>
      <c r="MFI70" s="399"/>
      <c r="MFJ70" s="399"/>
      <c r="MFK70" s="399"/>
      <c r="MFL70" s="399"/>
      <c r="MFM70" s="399"/>
      <c r="MFN70" s="399"/>
      <c r="MFO70" s="918"/>
      <c r="MFP70" s="918"/>
      <c r="MFQ70" s="918"/>
      <c r="MFR70" s="566"/>
      <c r="MFS70" s="399"/>
      <c r="MFT70" s="399"/>
      <c r="MFU70" s="399"/>
      <c r="MFV70" s="567"/>
      <c r="MFW70" s="399"/>
      <c r="MFX70" s="399"/>
      <c r="MFY70" s="399"/>
      <c r="MFZ70" s="399"/>
      <c r="MGA70" s="399"/>
      <c r="MGB70" s="399"/>
      <c r="MGC70" s="399"/>
      <c r="MGD70" s="399"/>
      <c r="MGE70" s="399"/>
      <c r="MGF70" s="918"/>
      <c r="MGG70" s="918"/>
      <c r="MGH70" s="918"/>
      <c r="MGI70" s="566"/>
      <c r="MGJ70" s="399"/>
      <c r="MGK70" s="399"/>
      <c r="MGL70" s="399"/>
      <c r="MGM70" s="567"/>
      <c r="MGN70" s="399"/>
      <c r="MGO70" s="399"/>
      <c r="MGP70" s="399"/>
      <c r="MGQ70" s="399"/>
      <c r="MGR70" s="399"/>
      <c r="MGS70" s="399"/>
      <c r="MGT70" s="399"/>
      <c r="MGU70" s="399"/>
      <c r="MGV70" s="399"/>
      <c r="MGW70" s="918"/>
      <c r="MGX70" s="918"/>
      <c r="MGY70" s="918"/>
      <c r="MGZ70" s="566"/>
      <c r="MHA70" s="399"/>
      <c r="MHB70" s="399"/>
      <c r="MHC70" s="399"/>
      <c r="MHD70" s="567"/>
      <c r="MHE70" s="399"/>
      <c r="MHF70" s="399"/>
      <c r="MHG70" s="399"/>
      <c r="MHH70" s="399"/>
      <c r="MHI70" s="399"/>
      <c r="MHJ70" s="399"/>
      <c r="MHK70" s="399"/>
      <c r="MHL70" s="399"/>
      <c r="MHM70" s="399"/>
      <c r="MHN70" s="918"/>
      <c r="MHO70" s="918"/>
      <c r="MHP70" s="918"/>
      <c r="MHQ70" s="566"/>
      <c r="MHR70" s="399"/>
      <c r="MHS70" s="399"/>
      <c r="MHT70" s="399"/>
      <c r="MHU70" s="567"/>
      <c r="MHV70" s="399"/>
      <c r="MHW70" s="399"/>
      <c r="MHX70" s="399"/>
      <c r="MHY70" s="399"/>
      <c r="MHZ70" s="399"/>
      <c r="MIA70" s="399"/>
      <c r="MIB70" s="399"/>
      <c r="MIC70" s="399"/>
      <c r="MID70" s="399"/>
      <c r="MIE70" s="918"/>
      <c r="MIF70" s="918"/>
      <c r="MIG70" s="918"/>
      <c r="MIH70" s="566"/>
      <c r="MII70" s="399"/>
      <c r="MIJ70" s="399"/>
      <c r="MIK70" s="399"/>
      <c r="MIL70" s="567"/>
      <c r="MIM70" s="399"/>
      <c r="MIN70" s="399"/>
      <c r="MIO70" s="399"/>
      <c r="MIP70" s="399"/>
      <c r="MIQ70" s="399"/>
      <c r="MIR70" s="399"/>
      <c r="MIS70" s="399"/>
      <c r="MIT70" s="399"/>
      <c r="MIU70" s="399"/>
      <c r="MIV70" s="918"/>
      <c r="MIW70" s="918"/>
      <c r="MIX70" s="918"/>
      <c r="MIY70" s="566"/>
      <c r="MIZ70" s="399"/>
      <c r="MJA70" s="399"/>
      <c r="MJB70" s="399"/>
      <c r="MJC70" s="567"/>
      <c r="MJD70" s="399"/>
      <c r="MJE70" s="399"/>
      <c r="MJF70" s="399"/>
      <c r="MJG70" s="399"/>
      <c r="MJH70" s="399"/>
      <c r="MJI70" s="399"/>
      <c r="MJJ70" s="399"/>
      <c r="MJK70" s="399"/>
      <c r="MJL70" s="399"/>
      <c r="MJM70" s="918"/>
      <c r="MJN70" s="918"/>
      <c r="MJO70" s="918"/>
      <c r="MJP70" s="566"/>
      <c r="MJQ70" s="399"/>
      <c r="MJR70" s="399"/>
      <c r="MJS70" s="399"/>
      <c r="MJT70" s="567"/>
      <c r="MJU70" s="399"/>
      <c r="MJV70" s="399"/>
      <c r="MJW70" s="399"/>
      <c r="MJX70" s="399"/>
      <c r="MJY70" s="399"/>
      <c r="MJZ70" s="399"/>
      <c r="MKA70" s="399"/>
      <c r="MKB70" s="399"/>
      <c r="MKC70" s="399"/>
      <c r="MKD70" s="918"/>
      <c r="MKE70" s="918"/>
      <c r="MKF70" s="918"/>
      <c r="MKG70" s="566"/>
      <c r="MKH70" s="399"/>
      <c r="MKI70" s="399"/>
      <c r="MKJ70" s="399"/>
      <c r="MKK70" s="567"/>
      <c r="MKL70" s="399"/>
      <c r="MKM70" s="399"/>
      <c r="MKN70" s="399"/>
      <c r="MKO70" s="399"/>
      <c r="MKP70" s="399"/>
      <c r="MKQ70" s="399"/>
      <c r="MKR70" s="399"/>
      <c r="MKS70" s="399"/>
      <c r="MKT70" s="399"/>
      <c r="MKU70" s="918"/>
      <c r="MKV70" s="918"/>
      <c r="MKW70" s="918"/>
      <c r="MKX70" s="566"/>
      <c r="MKY70" s="399"/>
      <c r="MKZ70" s="399"/>
      <c r="MLA70" s="399"/>
      <c r="MLB70" s="567"/>
      <c r="MLC70" s="399"/>
      <c r="MLD70" s="399"/>
      <c r="MLE70" s="399"/>
      <c r="MLF70" s="399"/>
      <c r="MLG70" s="399"/>
      <c r="MLH70" s="399"/>
      <c r="MLI70" s="399"/>
      <c r="MLJ70" s="399"/>
      <c r="MLK70" s="399"/>
      <c r="MLL70" s="918"/>
      <c r="MLM70" s="918"/>
      <c r="MLN70" s="918"/>
      <c r="MLO70" s="566"/>
      <c r="MLP70" s="399"/>
      <c r="MLQ70" s="399"/>
      <c r="MLR70" s="399"/>
      <c r="MLS70" s="567"/>
      <c r="MLT70" s="399"/>
      <c r="MLU70" s="399"/>
      <c r="MLV70" s="399"/>
      <c r="MLW70" s="399"/>
      <c r="MLX70" s="399"/>
      <c r="MLY70" s="399"/>
      <c r="MLZ70" s="399"/>
      <c r="MMA70" s="399"/>
      <c r="MMB70" s="399"/>
      <c r="MMC70" s="918"/>
      <c r="MMD70" s="918"/>
      <c r="MME70" s="918"/>
      <c r="MMF70" s="566"/>
      <c r="MMG70" s="399"/>
      <c r="MMH70" s="399"/>
      <c r="MMI70" s="399"/>
      <c r="MMJ70" s="567"/>
      <c r="MMK70" s="399"/>
      <c r="MML70" s="399"/>
      <c r="MMM70" s="399"/>
      <c r="MMN70" s="399"/>
      <c r="MMO70" s="399"/>
      <c r="MMP70" s="399"/>
      <c r="MMQ70" s="399"/>
      <c r="MMR70" s="399"/>
      <c r="MMS70" s="399"/>
      <c r="MMT70" s="918"/>
      <c r="MMU70" s="918"/>
      <c r="MMV70" s="918"/>
      <c r="MMW70" s="566"/>
      <c r="MMX70" s="399"/>
      <c r="MMY70" s="399"/>
      <c r="MMZ70" s="399"/>
      <c r="MNA70" s="567"/>
      <c r="MNB70" s="399"/>
      <c r="MNC70" s="399"/>
      <c r="MND70" s="399"/>
      <c r="MNE70" s="399"/>
      <c r="MNF70" s="399"/>
      <c r="MNG70" s="399"/>
      <c r="MNH70" s="399"/>
      <c r="MNI70" s="399"/>
      <c r="MNJ70" s="399"/>
      <c r="MNK70" s="918"/>
      <c r="MNL70" s="918"/>
      <c r="MNM70" s="918"/>
      <c r="MNN70" s="566"/>
      <c r="MNO70" s="399"/>
      <c r="MNP70" s="399"/>
      <c r="MNQ70" s="399"/>
      <c r="MNR70" s="567"/>
      <c r="MNS70" s="399"/>
      <c r="MNT70" s="399"/>
      <c r="MNU70" s="399"/>
      <c r="MNV70" s="399"/>
      <c r="MNW70" s="399"/>
      <c r="MNX70" s="399"/>
      <c r="MNY70" s="399"/>
      <c r="MNZ70" s="399"/>
      <c r="MOA70" s="399"/>
      <c r="MOB70" s="918"/>
      <c r="MOC70" s="918"/>
      <c r="MOD70" s="918"/>
      <c r="MOE70" s="566"/>
      <c r="MOF70" s="399"/>
      <c r="MOG70" s="399"/>
      <c r="MOH70" s="399"/>
      <c r="MOI70" s="567"/>
      <c r="MOJ70" s="399"/>
      <c r="MOK70" s="399"/>
      <c r="MOL70" s="399"/>
      <c r="MOM70" s="399"/>
      <c r="MON70" s="399"/>
      <c r="MOO70" s="399"/>
      <c r="MOP70" s="399"/>
      <c r="MOQ70" s="399"/>
      <c r="MOR70" s="399"/>
      <c r="MOS70" s="918"/>
      <c r="MOT70" s="918"/>
      <c r="MOU70" s="918"/>
      <c r="MOV70" s="566"/>
      <c r="MOW70" s="399"/>
      <c r="MOX70" s="399"/>
      <c r="MOY70" s="399"/>
      <c r="MOZ70" s="567"/>
      <c r="MPA70" s="399"/>
      <c r="MPB70" s="399"/>
      <c r="MPC70" s="399"/>
      <c r="MPD70" s="399"/>
      <c r="MPE70" s="399"/>
      <c r="MPF70" s="399"/>
      <c r="MPG70" s="399"/>
      <c r="MPH70" s="399"/>
      <c r="MPI70" s="399"/>
      <c r="MPJ70" s="918"/>
      <c r="MPK70" s="918"/>
      <c r="MPL70" s="918"/>
      <c r="MPM70" s="566"/>
      <c r="MPN70" s="399"/>
      <c r="MPO70" s="399"/>
      <c r="MPP70" s="399"/>
      <c r="MPQ70" s="567"/>
      <c r="MPR70" s="399"/>
      <c r="MPS70" s="399"/>
      <c r="MPT70" s="399"/>
      <c r="MPU70" s="399"/>
      <c r="MPV70" s="399"/>
      <c r="MPW70" s="399"/>
      <c r="MPX70" s="399"/>
      <c r="MPY70" s="399"/>
      <c r="MPZ70" s="399"/>
      <c r="MQA70" s="918"/>
      <c r="MQB70" s="918"/>
      <c r="MQC70" s="918"/>
      <c r="MQD70" s="566"/>
      <c r="MQE70" s="399"/>
      <c r="MQF70" s="399"/>
      <c r="MQG70" s="399"/>
      <c r="MQH70" s="567"/>
      <c r="MQI70" s="399"/>
      <c r="MQJ70" s="399"/>
      <c r="MQK70" s="399"/>
      <c r="MQL70" s="399"/>
      <c r="MQM70" s="399"/>
      <c r="MQN70" s="399"/>
      <c r="MQO70" s="399"/>
      <c r="MQP70" s="399"/>
      <c r="MQQ70" s="399"/>
      <c r="MQR70" s="918"/>
      <c r="MQS70" s="918"/>
      <c r="MQT70" s="918"/>
      <c r="MQU70" s="566"/>
      <c r="MQV70" s="399"/>
      <c r="MQW70" s="399"/>
      <c r="MQX70" s="399"/>
      <c r="MQY70" s="567"/>
      <c r="MQZ70" s="399"/>
      <c r="MRA70" s="399"/>
      <c r="MRB70" s="399"/>
      <c r="MRC70" s="399"/>
      <c r="MRD70" s="399"/>
      <c r="MRE70" s="399"/>
      <c r="MRF70" s="399"/>
      <c r="MRG70" s="399"/>
      <c r="MRH70" s="399"/>
      <c r="MRI70" s="918"/>
      <c r="MRJ70" s="918"/>
      <c r="MRK70" s="918"/>
      <c r="MRL70" s="566"/>
      <c r="MRM70" s="399"/>
      <c r="MRN70" s="399"/>
      <c r="MRO70" s="399"/>
      <c r="MRP70" s="567"/>
      <c r="MRQ70" s="399"/>
      <c r="MRR70" s="399"/>
      <c r="MRS70" s="399"/>
      <c r="MRT70" s="399"/>
      <c r="MRU70" s="399"/>
      <c r="MRV70" s="399"/>
      <c r="MRW70" s="399"/>
      <c r="MRX70" s="399"/>
      <c r="MRY70" s="399"/>
      <c r="MRZ70" s="918"/>
      <c r="MSA70" s="918"/>
      <c r="MSB70" s="918"/>
      <c r="MSC70" s="566"/>
      <c r="MSD70" s="399"/>
      <c r="MSE70" s="399"/>
      <c r="MSF70" s="399"/>
      <c r="MSG70" s="567"/>
      <c r="MSH70" s="399"/>
      <c r="MSI70" s="399"/>
      <c r="MSJ70" s="399"/>
      <c r="MSK70" s="399"/>
      <c r="MSL70" s="399"/>
      <c r="MSM70" s="399"/>
      <c r="MSN70" s="399"/>
      <c r="MSO70" s="399"/>
      <c r="MSP70" s="399"/>
      <c r="MSQ70" s="918"/>
      <c r="MSR70" s="918"/>
      <c r="MSS70" s="918"/>
      <c r="MST70" s="566"/>
      <c r="MSU70" s="399"/>
      <c r="MSV70" s="399"/>
      <c r="MSW70" s="399"/>
      <c r="MSX70" s="567"/>
      <c r="MSY70" s="399"/>
      <c r="MSZ70" s="399"/>
      <c r="MTA70" s="399"/>
      <c r="MTB70" s="399"/>
      <c r="MTC70" s="399"/>
      <c r="MTD70" s="399"/>
      <c r="MTE70" s="399"/>
      <c r="MTF70" s="399"/>
      <c r="MTG70" s="399"/>
      <c r="MTH70" s="918"/>
      <c r="MTI70" s="918"/>
      <c r="MTJ70" s="918"/>
      <c r="MTK70" s="566"/>
      <c r="MTL70" s="399"/>
      <c r="MTM70" s="399"/>
      <c r="MTN70" s="399"/>
      <c r="MTO70" s="567"/>
      <c r="MTP70" s="399"/>
      <c r="MTQ70" s="399"/>
      <c r="MTR70" s="399"/>
      <c r="MTS70" s="399"/>
      <c r="MTT70" s="399"/>
      <c r="MTU70" s="399"/>
      <c r="MTV70" s="399"/>
      <c r="MTW70" s="399"/>
      <c r="MTX70" s="399"/>
      <c r="MTY70" s="918"/>
      <c r="MTZ70" s="918"/>
      <c r="MUA70" s="918"/>
      <c r="MUB70" s="566"/>
      <c r="MUC70" s="399"/>
      <c r="MUD70" s="399"/>
      <c r="MUE70" s="399"/>
      <c r="MUF70" s="567"/>
      <c r="MUG70" s="399"/>
      <c r="MUH70" s="399"/>
      <c r="MUI70" s="399"/>
      <c r="MUJ70" s="399"/>
      <c r="MUK70" s="399"/>
      <c r="MUL70" s="399"/>
      <c r="MUM70" s="399"/>
      <c r="MUN70" s="399"/>
      <c r="MUO70" s="399"/>
      <c r="MUP70" s="918"/>
      <c r="MUQ70" s="918"/>
      <c r="MUR70" s="918"/>
      <c r="MUS70" s="566"/>
      <c r="MUT70" s="399"/>
      <c r="MUU70" s="399"/>
      <c r="MUV70" s="399"/>
      <c r="MUW70" s="567"/>
      <c r="MUX70" s="399"/>
      <c r="MUY70" s="399"/>
      <c r="MUZ70" s="399"/>
      <c r="MVA70" s="399"/>
      <c r="MVB70" s="399"/>
      <c r="MVC70" s="399"/>
      <c r="MVD70" s="399"/>
      <c r="MVE70" s="399"/>
      <c r="MVF70" s="399"/>
      <c r="MVG70" s="918"/>
      <c r="MVH70" s="918"/>
      <c r="MVI70" s="918"/>
      <c r="MVJ70" s="566"/>
      <c r="MVK70" s="399"/>
      <c r="MVL70" s="399"/>
      <c r="MVM70" s="399"/>
      <c r="MVN70" s="567"/>
      <c r="MVO70" s="399"/>
      <c r="MVP70" s="399"/>
      <c r="MVQ70" s="399"/>
      <c r="MVR70" s="399"/>
      <c r="MVS70" s="399"/>
      <c r="MVT70" s="399"/>
      <c r="MVU70" s="399"/>
      <c r="MVV70" s="399"/>
      <c r="MVW70" s="399"/>
      <c r="MVX70" s="918"/>
      <c r="MVY70" s="918"/>
      <c r="MVZ70" s="918"/>
      <c r="MWA70" s="566"/>
      <c r="MWB70" s="399"/>
      <c r="MWC70" s="399"/>
      <c r="MWD70" s="399"/>
      <c r="MWE70" s="567"/>
      <c r="MWF70" s="399"/>
      <c r="MWG70" s="399"/>
      <c r="MWH70" s="399"/>
      <c r="MWI70" s="399"/>
      <c r="MWJ70" s="399"/>
      <c r="MWK70" s="399"/>
      <c r="MWL70" s="399"/>
      <c r="MWM70" s="399"/>
      <c r="MWN70" s="399"/>
      <c r="MWO70" s="918"/>
      <c r="MWP70" s="918"/>
      <c r="MWQ70" s="918"/>
      <c r="MWR70" s="566"/>
      <c r="MWS70" s="399"/>
      <c r="MWT70" s="399"/>
      <c r="MWU70" s="399"/>
      <c r="MWV70" s="567"/>
      <c r="MWW70" s="399"/>
      <c r="MWX70" s="399"/>
      <c r="MWY70" s="399"/>
      <c r="MWZ70" s="399"/>
      <c r="MXA70" s="399"/>
      <c r="MXB70" s="399"/>
      <c r="MXC70" s="399"/>
      <c r="MXD70" s="399"/>
      <c r="MXE70" s="399"/>
      <c r="MXF70" s="918"/>
      <c r="MXG70" s="918"/>
      <c r="MXH70" s="918"/>
      <c r="MXI70" s="566"/>
      <c r="MXJ70" s="399"/>
      <c r="MXK70" s="399"/>
      <c r="MXL70" s="399"/>
      <c r="MXM70" s="567"/>
      <c r="MXN70" s="399"/>
      <c r="MXO70" s="399"/>
      <c r="MXP70" s="399"/>
      <c r="MXQ70" s="399"/>
      <c r="MXR70" s="399"/>
      <c r="MXS70" s="399"/>
      <c r="MXT70" s="399"/>
      <c r="MXU70" s="399"/>
      <c r="MXV70" s="399"/>
      <c r="MXW70" s="918"/>
      <c r="MXX70" s="918"/>
      <c r="MXY70" s="918"/>
      <c r="MXZ70" s="566"/>
      <c r="MYA70" s="399"/>
      <c r="MYB70" s="399"/>
      <c r="MYC70" s="399"/>
      <c r="MYD70" s="567"/>
      <c r="MYE70" s="399"/>
      <c r="MYF70" s="399"/>
      <c r="MYG70" s="399"/>
      <c r="MYH70" s="399"/>
      <c r="MYI70" s="399"/>
      <c r="MYJ70" s="399"/>
      <c r="MYK70" s="399"/>
      <c r="MYL70" s="399"/>
      <c r="MYM70" s="399"/>
      <c r="MYN70" s="918"/>
      <c r="MYO70" s="918"/>
      <c r="MYP70" s="918"/>
      <c r="MYQ70" s="566"/>
      <c r="MYR70" s="399"/>
      <c r="MYS70" s="399"/>
      <c r="MYT70" s="399"/>
      <c r="MYU70" s="567"/>
      <c r="MYV70" s="399"/>
      <c r="MYW70" s="399"/>
      <c r="MYX70" s="399"/>
      <c r="MYY70" s="399"/>
      <c r="MYZ70" s="399"/>
      <c r="MZA70" s="399"/>
      <c r="MZB70" s="399"/>
      <c r="MZC70" s="399"/>
      <c r="MZD70" s="399"/>
      <c r="MZE70" s="918"/>
      <c r="MZF70" s="918"/>
      <c r="MZG70" s="918"/>
      <c r="MZH70" s="566"/>
      <c r="MZI70" s="399"/>
      <c r="MZJ70" s="399"/>
      <c r="MZK70" s="399"/>
      <c r="MZL70" s="567"/>
      <c r="MZM70" s="399"/>
      <c r="MZN70" s="399"/>
      <c r="MZO70" s="399"/>
      <c r="MZP70" s="399"/>
      <c r="MZQ70" s="399"/>
      <c r="MZR70" s="399"/>
      <c r="MZS70" s="399"/>
      <c r="MZT70" s="399"/>
      <c r="MZU70" s="399"/>
      <c r="MZV70" s="918"/>
      <c r="MZW70" s="918"/>
      <c r="MZX70" s="918"/>
      <c r="MZY70" s="566"/>
      <c r="MZZ70" s="399"/>
      <c r="NAA70" s="399"/>
      <c r="NAB70" s="399"/>
      <c r="NAC70" s="567"/>
      <c r="NAD70" s="399"/>
      <c r="NAE70" s="399"/>
      <c r="NAF70" s="399"/>
      <c r="NAG70" s="399"/>
      <c r="NAH70" s="399"/>
      <c r="NAI70" s="399"/>
      <c r="NAJ70" s="399"/>
      <c r="NAK70" s="399"/>
      <c r="NAL70" s="399"/>
      <c r="NAM70" s="918"/>
      <c r="NAN70" s="918"/>
      <c r="NAO70" s="918"/>
      <c r="NAP70" s="566"/>
      <c r="NAQ70" s="399"/>
      <c r="NAR70" s="399"/>
      <c r="NAS70" s="399"/>
      <c r="NAT70" s="567"/>
      <c r="NAU70" s="399"/>
      <c r="NAV70" s="399"/>
      <c r="NAW70" s="399"/>
      <c r="NAX70" s="399"/>
      <c r="NAY70" s="399"/>
      <c r="NAZ70" s="399"/>
      <c r="NBA70" s="399"/>
      <c r="NBB70" s="399"/>
      <c r="NBC70" s="399"/>
      <c r="NBD70" s="918"/>
      <c r="NBE70" s="918"/>
      <c r="NBF70" s="918"/>
      <c r="NBG70" s="566"/>
      <c r="NBH70" s="399"/>
      <c r="NBI70" s="399"/>
      <c r="NBJ70" s="399"/>
      <c r="NBK70" s="567"/>
      <c r="NBL70" s="399"/>
      <c r="NBM70" s="399"/>
      <c r="NBN70" s="399"/>
      <c r="NBO70" s="399"/>
      <c r="NBP70" s="399"/>
      <c r="NBQ70" s="399"/>
      <c r="NBR70" s="399"/>
      <c r="NBS70" s="399"/>
      <c r="NBT70" s="399"/>
      <c r="NBU70" s="918"/>
      <c r="NBV70" s="918"/>
      <c r="NBW70" s="918"/>
      <c r="NBX70" s="566"/>
      <c r="NBY70" s="399"/>
      <c r="NBZ70" s="399"/>
      <c r="NCA70" s="399"/>
      <c r="NCB70" s="567"/>
      <c r="NCC70" s="399"/>
      <c r="NCD70" s="399"/>
      <c r="NCE70" s="399"/>
      <c r="NCF70" s="399"/>
      <c r="NCG70" s="399"/>
      <c r="NCH70" s="399"/>
      <c r="NCI70" s="399"/>
      <c r="NCJ70" s="399"/>
      <c r="NCK70" s="399"/>
      <c r="NCL70" s="918"/>
      <c r="NCM70" s="918"/>
      <c r="NCN70" s="918"/>
      <c r="NCO70" s="566"/>
      <c r="NCP70" s="399"/>
      <c r="NCQ70" s="399"/>
      <c r="NCR70" s="399"/>
      <c r="NCS70" s="567"/>
      <c r="NCT70" s="399"/>
      <c r="NCU70" s="399"/>
      <c r="NCV70" s="399"/>
      <c r="NCW70" s="399"/>
      <c r="NCX70" s="399"/>
      <c r="NCY70" s="399"/>
      <c r="NCZ70" s="399"/>
      <c r="NDA70" s="399"/>
      <c r="NDB70" s="399"/>
      <c r="NDC70" s="918"/>
      <c r="NDD70" s="918"/>
      <c r="NDE70" s="918"/>
      <c r="NDF70" s="566"/>
      <c r="NDG70" s="399"/>
      <c r="NDH70" s="399"/>
      <c r="NDI70" s="399"/>
      <c r="NDJ70" s="567"/>
      <c r="NDK70" s="399"/>
      <c r="NDL70" s="399"/>
      <c r="NDM70" s="399"/>
      <c r="NDN70" s="399"/>
      <c r="NDO70" s="399"/>
      <c r="NDP70" s="399"/>
      <c r="NDQ70" s="399"/>
      <c r="NDR70" s="399"/>
      <c r="NDS70" s="399"/>
      <c r="NDT70" s="918"/>
      <c r="NDU70" s="918"/>
      <c r="NDV70" s="918"/>
      <c r="NDW70" s="566"/>
      <c r="NDX70" s="399"/>
      <c r="NDY70" s="399"/>
      <c r="NDZ70" s="399"/>
      <c r="NEA70" s="567"/>
      <c r="NEB70" s="399"/>
      <c r="NEC70" s="399"/>
      <c r="NED70" s="399"/>
      <c r="NEE70" s="399"/>
      <c r="NEF70" s="399"/>
      <c r="NEG70" s="399"/>
      <c r="NEH70" s="399"/>
      <c r="NEI70" s="399"/>
      <c r="NEJ70" s="399"/>
      <c r="NEK70" s="918"/>
      <c r="NEL70" s="918"/>
      <c r="NEM70" s="918"/>
      <c r="NEN70" s="566"/>
      <c r="NEO70" s="399"/>
      <c r="NEP70" s="399"/>
      <c r="NEQ70" s="399"/>
      <c r="NER70" s="567"/>
      <c r="NES70" s="399"/>
      <c r="NET70" s="399"/>
      <c r="NEU70" s="399"/>
      <c r="NEV70" s="399"/>
      <c r="NEW70" s="399"/>
      <c r="NEX70" s="399"/>
      <c r="NEY70" s="399"/>
      <c r="NEZ70" s="399"/>
      <c r="NFA70" s="399"/>
      <c r="NFB70" s="918"/>
      <c r="NFC70" s="918"/>
      <c r="NFD70" s="918"/>
      <c r="NFE70" s="566"/>
      <c r="NFF70" s="399"/>
      <c r="NFG70" s="399"/>
      <c r="NFH70" s="399"/>
      <c r="NFI70" s="567"/>
      <c r="NFJ70" s="399"/>
      <c r="NFK70" s="399"/>
      <c r="NFL70" s="399"/>
      <c r="NFM70" s="399"/>
      <c r="NFN70" s="399"/>
      <c r="NFO70" s="399"/>
      <c r="NFP70" s="399"/>
      <c r="NFQ70" s="399"/>
      <c r="NFR70" s="399"/>
      <c r="NFS70" s="918"/>
      <c r="NFT70" s="918"/>
      <c r="NFU70" s="918"/>
      <c r="NFV70" s="566"/>
      <c r="NFW70" s="399"/>
      <c r="NFX70" s="399"/>
      <c r="NFY70" s="399"/>
      <c r="NFZ70" s="567"/>
      <c r="NGA70" s="399"/>
      <c r="NGB70" s="399"/>
      <c r="NGC70" s="399"/>
      <c r="NGD70" s="399"/>
      <c r="NGE70" s="399"/>
      <c r="NGF70" s="399"/>
      <c r="NGG70" s="399"/>
      <c r="NGH70" s="399"/>
      <c r="NGI70" s="399"/>
      <c r="NGJ70" s="918"/>
      <c r="NGK70" s="918"/>
      <c r="NGL70" s="918"/>
      <c r="NGM70" s="566"/>
      <c r="NGN70" s="399"/>
      <c r="NGO70" s="399"/>
      <c r="NGP70" s="399"/>
      <c r="NGQ70" s="567"/>
      <c r="NGR70" s="399"/>
      <c r="NGS70" s="399"/>
      <c r="NGT70" s="399"/>
      <c r="NGU70" s="399"/>
      <c r="NGV70" s="399"/>
      <c r="NGW70" s="399"/>
      <c r="NGX70" s="399"/>
      <c r="NGY70" s="399"/>
      <c r="NGZ70" s="399"/>
      <c r="NHA70" s="918"/>
      <c r="NHB70" s="918"/>
      <c r="NHC70" s="918"/>
      <c r="NHD70" s="566"/>
      <c r="NHE70" s="399"/>
      <c r="NHF70" s="399"/>
      <c r="NHG70" s="399"/>
      <c r="NHH70" s="567"/>
      <c r="NHI70" s="399"/>
      <c r="NHJ70" s="399"/>
      <c r="NHK70" s="399"/>
      <c r="NHL70" s="399"/>
      <c r="NHM70" s="399"/>
      <c r="NHN70" s="399"/>
      <c r="NHO70" s="399"/>
      <c r="NHP70" s="399"/>
      <c r="NHQ70" s="399"/>
      <c r="NHR70" s="918"/>
      <c r="NHS70" s="918"/>
      <c r="NHT70" s="918"/>
      <c r="NHU70" s="566"/>
      <c r="NHV70" s="399"/>
      <c r="NHW70" s="399"/>
      <c r="NHX70" s="399"/>
      <c r="NHY70" s="567"/>
      <c r="NHZ70" s="399"/>
      <c r="NIA70" s="399"/>
      <c r="NIB70" s="399"/>
      <c r="NIC70" s="399"/>
      <c r="NID70" s="399"/>
      <c r="NIE70" s="399"/>
      <c r="NIF70" s="399"/>
      <c r="NIG70" s="399"/>
      <c r="NIH70" s="399"/>
      <c r="NII70" s="918"/>
      <c r="NIJ70" s="918"/>
      <c r="NIK70" s="918"/>
      <c r="NIL70" s="566"/>
      <c r="NIM70" s="399"/>
      <c r="NIN70" s="399"/>
      <c r="NIO70" s="399"/>
      <c r="NIP70" s="567"/>
      <c r="NIQ70" s="399"/>
      <c r="NIR70" s="399"/>
      <c r="NIS70" s="399"/>
      <c r="NIT70" s="399"/>
      <c r="NIU70" s="399"/>
      <c r="NIV70" s="399"/>
      <c r="NIW70" s="399"/>
      <c r="NIX70" s="399"/>
      <c r="NIY70" s="399"/>
      <c r="NIZ70" s="918"/>
      <c r="NJA70" s="918"/>
      <c r="NJB70" s="918"/>
      <c r="NJC70" s="566"/>
      <c r="NJD70" s="399"/>
      <c r="NJE70" s="399"/>
      <c r="NJF70" s="399"/>
      <c r="NJG70" s="567"/>
      <c r="NJH70" s="399"/>
      <c r="NJI70" s="399"/>
      <c r="NJJ70" s="399"/>
      <c r="NJK70" s="399"/>
      <c r="NJL70" s="399"/>
      <c r="NJM70" s="399"/>
      <c r="NJN70" s="399"/>
      <c r="NJO70" s="399"/>
      <c r="NJP70" s="399"/>
      <c r="NJQ70" s="918"/>
      <c r="NJR70" s="918"/>
      <c r="NJS70" s="918"/>
      <c r="NJT70" s="566"/>
      <c r="NJU70" s="399"/>
      <c r="NJV70" s="399"/>
      <c r="NJW70" s="399"/>
      <c r="NJX70" s="567"/>
      <c r="NJY70" s="399"/>
      <c r="NJZ70" s="399"/>
      <c r="NKA70" s="399"/>
      <c r="NKB70" s="399"/>
      <c r="NKC70" s="399"/>
      <c r="NKD70" s="399"/>
      <c r="NKE70" s="399"/>
      <c r="NKF70" s="399"/>
      <c r="NKG70" s="399"/>
      <c r="NKH70" s="918"/>
      <c r="NKI70" s="918"/>
      <c r="NKJ70" s="918"/>
      <c r="NKK70" s="566"/>
      <c r="NKL70" s="399"/>
      <c r="NKM70" s="399"/>
      <c r="NKN70" s="399"/>
      <c r="NKO70" s="567"/>
      <c r="NKP70" s="399"/>
      <c r="NKQ70" s="399"/>
      <c r="NKR70" s="399"/>
      <c r="NKS70" s="399"/>
      <c r="NKT70" s="399"/>
      <c r="NKU70" s="399"/>
      <c r="NKV70" s="399"/>
      <c r="NKW70" s="399"/>
      <c r="NKX70" s="399"/>
      <c r="NKY70" s="918"/>
      <c r="NKZ70" s="918"/>
      <c r="NLA70" s="918"/>
      <c r="NLB70" s="566"/>
      <c r="NLC70" s="399"/>
      <c r="NLD70" s="399"/>
      <c r="NLE70" s="399"/>
      <c r="NLF70" s="567"/>
      <c r="NLG70" s="399"/>
      <c r="NLH70" s="399"/>
      <c r="NLI70" s="399"/>
      <c r="NLJ70" s="399"/>
      <c r="NLK70" s="399"/>
      <c r="NLL70" s="399"/>
      <c r="NLM70" s="399"/>
      <c r="NLN70" s="399"/>
      <c r="NLO70" s="399"/>
      <c r="NLP70" s="918"/>
      <c r="NLQ70" s="918"/>
      <c r="NLR70" s="918"/>
      <c r="NLS70" s="566"/>
      <c r="NLT70" s="399"/>
      <c r="NLU70" s="399"/>
      <c r="NLV70" s="399"/>
      <c r="NLW70" s="567"/>
      <c r="NLX70" s="399"/>
      <c r="NLY70" s="399"/>
      <c r="NLZ70" s="399"/>
      <c r="NMA70" s="399"/>
      <c r="NMB70" s="399"/>
      <c r="NMC70" s="399"/>
      <c r="NMD70" s="399"/>
      <c r="NME70" s="399"/>
      <c r="NMF70" s="399"/>
      <c r="NMG70" s="918"/>
      <c r="NMH70" s="918"/>
      <c r="NMI70" s="918"/>
      <c r="NMJ70" s="566"/>
      <c r="NMK70" s="399"/>
      <c r="NML70" s="399"/>
      <c r="NMM70" s="399"/>
      <c r="NMN70" s="567"/>
      <c r="NMO70" s="399"/>
      <c r="NMP70" s="399"/>
      <c r="NMQ70" s="399"/>
      <c r="NMR70" s="399"/>
      <c r="NMS70" s="399"/>
      <c r="NMT70" s="399"/>
      <c r="NMU70" s="399"/>
      <c r="NMV70" s="399"/>
      <c r="NMW70" s="399"/>
      <c r="NMX70" s="918"/>
      <c r="NMY70" s="918"/>
      <c r="NMZ70" s="918"/>
      <c r="NNA70" s="566"/>
      <c r="NNB70" s="399"/>
      <c r="NNC70" s="399"/>
      <c r="NND70" s="399"/>
      <c r="NNE70" s="567"/>
      <c r="NNF70" s="399"/>
      <c r="NNG70" s="399"/>
      <c r="NNH70" s="399"/>
      <c r="NNI70" s="399"/>
      <c r="NNJ70" s="399"/>
      <c r="NNK70" s="399"/>
      <c r="NNL70" s="399"/>
      <c r="NNM70" s="399"/>
      <c r="NNN70" s="399"/>
      <c r="NNO70" s="918"/>
      <c r="NNP70" s="918"/>
      <c r="NNQ70" s="918"/>
      <c r="NNR70" s="566"/>
      <c r="NNS70" s="399"/>
      <c r="NNT70" s="399"/>
      <c r="NNU70" s="399"/>
      <c r="NNV70" s="567"/>
      <c r="NNW70" s="399"/>
      <c r="NNX70" s="399"/>
      <c r="NNY70" s="399"/>
      <c r="NNZ70" s="399"/>
      <c r="NOA70" s="399"/>
      <c r="NOB70" s="399"/>
      <c r="NOC70" s="399"/>
      <c r="NOD70" s="399"/>
      <c r="NOE70" s="399"/>
      <c r="NOF70" s="918"/>
      <c r="NOG70" s="918"/>
      <c r="NOH70" s="918"/>
      <c r="NOI70" s="566"/>
      <c r="NOJ70" s="399"/>
      <c r="NOK70" s="399"/>
      <c r="NOL70" s="399"/>
      <c r="NOM70" s="567"/>
      <c r="NON70" s="399"/>
      <c r="NOO70" s="399"/>
      <c r="NOP70" s="399"/>
      <c r="NOQ70" s="399"/>
      <c r="NOR70" s="399"/>
      <c r="NOS70" s="399"/>
      <c r="NOT70" s="399"/>
      <c r="NOU70" s="399"/>
      <c r="NOV70" s="399"/>
      <c r="NOW70" s="918"/>
      <c r="NOX70" s="918"/>
      <c r="NOY70" s="918"/>
      <c r="NOZ70" s="566"/>
      <c r="NPA70" s="399"/>
      <c r="NPB70" s="399"/>
      <c r="NPC70" s="399"/>
      <c r="NPD70" s="567"/>
      <c r="NPE70" s="399"/>
      <c r="NPF70" s="399"/>
      <c r="NPG70" s="399"/>
      <c r="NPH70" s="399"/>
      <c r="NPI70" s="399"/>
      <c r="NPJ70" s="399"/>
      <c r="NPK70" s="399"/>
      <c r="NPL70" s="399"/>
      <c r="NPM70" s="399"/>
      <c r="NPN70" s="918"/>
      <c r="NPO70" s="918"/>
      <c r="NPP70" s="918"/>
      <c r="NPQ70" s="566"/>
      <c r="NPR70" s="399"/>
      <c r="NPS70" s="399"/>
      <c r="NPT70" s="399"/>
      <c r="NPU70" s="567"/>
      <c r="NPV70" s="399"/>
      <c r="NPW70" s="399"/>
      <c r="NPX70" s="399"/>
      <c r="NPY70" s="399"/>
      <c r="NPZ70" s="399"/>
      <c r="NQA70" s="399"/>
      <c r="NQB70" s="399"/>
      <c r="NQC70" s="399"/>
      <c r="NQD70" s="399"/>
      <c r="NQE70" s="918"/>
      <c r="NQF70" s="918"/>
      <c r="NQG70" s="918"/>
      <c r="NQH70" s="566"/>
      <c r="NQI70" s="399"/>
      <c r="NQJ70" s="399"/>
      <c r="NQK70" s="399"/>
      <c r="NQL70" s="567"/>
      <c r="NQM70" s="399"/>
      <c r="NQN70" s="399"/>
      <c r="NQO70" s="399"/>
      <c r="NQP70" s="399"/>
      <c r="NQQ70" s="399"/>
      <c r="NQR70" s="399"/>
      <c r="NQS70" s="399"/>
      <c r="NQT70" s="399"/>
      <c r="NQU70" s="399"/>
      <c r="NQV70" s="918"/>
      <c r="NQW70" s="918"/>
      <c r="NQX70" s="918"/>
      <c r="NQY70" s="566"/>
      <c r="NQZ70" s="399"/>
      <c r="NRA70" s="399"/>
      <c r="NRB70" s="399"/>
      <c r="NRC70" s="567"/>
      <c r="NRD70" s="399"/>
      <c r="NRE70" s="399"/>
      <c r="NRF70" s="399"/>
      <c r="NRG70" s="399"/>
      <c r="NRH70" s="399"/>
      <c r="NRI70" s="399"/>
      <c r="NRJ70" s="399"/>
      <c r="NRK70" s="399"/>
      <c r="NRL70" s="399"/>
      <c r="NRM70" s="918"/>
      <c r="NRN70" s="918"/>
      <c r="NRO70" s="918"/>
      <c r="NRP70" s="566"/>
      <c r="NRQ70" s="399"/>
      <c r="NRR70" s="399"/>
      <c r="NRS70" s="399"/>
      <c r="NRT70" s="567"/>
      <c r="NRU70" s="399"/>
      <c r="NRV70" s="399"/>
      <c r="NRW70" s="399"/>
      <c r="NRX70" s="399"/>
      <c r="NRY70" s="399"/>
      <c r="NRZ70" s="399"/>
      <c r="NSA70" s="399"/>
      <c r="NSB70" s="399"/>
      <c r="NSC70" s="399"/>
      <c r="NSD70" s="918"/>
      <c r="NSE70" s="918"/>
      <c r="NSF70" s="918"/>
      <c r="NSG70" s="566"/>
      <c r="NSH70" s="399"/>
      <c r="NSI70" s="399"/>
      <c r="NSJ70" s="399"/>
      <c r="NSK70" s="567"/>
      <c r="NSL70" s="399"/>
      <c r="NSM70" s="399"/>
      <c r="NSN70" s="399"/>
      <c r="NSO70" s="399"/>
      <c r="NSP70" s="399"/>
      <c r="NSQ70" s="399"/>
      <c r="NSR70" s="399"/>
      <c r="NSS70" s="399"/>
      <c r="NST70" s="399"/>
      <c r="NSU70" s="918"/>
      <c r="NSV70" s="918"/>
      <c r="NSW70" s="918"/>
      <c r="NSX70" s="566"/>
      <c r="NSY70" s="399"/>
      <c r="NSZ70" s="399"/>
      <c r="NTA70" s="399"/>
      <c r="NTB70" s="567"/>
      <c r="NTC70" s="399"/>
      <c r="NTD70" s="399"/>
      <c r="NTE70" s="399"/>
      <c r="NTF70" s="399"/>
      <c r="NTG70" s="399"/>
      <c r="NTH70" s="399"/>
      <c r="NTI70" s="399"/>
      <c r="NTJ70" s="399"/>
      <c r="NTK70" s="399"/>
      <c r="NTL70" s="918"/>
      <c r="NTM70" s="918"/>
      <c r="NTN70" s="918"/>
      <c r="NTO70" s="566"/>
      <c r="NTP70" s="399"/>
      <c r="NTQ70" s="399"/>
      <c r="NTR70" s="399"/>
      <c r="NTS70" s="567"/>
      <c r="NTT70" s="399"/>
      <c r="NTU70" s="399"/>
      <c r="NTV70" s="399"/>
      <c r="NTW70" s="399"/>
      <c r="NTX70" s="399"/>
      <c r="NTY70" s="399"/>
      <c r="NTZ70" s="399"/>
      <c r="NUA70" s="399"/>
      <c r="NUB70" s="399"/>
      <c r="NUC70" s="918"/>
      <c r="NUD70" s="918"/>
      <c r="NUE70" s="918"/>
      <c r="NUF70" s="566"/>
      <c r="NUG70" s="399"/>
      <c r="NUH70" s="399"/>
      <c r="NUI70" s="399"/>
      <c r="NUJ70" s="567"/>
      <c r="NUK70" s="399"/>
      <c r="NUL70" s="399"/>
      <c r="NUM70" s="399"/>
      <c r="NUN70" s="399"/>
      <c r="NUO70" s="399"/>
      <c r="NUP70" s="399"/>
      <c r="NUQ70" s="399"/>
      <c r="NUR70" s="399"/>
      <c r="NUS70" s="399"/>
      <c r="NUT70" s="918"/>
      <c r="NUU70" s="918"/>
      <c r="NUV70" s="918"/>
      <c r="NUW70" s="566"/>
      <c r="NUX70" s="399"/>
      <c r="NUY70" s="399"/>
      <c r="NUZ70" s="399"/>
      <c r="NVA70" s="567"/>
      <c r="NVB70" s="399"/>
      <c r="NVC70" s="399"/>
      <c r="NVD70" s="399"/>
      <c r="NVE70" s="399"/>
      <c r="NVF70" s="399"/>
      <c r="NVG70" s="399"/>
      <c r="NVH70" s="399"/>
      <c r="NVI70" s="399"/>
      <c r="NVJ70" s="399"/>
      <c r="NVK70" s="918"/>
      <c r="NVL70" s="918"/>
      <c r="NVM70" s="918"/>
      <c r="NVN70" s="566"/>
      <c r="NVO70" s="399"/>
      <c r="NVP70" s="399"/>
      <c r="NVQ70" s="399"/>
      <c r="NVR70" s="567"/>
      <c r="NVS70" s="399"/>
      <c r="NVT70" s="399"/>
      <c r="NVU70" s="399"/>
      <c r="NVV70" s="399"/>
      <c r="NVW70" s="399"/>
      <c r="NVX70" s="399"/>
      <c r="NVY70" s="399"/>
      <c r="NVZ70" s="399"/>
      <c r="NWA70" s="399"/>
      <c r="NWB70" s="918"/>
      <c r="NWC70" s="918"/>
      <c r="NWD70" s="918"/>
      <c r="NWE70" s="566"/>
      <c r="NWF70" s="399"/>
      <c r="NWG70" s="399"/>
      <c r="NWH70" s="399"/>
      <c r="NWI70" s="567"/>
      <c r="NWJ70" s="399"/>
      <c r="NWK70" s="399"/>
      <c r="NWL70" s="399"/>
      <c r="NWM70" s="399"/>
      <c r="NWN70" s="399"/>
      <c r="NWO70" s="399"/>
      <c r="NWP70" s="399"/>
      <c r="NWQ70" s="399"/>
      <c r="NWR70" s="399"/>
      <c r="NWS70" s="918"/>
      <c r="NWT70" s="918"/>
      <c r="NWU70" s="918"/>
      <c r="NWV70" s="566"/>
      <c r="NWW70" s="399"/>
      <c r="NWX70" s="399"/>
      <c r="NWY70" s="399"/>
      <c r="NWZ70" s="567"/>
      <c r="NXA70" s="399"/>
      <c r="NXB70" s="399"/>
      <c r="NXC70" s="399"/>
      <c r="NXD70" s="399"/>
      <c r="NXE70" s="399"/>
      <c r="NXF70" s="399"/>
      <c r="NXG70" s="399"/>
      <c r="NXH70" s="399"/>
      <c r="NXI70" s="399"/>
      <c r="NXJ70" s="918"/>
      <c r="NXK70" s="918"/>
      <c r="NXL70" s="918"/>
      <c r="NXM70" s="566"/>
      <c r="NXN70" s="399"/>
      <c r="NXO70" s="399"/>
      <c r="NXP70" s="399"/>
      <c r="NXQ70" s="567"/>
      <c r="NXR70" s="399"/>
      <c r="NXS70" s="399"/>
      <c r="NXT70" s="399"/>
      <c r="NXU70" s="399"/>
      <c r="NXV70" s="399"/>
      <c r="NXW70" s="399"/>
      <c r="NXX70" s="399"/>
      <c r="NXY70" s="399"/>
      <c r="NXZ70" s="399"/>
      <c r="NYA70" s="918"/>
      <c r="NYB70" s="918"/>
      <c r="NYC70" s="918"/>
      <c r="NYD70" s="566"/>
      <c r="NYE70" s="399"/>
      <c r="NYF70" s="399"/>
      <c r="NYG70" s="399"/>
      <c r="NYH70" s="567"/>
      <c r="NYI70" s="399"/>
      <c r="NYJ70" s="399"/>
      <c r="NYK70" s="399"/>
      <c r="NYL70" s="399"/>
      <c r="NYM70" s="399"/>
      <c r="NYN70" s="399"/>
      <c r="NYO70" s="399"/>
      <c r="NYP70" s="399"/>
      <c r="NYQ70" s="399"/>
      <c r="NYR70" s="918"/>
      <c r="NYS70" s="918"/>
      <c r="NYT70" s="918"/>
      <c r="NYU70" s="566"/>
      <c r="NYV70" s="399"/>
      <c r="NYW70" s="399"/>
      <c r="NYX70" s="399"/>
      <c r="NYY70" s="567"/>
      <c r="NYZ70" s="399"/>
      <c r="NZA70" s="399"/>
      <c r="NZB70" s="399"/>
      <c r="NZC70" s="399"/>
      <c r="NZD70" s="399"/>
      <c r="NZE70" s="399"/>
      <c r="NZF70" s="399"/>
      <c r="NZG70" s="399"/>
      <c r="NZH70" s="399"/>
      <c r="NZI70" s="918"/>
      <c r="NZJ70" s="918"/>
      <c r="NZK70" s="918"/>
      <c r="NZL70" s="566"/>
      <c r="NZM70" s="399"/>
      <c r="NZN70" s="399"/>
      <c r="NZO70" s="399"/>
      <c r="NZP70" s="567"/>
      <c r="NZQ70" s="399"/>
      <c r="NZR70" s="399"/>
      <c r="NZS70" s="399"/>
      <c r="NZT70" s="399"/>
      <c r="NZU70" s="399"/>
      <c r="NZV70" s="399"/>
      <c r="NZW70" s="399"/>
      <c r="NZX70" s="399"/>
      <c r="NZY70" s="399"/>
      <c r="NZZ70" s="918"/>
      <c r="OAA70" s="918"/>
      <c r="OAB70" s="918"/>
      <c r="OAC70" s="566"/>
      <c r="OAD70" s="399"/>
      <c r="OAE70" s="399"/>
      <c r="OAF70" s="399"/>
      <c r="OAG70" s="567"/>
      <c r="OAH70" s="399"/>
      <c r="OAI70" s="399"/>
      <c r="OAJ70" s="399"/>
      <c r="OAK70" s="399"/>
      <c r="OAL70" s="399"/>
      <c r="OAM70" s="399"/>
      <c r="OAN70" s="399"/>
      <c r="OAO70" s="399"/>
      <c r="OAP70" s="399"/>
      <c r="OAQ70" s="918"/>
      <c r="OAR70" s="918"/>
      <c r="OAS70" s="918"/>
      <c r="OAT70" s="566"/>
      <c r="OAU70" s="399"/>
      <c r="OAV70" s="399"/>
      <c r="OAW70" s="399"/>
      <c r="OAX70" s="567"/>
      <c r="OAY70" s="399"/>
      <c r="OAZ70" s="399"/>
      <c r="OBA70" s="399"/>
      <c r="OBB70" s="399"/>
      <c r="OBC70" s="399"/>
      <c r="OBD70" s="399"/>
      <c r="OBE70" s="399"/>
      <c r="OBF70" s="399"/>
      <c r="OBG70" s="399"/>
      <c r="OBH70" s="918"/>
      <c r="OBI70" s="918"/>
      <c r="OBJ70" s="918"/>
      <c r="OBK70" s="566"/>
      <c r="OBL70" s="399"/>
      <c r="OBM70" s="399"/>
      <c r="OBN70" s="399"/>
      <c r="OBO70" s="567"/>
      <c r="OBP70" s="399"/>
      <c r="OBQ70" s="399"/>
      <c r="OBR70" s="399"/>
      <c r="OBS70" s="399"/>
      <c r="OBT70" s="399"/>
      <c r="OBU70" s="399"/>
      <c r="OBV70" s="399"/>
      <c r="OBW70" s="399"/>
      <c r="OBX70" s="399"/>
      <c r="OBY70" s="918"/>
      <c r="OBZ70" s="918"/>
      <c r="OCA70" s="918"/>
      <c r="OCB70" s="566"/>
      <c r="OCC70" s="399"/>
      <c r="OCD70" s="399"/>
      <c r="OCE70" s="399"/>
      <c r="OCF70" s="567"/>
      <c r="OCG70" s="399"/>
      <c r="OCH70" s="399"/>
      <c r="OCI70" s="399"/>
      <c r="OCJ70" s="399"/>
      <c r="OCK70" s="399"/>
      <c r="OCL70" s="399"/>
      <c r="OCM70" s="399"/>
      <c r="OCN70" s="399"/>
      <c r="OCO70" s="399"/>
      <c r="OCP70" s="918"/>
      <c r="OCQ70" s="918"/>
      <c r="OCR70" s="918"/>
      <c r="OCS70" s="566"/>
      <c r="OCT70" s="399"/>
      <c r="OCU70" s="399"/>
      <c r="OCV70" s="399"/>
      <c r="OCW70" s="567"/>
      <c r="OCX70" s="399"/>
      <c r="OCY70" s="399"/>
      <c r="OCZ70" s="399"/>
      <c r="ODA70" s="399"/>
      <c r="ODB70" s="399"/>
      <c r="ODC70" s="399"/>
      <c r="ODD70" s="399"/>
      <c r="ODE70" s="399"/>
      <c r="ODF70" s="399"/>
      <c r="ODG70" s="918"/>
      <c r="ODH70" s="918"/>
      <c r="ODI70" s="918"/>
      <c r="ODJ70" s="566"/>
      <c r="ODK70" s="399"/>
      <c r="ODL70" s="399"/>
      <c r="ODM70" s="399"/>
      <c r="ODN70" s="567"/>
      <c r="ODO70" s="399"/>
      <c r="ODP70" s="399"/>
      <c r="ODQ70" s="399"/>
      <c r="ODR70" s="399"/>
      <c r="ODS70" s="399"/>
      <c r="ODT70" s="399"/>
      <c r="ODU70" s="399"/>
      <c r="ODV70" s="399"/>
      <c r="ODW70" s="399"/>
      <c r="ODX70" s="918"/>
      <c r="ODY70" s="918"/>
      <c r="ODZ70" s="918"/>
      <c r="OEA70" s="566"/>
      <c r="OEB70" s="399"/>
      <c r="OEC70" s="399"/>
      <c r="OED70" s="399"/>
      <c r="OEE70" s="567"/>
      <c r="OEF70" s="399"/>
      <c r="OEG70" s="399"/>
      <c r="OEH70" s="399"/>
      <c r="OEI70" s="399"/>
      <c r="OEJ70" s="399"/>
      <c r="OEK70" s="399"/>
      <c r="OEL70" s="399"/>
      <c r="OEM70" s="399"/>
      <c r="OEN70" s="399"/>
      <c r="OEO70" s="918"/>
      <c r="OEP70" s="918"/>
      <c r="OEQ70" s="918"/>
      <c r="OER70" s="566"/>
      <c r="OES70" s="399"/>
      <c r="OET70" s="399"/>
      <c r="OEU70" s="399"/>
      <c r="OEV70" s="567"/>
      <c r="OEW70" s="399"/>
      <c r="OEX70" s="399"/>
      <c r="OEY70" s="399"/>
      <c r="OEZ70" s="399"/>
      <c r="OFA70" s="399"/>
      <c r="OFB70" s="399"/>
      <c r="OFC70" s="399"/>
      <c r="OFD70" s="399"/>
      <c r="OFE70" s="399"/>
      <c r="OFF70" s="918"/>
      <c r="OFG70" s="918"/>
      <c r="OFH70" s="918"/>
      <c r="OFI70" s="566"/>
      <c r="OFJ70" s="399"/>
      <c r="OFK70" s="399"/>
      <c r="OFL70" s="399"/>
      <c r="OFM70" s="567"/>
      <c r="OFN70" s="399"/>
      <c r="OFO70" s="399"/>
      <c r="OFP70" s="399"/>
      <c r="OFQ70" s="399"/>
      <c r="OFR70" s="399"/>
      <c r="OFS70" s="399"/>
      <c r="OFT70" s="399"/>
      <c r="OFU70" s="399"/>
      <c r="OFV70" s="399"/>
      <c r="OFW70" s="918"/>
      <c r="OFX70" s="918"/>
      <c r="OFY70" s="918"/>
      <c r="OFZ70" s="566"/>
      <c r="OGA70" s="399"/>
      <c r="OGB70" s="399"/>
      <c r="OGC70" s="399"/>
      <c r="OGD70" s="567"/>
      <c r="OGE70" s="399"/>
      <c r="OGF70" s="399"/>
      <c r="OGG70" s="399"/>
      <c r="OGH70" s="399"/>
      <c r="OGI70" s="399"/>
      <c r="OGJ70" s="399"/>
      <c r="OGK70" s="399"/>
      <c r="OGL70" s="399"/>
      <c r="OGM70" s="399"/>
      <c r="OGN70" s="918"/>
      <c r="OGO70" s="918"/>
      <c r="OGP70" s="918"/>
      <c r="OGQ70" s="566"/>
      <c r="OGR70" s="399"/>
      <c r="OGS70" s="399"/>
      <c r="OGT70" s="399"/>
      <c r="OGU70" s="567"/>
      <c r="OGV70" s="399"/>
      <c r="OGW70" s="399"/>
      <c r="OGX70" s="399"/>
      <c r="OGY70" s="399"/>
      <c r="OGZ70" s="399"/>
      <c r="OHA70" s="399"/>
      <c r="OHB70" s="399"/>
      <c r="OHC70" s="399"/>
      <c r="OHD70" s="399"/>
      <c r="OHE70" s="918"/>
      <c r="OHF70" s="918"/>
      <c r="OHG70" s="918"/>
      <c r="OHH70" s="566"/>
      <c r="OHI70" s="399"/>
      <c r="OHJ70" s="399"/>
      <c r="OHK70" s="399"/>
      <c r="OHL70" s="567"/>
      <c r="OHM70" s="399"/>
      <c r="OHN70" s="399"/>
      <c r="OHO70" s="399"/>
      <c r="OHP70" s="399"/>
      <c r="OHQ70" s="399"/>
      <c r="OHR70" s="399"/>
      <c r="OHS70" s="399"/>
      <c r="OHT70" s="399"/>
      <c r="OHU70" s="399"/>
      <c r="OHV70" s="918"/>
      <c r="OHW70" s="918"/>
      <c r="OHX70" s="918"/>
      <c r="OHY70" s="566"/>
      <c r="OHZ70" s="399"/>
      <c r="OIA70" s="399"/>
      <c r="OIB70" s="399"/>
      <c r="OIC70" s="567"/>
      <c r="OID70" s="399"/>
      <c r="OIE70" s="399"/>
      <c r="OIF70" s="399"/>
      <c r="OIG70" s="399"/>
      <c r="OIH70" s="399"/>
      <c r="OII70" s="399"/>
      <c r="OIJ70" s="399"/>
      <c r="OIK70" s="399"/>
      <c r="OIL70" s="399"/>
      <c r="OIM70" s="918"/>
      <c r="OIN70" s="918"/>
      <c r="OIO70" s="918"/>
      <c r="OIP70" s="566"/>
      <c r="OIQ70" s="399"/>
      <c r="OIR70" s="399"/>
      <c r="OIS70" s="399"/>
      <c r="OIT70" s="567"/>
      <c r="OIU70" s="399"/>
      <c r="OIV70" s="399"/>
      <c r="OIW70" s="399"/>
      <c r="OIX70" s="399"/>
      <c r="OIY70" s="399"/>
      <c r="OIZ70" s="399"/>
      <c r="OJA70" s="399"/>
      <c r="OJB70" s="399"/>
      <c r="OJC70" s="399"/>
      <c r="OJD70" s="918"/>
      <c r="OJE70" s="918"/>
      <c r="OJF70" s="918"/>
      <c r="OJG70" s="566"/>
      <c r="OJH70" s="399"/>
      <c r="OJI70" s="399"/>
      <c r="OJJ70" s="399"/>
      <c r="OJK70" s="567"/>
      <c r="OJL70" s="399"/>
      <c r="OJM70" s="399"/>
      <c r="OJN70" s="399"/>
      <c r="OJO70" s="399"/>
      <c r="OJP70" s="399"/>
      <c r="OJQ70" s="399"/>
      <c r="OJR70" s="399"/>
      <c r="OJS70" s="399"/>
      <c r="OJT70" s="399"/>
      <c r="OJU70" s="918"/>
      <c r="OJV70" s="918"/>
      <c r="OJW70" s="918"/>
      <c r="OJX70" s="566"/>
      <c r="OJY70" s="399"/>
      <c r="OJZ70" s="399"/>
      <c r="OKA70" s="399"/>
      <c r="OKB70" s="567"/>
      <c r="OKC70" s="399"/>
      <c r="OKD70" s="399"/>
      <c r="OKE70" s="399"/>
      <c r="OKF70" s="399"/>
      <c r="OKG70" s="399"/>
      <c r="OKH70" s="399"/>
      <c r="OKI70" s="399"/>
      <c r="OKJ70" s="399"/>
      <c r="OKK70" s="399"/>
      <c r="OKL70" s="918"/>
      <c r="OKM70" s="918"/>
      <c r="OKN70" s="918"/>
      <c r="OKO70" s="566"/>
      <c r="OKP70" s="399"/>
      <c r="OKQ70" s="399"/>
      <c r="OKR70" s="399"/>
      <c r="OKS70" s="567"/>
      <c r="OKT70" s="399"/>
      <c r="OKU70" s="399"/>
      <c r="OKV70" s="399"/>
      <c r="OKW70" s="399"/>
      <c r="OKX70" s="399"/>
      <c r="OKY70" s="399"/>
      <c r="OKZ70" s="399"/>
      <c r="OLA70" s="399"/>
      <c r="OLB70" s="399"/>
      <c r="OLC70" s="918"/>
      <c r="OLD70" s="918"/>
      <c r="OLE70" s="918"/>
      <c r="OLF70" s="566"/>
      <c r="OLG70" s="399"/>
      <c r="OLH70" s="399"/>
      <c r="OLI70" s="399"/>
      <c r="OLJ70" s="567"/>
      <c r="OLK70" s="399"/>
      <c r="OLL70" s="399"/>
      <c r="OLM70" s="399"/>
      <c r="OLN70" s="399"/>
      <c r="OLO70" s="399"/>
      <c r="OLP70" s="399"/>
      <c r="OLQ70" s="399"/>
      <c r="OLR70" s="399"/>
      <c r="OLS70" s="399"/>
      <c r="OLT70" s="918"/>
      <c r="OLU70" s="918"/>
      <c r="OLV70" s="918"/>
      <c r="OLW70" s="566"/>
      <c r="OLX70" s="399"/>
      <c r="OLY70" s="399"/>
      <c r="OLZ70" s="399"/>
      <c r="OMA70" s="567"/>
      <c r="OMB70" s="399"/>
      <c r="OMC70" s="399"/>
      <c r="OMD70" s="399"/>
      <c r="OME70" s="399"/>
      <c r="OMF70" s="399"/>
      <c r="OMG70" s="399"/>
      <c r="OMH70" s="399"/>
      <c r="OMI70" s="399"/>
      <c r="OMJ70" s="399"/>
      <c r="OMK70" s="918"/>
      <c r="OML70" s="918"/>
      <c r="OMM70" s="918"/>
      <c r="OMN70" s="566"/>
      <c r="OMO70" s="399"/>
      <c r="OMP70" s="399"/>
      <c r="OMQ70" s="399"/>
      <c r="OMR70" s="567"/>
      <c r="OMS70" s="399"/>
      <c r="OMT70" s="399"/>
      <c r="OMU70" s="399"/>
      <c r="OMV70" s="399"/>
      <c r="OMW70" s="399"/>
      <c r="OMX70" s="399"/>
      <c r="OMY70" s="399"/>
      <c r="OMZ70" s="399"/>
      <c r="ONA70" s="399"/>
      <c r="ONB70" s="918"/>
      <c r="ONC70" s="918"/>
      <c r="OND70" s="918"/>
      <c r="ONE70" s="566"/>
      <c r="ONF70" s="399"/>
      <c r="ONG70" s="399"/>
      <c r="ONH70" s="399"/>
      <c r="ONI70" s="567"/>
      <c r="ONJ70" s="399"/>
      <c r="ONK70" s="399"/>
      <c r="ONL70" s="399"/>
      <c r="ONM70" s="399"/>
      <c r="ONN70" s="399"/>
      <c r="ONO70" s="399"/>
      <c r="ONP70" s="399"/>
      <c r="ONQ70" s="399"/>
      <c r="ONR70" s="399"/>
      <c r="ONS70" s="918"/>
      <c r="ONT70" s="918"/>
      <c r="ONU70" s="918"/>
      <c r="ONV70" s="566"/>
      <c r="ONW70" s="399"/>
      <c r="ONX70" s="399"/>
      <c r="ONY70" s="399"/>
      <c r="ONZ70" s="567"/>
      <c r="OOA70" s="399"/>
      <c r="OOB70" s="399"/>
      <c r="OOC70" s="399"/>
      <c r="OOD70" s="399"/>
      <c r="OOE70" s="399"/>
      <c r="OOF70" s="399"/>
      <c r="OOG70" s="399"/>
      <c r="OOH70" s="399"/>
      <c r="OOI70" s="399"/>
      <c r="OOJ70" s="918"/>
      <c r="OOK70" s="918"/>
      <c r="OOL70" s="918"/>
      <c r="OOM70" s="566"/>
      <c r="OON70" s="399"/>
      <c r="OOO70" s="399"/>
      <c r="OOP70" s="399"/>
      <c r="OOQ70" s="567"/>
      <c r="OOR70" s="399"/>
      <c r="OOS70" s="399"/>
      <c r="OOT70" s="399"/>
      <c r="OOU70" s="399"/>
      <c r="OOV70" s="399"/>
      <c r="OOW70" s="399"/>
      <c r="OOX70" s="399"/>
      <c r="OOY70" s="399"/>
      <c r="OOZ70" s="399"/>
      <c r="OPA70" s="918"/>
      <c r="OPB70" s="918"/>
      <c r="OPC70" s="918"/>
      <c r="OPD70" s="566"/>
      <c r="OPE70" s="399"/>
      <c r="OPF70" s="399"/>
      <c r="OPG70" s="399"/>
      <c r="OPH70" s="567"/>
      <c r="OPI70" s="399"/>
      <c r="OPJ70" s="399"/>
      <c r="OPK70" s="399"/>
      <c r="OPL70" s="399"/>
      <c r="OPM70" s="399"/>
      <c r="OPN70" s="399"/>
      <c r="OPO70" s="399"/>
      <c r="OPP70" s="399"/>
      <c r="OPQ70" s="399"/>
      <c r="OPR70" s="918"/>
      <c r="OPS70" s="918"/>
      <c r="OPT70" s="918"/>
      <c r="OPU70" s="566"/>
      <c r="OPV70" s="399"/>
      <c r="OPW70" s="399"/>
      <c r="OPX70" s="399"/>
      <c r="OPY70" s="567"/>
      <c r="OPZ70" s="399"/>
      <c r="OQA70" s="399"/>
      <c r="OQB70" s="399"/>
      <c r="OQC70" s="399"/>
      <c r="OQD70" s="399"/>
      <c r="OQE70" s="399"/>
      <c r="OQF70" s="399"/>
      <c r="OQG70" s="399"/>
      <c r="OQH70" s="399"/>
      <c r="OQI70" s="918"/>
      <c r="OQJ70" s="918"/>
      <c r="OQK70" s="918"/>
      <c r="OQL70" s="566"/>
      <c r="OQM70" s="399"/>
      <c r="OQN70" s="399"/>
      <c r="OQO70" s="399"/>
      <c r="OQP70" s="567"/>
      <c r="OQQ70" s="399"/>
      <c r="OQR70" s="399"/>
      <c r="OQS70" s="399"/>
      <c r="OQT70" s="399"/>
      <c r="OQU70" s="399"/>
      <c r="OQV70" s="399"/>
      <c r="OQW70" s="399"/>
      <c r="OQX70" s="399"/>
      <c r="OQY70" s="399"/>
      <c r="OQZ70" s="918"/>
      <c r="ORA70" s="918"/>
      <c r="ORB70" s="918"/>
      <c r="ORC70" s="566"/>
      <c r="ORD70" s="399"/>
      <c r="ORE70" s="399"/>
      <c r="ORF70" s="399"/>
      <c r="ORG70" s="567"/>
      <c r="ORH70" s="399"/>
      <c r="ORI70" s="399"/>
      <c r="ORJ70" s="399"/>
      <c r="ORK70" s="399"/>
      <c r="ORL70" s="399"/>
      <c r="ORM70" s="399"/>
      <c r="ORN70" s="399"/>
      <c r="ORO70" s="399"/>
      <c r="ORP70" s="399"/>
      <c r="ORQ70" s="918"/>
      <c r="ORR70" s="918"/>
      <c r="ORS70" s="918"/>
      <c r="ORT70" s="566"/>
      <c r="ORU70" s="399"/>
      <c r="ORV70" s="399"/>
      <c r="ORW70" s="399"/>
      <c r="ORX70" s="567"/>
      <c r="ORY70" s="399"/>
      <c r="ORZ70" s="399"/>
      <c r="OSA70" s="399"/>
      <c r="OSB70" s="399"/>
      <c r="OSC70" s="399"/>
      <c r="OSD70" s="399"/>
      <c r="OSE70" s="399"/>
      <c r="OSF70" s="399"/>
      <c r="OSG70" s="399"/>
      <c r="OSH70" s="918"/>
      <c r="OSI70" s="918"/>
      <c r="OSJ70" s="918"/>
      <c r="OSK70" s="566"/>
      <c r="OSL70" s="399"/>
      <c r="OSM70" s="399"/>
      <c r="OSN70" s="399"/>
      <c r="OSO70" s="567"/>
      <c r="OSP70" s="399"/>
      <c r="OSQ70" s="399"/>
      <c r="OSR70" s="399"/>
      <c r="OSS70" s="399"/>
      <c r="OST70" s="399"/>
      <c r="OSU70" s="399"/>
      <c r="OSV70" s="399"/>
      <c r="OSW70" s="399"/>
      <c r="OSX70" s="399"/>
      <c r="OSY70" s="918"/>
      <c r="OSZ70" s="918"/>
      <c r="OTA70" s="918"/>
      <c r="OTB70" s="566"/>
      <c r="OTC70" s="399"/>
      <c r="OTD70" s="399"/>
      <c r="OTE70" s="399"/>
      <c r="OTF70" s="567"/>
      <c r="OTG70" s="399"/>
      <c r="OTH70" s="399"/>
      <c r="OTI70" s="399"/>
      <c r="OTJ70" s="399"/>
      <c r="OTK70" s="399"/>
      <c r="OTL70" s="399"/>
      <c r="OTM70" s="399"/>
      <c r="OTN70" s="399"/>
      <c r="OTO70" s="399"/>
      <c r="OTP70" s="918"/>
      <c r="OTQ70" s="918"/>
      <c r="OTR70" s="918"/>
      <c r="OTS70" s="566"/>
      <c r="OTT70" s="399"/>
      <c r="OTU70" s="399"/>
      <c r="OTV70" s="399"/>
      <c r="OTW70" s="567"/>
      <c r="OTX70" s="399"/>
      <c r="OTY70" s="399"/>
      <c r="OTZ70" s="399"/>
      <c r="OUA70" s="399"/>
      <c r="OUB70" s="399"/>
      <c r="OUC70" s="399"/>
      <c r="OUD70" s="399"/>
      <c r="OUE70" s="399"/>
      <c r="OUF70" s="399"/>
      <c r="OUG70" s="918"/>
      <c r="OUH70" s="918"/>
      <c r="OUI70" s="918"/>
      <c r="OUJ70" s="566"/>
      <c r="OUK70" s="399"/>
      <c r="OUL70" s="399"/>
      <c r="OUM70" s="399"/>
      <c r="OUN70" s="567"/>
      <c r="OUO70" s="399"/>
      <c r="OUP70" s="399"/>
      <c r="OUQ70" s="399"/>
      <c r="OUR70" s="399"/>
      <c r="OUS70" s="399"/>
      <c r="OUT70" s="399"/>
      <c r="OUU70" s="399"/>
      <c r="OUV70" s="399"/>
      <c r="OUW70" s="399"/>
      <c r="OUX70" s="918"/>
      <c r="OUY70" s="918"/>
      <c r="OUZ70" s="918"/>
      <c r="OVA70" s="566"/>
      <c r="OVB70" s="399"/>
      <c r="OVC70" s="399"/>
      <c r="OVD70" s="399"/>
      <c r="OVE70" s="567"/>
      <c r="OVF70" s="399"/>
      <c r="OVG70" s="399"/>
      <c r="OVH70" s="399"/>
      <c r="OVI70" s="399"/>
      <c r="OVJ70" s="399"/>
      <c r="OVK70" s="399"/>
      <c r="OVL70" s="399"/>
      <c r="OVM70" s="399"/>
      <c r="OVN70" s="399"/>
      <c r="OVO70" s="918"/>
      <c r="OVP70" s="918"/>
      <c r="OVQ70" s="918"/>
      <c r="OVR70" s="566"/>
      <c r="OVS70" s="399"/>
      <c r="OVT70" s="399"/>
      <c r="OVU70" s="399"/>
      <c r="OVV70" s="567"/>
      <c r="OVW70" s="399"/>
      <c r="OVX70" s="399"/>
      <c r="OVY70" s="399"/>
      <c r="OVZ70" s="399"/>
      <c r="OWA70" s="399"/>
      <c r="OWB70" s="399"/>
      <c r="OWC70" s="399"/>
      <c r="OWD70" s="399"/>
      <c r="OWE70" s="399"/>
      <c r="OWF70" s="918"/>
      <c r="OWG70" s="918"/>
      <c r="OWH70" s="918"/>
      <c r="OWI70" s="566"/>
      <c r="OWJ70" s="399"/>
      <c r="OWK70" s="399"/>
      <c r="OWL70" s="399"/>
      <c r="OWM70" s="567"/>
      <c r="OWN70" s="399"/>
      <c r="OWO70" s="399"/>
      <c r="OWP70" s="399"/>
      <c r="OWQ70" s="399"/>
      <c r="OWR70" s="399"/>
      <c r="OWS70" s="399"/>
      <c r="OWT70" s="399"/>
      <c r="OWU70" s="399"/>
      <c r="OWV70" s="399"/>
      <c r="OWW70" s="918"/>
      <c r="OWX70" s="918"/>
      <c r="OWY70" s="918"/>
      <c r="OWZ70" s="566"/>
      <c r="OXA70" s="399"/>
      <c r="OXB70" s="399"/>
      <c r="OXC70" s="399"/>
      <c r="OXD70" s="567"/>
      <c r="OXE70" s="399"/>
      <c r="OXF70" s="399"/>
      <c r="OXG70" s="399"/>
      <c r="OXH70" s="399"/>
      <c r="OXI70" s="399"/>
      <c r="OXJ70" s="399"/>
      <c r="OXK70" s="399"/>
      <c r="OXL70" s="399"/>
      <c r="OXM70" s="399"/>
      <c r="OXN70" s="918"/>
      <c r="OXO70" s="918"/>
      <c r="OXP70" s="918"/>
      <c r="OXQ70" s="566"/>
      <c r="OXR70" s="399"/>
      <c r="OXS70" s="399"/>
      <c r="OXT70" s="399"/>
      <c r="OXU70" s="567"/>
      <c r="OXV70" s="399"/>
      <c r="OXW70" s="399"/>
      <c r="OXX70" s="399"/>
      <c r="OXY70" s="399"/>
      <c r="OXZ70" s="399"/>
      <c r="OYA70" s="399"/>
      <c r="OYB70" s="399"/>
      <c r="OYC70" s="399"/>
      <c r="OYD70" s="399"/>
      <c r="OYE70" s="918"/>
      <c r="OYF70" s="918"/>
      <c r="OYG70" s="918"/>
      <c r="OYH70" s="566"/>
      <c r="OYI70" s="399"/>
      <c r="OYJ70" s="399"/>
      <c r="OYK70" s="399"/>
      <c r="OYL70" s="567"/>
      <c r="OYM70" s="399"/>
      <c r="OYN70" s="399"/>
      <c r="OYO70" s="399"/>
      <c r="OYP70" s="399"/>
      <c r="OYQ70" s="399"/>
      <c r="OYR70" s="399"/>
      <c r="OYS70" s="399"/>
      <c r="OYT70" s="399"/>
      <c r="OYU70" s="399"/>
      <c r="OYV70" s="918"/>
      <c r="OYW70" s="918"/>
      <c r="OYX70" s="918"/>
      <c r="OYY70" s="566"/>
      <c r="OYZ70" s="399"/>
      <c r="OZA70" s="399"/>
      <c r="OZB70" s="399"/>
      <c r="OZC70" s="567"/>
      <c r="OZD70" s="399"/>
      <c r="OZE70" s="399"/>
      <c r="OZF70" s="399"/>
      <c r="OZG70" s="399"/>
      <c r="OZH70" s="399"/>
      <c r="OZI70" s="399"/>
      <c r="OZJ70" s="399"/>
      <c r="OZK70" s="399"/>
      <c r="OZL70" s="399"/>
      <c r="OZM70" s="918"/>
      <c r="OZN70" s="918"/>
      <c r="OZO70" s="918"/>
      <c r="OZP70" s="566"/>
      <c r="OZQ70" s="399"/>
      <c r="OZR70" s="399"/>
      <c r="OZS70" s="399"/>
      <c r="OZT70" s="567"/>
      <c r="OZU70" s="399"/>
      <c r="OZV70" s="399"/>
      <c r="OZW70" s="399"/>
      <c r="OZX70" s="399"/>
      <c r="OZY70" s="399"/>
      <c r="OZZ70" s="399"/>
      <c r="PAA70" s="399"/>
      <c r="PAB70" s="399"/>
      <c r="PAC70" s="399"/>
      <c r="PAD70" s="918"/>
      <c r="PAE70" s="918"/>
      <c r="PAF70" s="918"/>
      <c r="PAG70" s="566"/>
      <c r="PAH70" s="399"/>
      <c r="PAI70" s="399"/>
      <c r="PAJ70" s="399"/>
      <c r="PAK70" s="567"/>
      <c r="PAL70" s="399"/>
      <c r="PAM70" s="399"/>
      <c r="PAN70" s="399"/>
      <c r="PAO70" s="399"/>
      <c r="PAP70" s="399"/>
      <c r="PAQ70" s="399"/>
      <c r="PAR70" s="399"/>
      <c r="PAS70" s="399"/>
      <c r="PAT70" s="399"/>
      <c r="PAU70" s="918"/>
      <c r="PAV70" s="918"/>
      <c r="PAW70" s="918"/>
      <c r="PAX70" s="566"/>
      <c r="PAY70" s="399"/>
      <c r="PAZ70" s="399"/>
      <c r="PBA70" s="399"/>
      <c r="PBB70" s="567"/>
      <c r="PBC70" s="399"/>
      <c r="PBD70" s="399"/>
      <c r="PBE70" s="399"/>
      <c r="PBF70" s="399"/>
      <c r="PBG70" s="399"/>
      <c r="PBH70" s="399"/>
      <c r="PBI70" s="399"/>
      <c r="PBJ70" s="399"/>
      <c r="PBK70" s="399"/>
      <c r="PBL70" s="918"/>
      <c r="PBM70" s="918"/>
      <c r="PBN70" s="918"/>
      <c r="PBO70" s="566"/>
      <c r="PBP70" s="399"/>
      <c r="PBQ70" s="399"/>
      <c r="PBR70" s="399"/>
      <c r="PBS70" s="567"/>
      <c r="PBT70" s="399"/>
      <c r="PBU70" s="399"/>
      <c r="PBV70" s="399"/>
      <c r="PBW70" s="399"/>
      <c r="PBX70" s="399"/>
      <c r="PBY70" s="399"/>
      <c r="PBZ70" s="399"/>
      <c r="PCA70" s="399"/>
      <c r="PCB70" s="399"/>
      <c r="PCC70" s="918"/>
      <c r="PCD70" s="918"/>
      <c r="PCE70" s="918"/>
      <c r="PCF70" s="566"/>
      <c r="PCG70" s="399"/>
      <c r="PCH70" s="399"/>
      <c r="PCI70" s="399"/>
      <c r="PCJ70" s="567"/>
      <c r="PCK70" s="399"/>
      <c r="PCL70" s="399"/>
      <c r="PCM70" s="399"/>
      <c r="PCN70" s="399"/>
      <c r="PCO70" s="399"/>
      <c r="PCP70" s="399"/>
      <c r="PCQ70" s="399"/>
      <c r="PCR70" s="399"/>
      <c r="PCS70" s="399"/>
      <c r="PCT70" s="918"/>
      <c r="PCU70" s="918"/>
      <c r="PCV70" s="918"/>
      <c r="PCW70" s="566"/>
      <c r="PCX70" s="399"/>
      <c r="PCY70" s="399"/>
      <c r="PCZ70" s="399"/>
      <c r="PDA70" s="567"/>
      <c r="PDB70" s="399"/>
      <c r="PDC70" s="399"/>
      <c r="PDD70" s="399"/>
      <c r="PDE70" s="399"/>
      <c r="PDF70" s="399"/>
      <c r="PDG70" s="399"/>
      <c r="PDH70" s="399"/>
      <c r="PDI70" s="399"/>
      <c r="PDJ70" s="399"/>
      <c r="PDK70" s="918"/>
      <c r="PDL70" s="918"/>
      <c r="PDM70" s="918"/>
      <c r="PDN70" s="566"/>
      <c r="PDO70" s="399"/>
      <c r="PDP70" s="399"/>
      <c r="PDQ70" s="399"/>
      <c r="PDR70" s="567"/>
      <c r="PDS70" s="399"/>
      <c r="PDT70" s="399"/>
      <c r="PDU70" s="399"/>
      <c r="PDV70" s="399"/>
      <c r="PDW70" s="399"/>
      <c r="PDX70" s="399"/>
      <c r="PDY70" s="399"/>
      <c r="PDZ70" s="399"/>
      <c r="PEA70" s="399"/>
      <c r="PEB70" s="918"/>
      <c r="PEC70" s="918"/>
      <c r="PED70" s="918"/>
      <c r="PEE70" s="566"/>
      <c r="PEF70" s="399"/>
      <c r="PEG70" s="399"/>
      <c r="PEH70" s="399"/>
      <c r="PEI70" s="567"/>
      <c r="PEJ70" s="399"/>
      <c r="PEK70" s="399"/>
      <c r="PEL70" s="399"/>
      <c r="PEM70" s="399"/>
      <c r="PEN70" s="399"/>
      <c r="PEO70" s="399"/>
      <c r="PEP70" s="399"/>
      <c r="PEQ70" s="399"/>
      <c r="PER70" s="399"/>
      <c r="PES70" s="918"/>
      <c r="PET70" s="918"/>
      <c r="PEU70" s="918"/>
      <c r="PEV70" s="566"/>
      <c r="PEW70" s="399"/>
      <c r="PEX70" s="399"/>
      <c r="PEY70" s="399"/>
      <c r="PEZ70" s="567"/>
      <c r="PFA70" s="399"/>
      <c r="PFB70" s="399"/>
      <c r="PFC70" s="399"/>
      <c r="PFD70" s="399"/>
      <c r="PFE70" s="399"/>
      <c r="PFF70" s="399"/>
      <c r="PFG70" s="399"/>
      <c r="PFH70" s="399"/>
      <c r="PFI70" s="399"/>
      <c r="PFJ70" s="918"/>
      <c r="PFK70" s="918"/>
      <c r="PFL70" s="918"/>
      <c r="PFM70" s="566"/>
      <c r="PFN70" s="399"/>
      <c r="PFO70" s="399"/>
      <c r="PFP70" s="399"/>
      <c r="PFQ70" s="567"/>
      <c r="PFR70" s="399"/>
      <c r="PFS70" s="399"/>
      <c r="PFT70" s="399"/>
      <c r="PFU70" s="399"/>
      <c r="PFV70" s="399"/>
      <c r="PFW70" s="399"/>
      <c r="PFX70" s="399"/>
      <c r="PFY70" s="399"/>
      <c r="PFZ70" s="399"/>
      <c r="PGA70" s="918"/>
      <c r="PGB70" s="918"/>
      <c r="PGC70" s="918"/>
      <c r="PGD70" s="566"/>
      <c r="PGE70" s="399"/>
      <c r="PGF70" s="399"/>
      <c r="PGG70" s="399"/>
      <c r="PGH70" s="567"/>
      <c r="PGI70" s="399"/>
      <c r="PGJ70" s="399"/>
      <c r="PGK70" s="399"/>
      <c r="PGL70" s="399"/>
      <c r="PGM70" s="399"/>
      <c r="PGN70" s="399"/>
      <c r="PGO70" s="399"/>
      <c r="PGP70" s="399"/>
      <c r="PGQ70" s="399"/>
      <c r="PGR70" s="918"/>
      <c r="PGS70" s="918"/>
      <c r="PGT70" s="918"/>
      <c r="PGU70" s="566"/>
      <c r="PGV70" s="399"/>
      <c r="PGW70" s="399"/>
      <c r="PGX70" s="399"/>
      <c r="PGY70" s="567"/>
      <c r="PGZ70" s="399"/>
      <c r="PHA70" s="399"/>
      <c r="PHB70" s="399"/>
      <c r="PHC70" s="399"/>
      <c r="PHD70" s="399"/>
      <c r="PHE70" s="399"/>
      <c r="PHF70" s="399"/>
      <c r="PHG70" s="399"/>
      <c r="PHH70" s="399"/>
      <c r="PHI70" s="918"/>
      <c r="PHJ70" s="918"/>
      <c r="PHK70" s="918"/>
      <c r="PHL70" s="566"/>
      <c r="PHM70" s="399"/>
      <c r="PHN70" s="399"/>
      <c r="PHO70" s="399"/>
      <c r="PHP70" s="567"/>
      <c r="PHQ70" s="399"/>
      <c r="PHR70" s="399"/>
      <c r="PHS70" s="399"/>
      <c r="PHT70" s="399"/>
      <c r="PHU70" s="399"/>
      <c r="PHV70" s="399"/>
      <c r="PHW70" s="399"/>
      <c r="PHX70" s="399"/>
      <c r="PHY70" s="399"/>
      <c r="PHZ70" s="918"/>
      <c r="PIA70" s="918"/>
      <c r="PIB70" s="918"/>
      <c r="PIC70" s="566"/>
      <c r="PID70" s="399"/>
      <c r="PIE70" s="399"/>
      <c r="PIF70" s="399"/>
      <c r="PIG70" s="567"/>
      <c r="PIH70" s="399"/>
      <c r="PII70" s="399"/>
      <c r="PIJ70" s="399"/>
      <c r="PIK70" s="399"/>
      <c r="PIL70" s="399"/>
      <c r="PIM70" s="399"/>
      <c r="PIN70" s="399"/>
      <c r="PIO70" s="399"/>
      <c r="PIP70" s="399"/>
      <c r="PIQ70" s="918"/>
      <c r="PIR70" s="918"/>
      <c r="PIS70" s="918"/>
      <c r="PIT70" s="566"/>
      <c r="PIU70" s="399"/>
      <c r="PIV70" s="399"/>
      <c r="PIW70" s="399"/>
      <c r="PIX70" s="567"/>
      <c r="PIY70" s="399"/>
      <c r="PIZ70" s="399"/>
      <c r="PJA70" s="399"/>
      <c r="PJB70" s="399"/>
      <c r="PJC70" s="399"/>
      <c r="PJD70" s="399"/>
      <c r="PJE70" s="399"/>
      <c r="PJF70" s="399"/>
      <c r="PJG70" s="399"/>
      <c r="PJH70" s="918"/>
      <c r="PJI70" s="918"/>
      <c r="PJJ70" s="918"/>
      <c r="PJK70" s="566"/>
      <c r="PJL70" s="399"/>
      <c r="PJM70" s="399"/>
      <c r="PJN70" s="399"/>
      <c r="PJO70" s="567"/>
      <c r="PJP70" s="399"/>
      <c r="PJQ70" s="399"/>
      <c r="PJR70" s="399"/>
      <c r="PJS70" s="399"/>
      <c r="PJT70" s="399"/>
      <c r="PJU70" s="399"/>
      <c r="PJV70" s="399"/>
      <c r="PJW70" s="399"/>
      <c r="PJX70" s="399"/>
      <c r="PJY70" s="918"/>
      <c r="PJZ70" s="918"/>
      <c r="PKA70" s="918"/>
      <c r="PKB70" s="566"/>
      <c r="PKC70" s="399"/>
      <c r="PKD70" s="399"/>
      <c r="PKE70" s="399"/>
      <c r="PKF70" s="567"/>
      <c r="PKG70" s="399"/>
      <c r="PKH70" s="399"/>
      <c r="PKI70" s="399"/>
      <c r="PKJ70" s="399"/>
      <c r="PKK70" s="399"/>
      <c r="PKL70" s="399"/>
      <c r="PKM70" s="399"/>
      <c r="PKN70" s="399"/>
      <c r="PKO70" s="399"/>
      <c r="PKP70" s="918"/>
      <c r="PKQ70" s="918"/>
      <c r="PKR70" s="918"/>
      <c r="PKS70" s="566"/>
      <c r="PKT70" s="399"/>
      <c r="PKU70" s="399"/>
      <c r="PKV70" s="399"/>
      <c r="PKW70" s="567"/>
      <c r="PKX70" s="399"/>
      <c r="PKY70" s="399"/>
      <c r="PKZ70" s="399"/>
      <c r="PLA70" s="399"/>
      <c r="PLB70" s="399"/>
      <c r="PLC70" s="399"/>
      <c r="PLD70" s="399"/>
      <c r="PLE70" s="399"/>
      <c r="PLF70" s="399"/>
      <c r="PLG70" s="918"/>
      <c r="PLH70" s="918"/>
      <c r="PLI70" s="918"/>
      <c r="PLJ70" s="566"/>
      <c r="PLK70" s="399"/>
      <c r="PLL70" s="399"/>
      <c r="PLM70" s="399"/>
      <c r="PLN70" s="567"/>
      <c r="PLO70" s="399"/>
      <c r="PLP70" s="399"/>
      <c r="PLQ70" s="399"/>
      <c r="PLR70" s="399"/>
      <c r="PLS70" s="399"/>
      <c r="PLT70" s="399"/>
      <c r="PLU70" s="399"/>
      <c r="PLV70" s="399"/>
      <c r="PLW70" s="399"/>
      <c r="PLX70" s="918"/>
      <c r="PLY70" s="918"/>
      <c r="PLZ70" s="918"/>
      <c r="PMA70" s="566"/>
      <c r="PMB70" s="399"/>
      <c r="PMC70" s="399"/>
      <c r="PMD70" s="399"/>
      <c r="PME70" s="567"/>
      <c r="PMF70" s="399"/>
      <c r="PMG70" s="399"/>
      <c r="PMH70" s="399"/>
      <c r="PMI70" s="399"/>
      <c r="PMJ70" s="399"/>
      <c r="PMK70" s="399"/>
      <c r="PML70" s="399"/>
      <c r="PMM70" s="399"/>
      <c r="PMN70" s="399"/>
      <c r="PMO70" s="918"/>
      <c r="PMP70" s="918"/>
      <c r="PMQ70" s="918"/>
      <c r="PMR70" s="566"/>
      <c r="PMS70" s="399"/>
      <c r="PMT70" s="399"/>
      <c r="PMU70" s="399"/>
      <c r="PMV70" s="567"/>
      <c r="PMW70" s="399"/>
      <c r="PMX70" s="399"/>
      <c r="PMY70" s="399"/>
      <c r="PMZ70" s="399"/>
      <c r="PNA70" s="399"/>
      <c r="PNB70" s="399"/>
      <c r="PNC70" s="399"/>
      <c r="PND70" s="399"/>
      <c r="PNE70" s="399"/>
      <c r="PNF70" s="918"/>
      <c r="PNG70" s="918"/>
      <c r="PNH70" s="918"/>
      <c r="PNI70" s="566"/>
      <c r="PNJ70" s="399"/>
      <c r="PNK70" s="399"/>
      <c r="PNL70" s="399"/>
      <c r="PNM70" s="567"/>
      <c r="PNN70" s="399"/>
      <c r="PNO70" s="399"/>
      <c r="PNP70" s="399"/>
      <c r="PNQ70" s="399"/>
      <c r="PNR70" s="399"/>
      <c r="PNS70" s="399"/>
      <c r="PNT70" s="399"/>
      <c r="PNU70" s="399"/>
      <c r="PNV70" s="399"/>
      <c r="PNW70" s="918"/>
      <c r="PNX70" s="918"/>
      <c r="PNY70" s="918"/>
      <c r="PNZ70" s="566"/>
      <c r="POA70" s="399"/>
      <c r="POB70" s="399"/>
      <c r="POC70" s="399"/>
      <c r="POD70" s="567"/>
      <c r="POE70" s="399"/>
      <c r="POF70" s="399"/>
      <c r="POG70" s="399"/>
      <c r="POH70" s="399"/>
      <c r="POI70" s="399"/>
      <c r="POJ70" s="399"/>
      <c r="POK70" s="399"/>
      <c r="POL70" s="399"/>
      <c r="POM70" s="399"/>
      <c r="PON70" s="918"/>
      <c r="POO70" s="918"/>
      <c r="POP70" s="918"/>
      <c r="POQ70" s="566"/>
      <c r="POR70" s="399"/>
      <c r="POS70" s="399"/>
      <c r="POT70" s="399"/>
      <c r="POU70" s="567"/>
      <c r="POV70" s="399"/>
      <c r="POW70" s="399"/>
      <c r="POX70" s="399"/>
      <c r="POY70" s="399"/>
      <c r="POZ70" s="399"/>
      <c r="PPA70" s="399"/>
      <c r="PPB70" s="399"/>
      <c r="PPC70" s="399"/>
      <c r="PPD70" s="399"/>
      <c r="PPE70" s="918"/>
      <c r="PPF70" s="918"/>
      <c r="PPG70" s="918"/>
      <c r="PPH70" s="566"/>
      <c r="PPI70" s="399"/>
      <c r="PPJ70" s="399"/>
      <c r="PPK70" s="399"/>
      <c r="PPL70" s="567"/>
      <c r="PPM70" s="399"/>
      <c r="PPN70" s="399"/>
      <c r="PPO70" s="399"/>
      <c r="PPP70" s="399"/>
      <c r="PPQ70" s="399"/>
      <c r="PPR70" s="399"/>
      <c r="PPS70" s="399"/>
      <c r="PPT70" s="399"/>
      <c r="PPU70" s="399"/>
      <c r="PPV70" s="918"/>
      <c r="PPW70" s="918"/>
      <c r="PPX70" s="918"/>
      <c r="PPY70" s="566"/>
      <c r="PPZ70" s="399"/>
      <c r="PQA70" s="399"/>
      <c r="PQB70" s="399"/>
      <c r="PQC70" s="567"/>
      <c r="PQD70" s="399"/>
      <c r="PQE70" s="399"/>
      <c r="PQF70" s="399"/>
      <c r="PQG70" s="399"/>
      <c r="PQH70" s="399"/>
      <c r="PQI70" s="399"/>
      <c r="PQJ70" s="399"/>
      <c r="PQK70" s="399"/>
      <c r="PQL70" s="399"/>
      <c r="PQM70" s="918"/>
      <c r="PQN70" s="918"/>
      <c r="PQO70" s="918"/>
      <c r="PQP70" s="566"/>
      <c r="PQQ70" s="399"/>
      <c r="PQR70" s="399"/>
      <c r="PQS70" s="399"/>
      <c r="PQT70" s="567"/>
      <c r="PQU70" s="399"/>
      <c r="PQV70" s="399"/>
      <c r="PQW70" s="399"/>
      <c r="PQX70" s="399"/>
      <c r="PQY70" s="399"/>
      <c r="PQZ70" s="399"/>
      <c r="PRA70" s="399"/>
      <c r="PRB70" s="399"/>
      <c r="PRC70" s="399"/>
      <c r="PRD70" s="918"/>
      <c r="PRE70" s="918"/>
      <c r="PRF70" s="918"/>
      <c r="PRG70" s="566"/>
      <c r="PRH70" s="399"/>
      <c r="PRI70" s="399"/>
      <c r="PRJ70" s="399"/>
      <c r="PRK70" s="567"/>
      <c r="PRL70" s="399"/>
      <c r="PRM70" s="399"/>
      <c r="PRN70" s="399"/>
      <c r="PRO70" s="399"/>
      <c r="PRP70" s="399"/>
      <c r="PRQ70" s="399"/>
      <c r="PRR70" s="399"/>
      <c r="PRS70" s="399"/>
      <c r="PRT70" s="399"/>
      <c r="PRU70" s="918"/>
      <c r="PRV70" s="918"/>
      <c r="PRW70" s="918"/>
      <c r="PRX70" s="566"/>
      <c r="PRY70" s="399"/>
      <c r="PRZ70" s="399"/>
      <c r="PSA70" s="399"/>
      <c r="PSB70" s="567"/>
      <c r="PSC70" s="399"/>
      <c r="PSD70" s="399"/>
      <c r="PSE70" s="399"/>
      <c r="PSF70" s="399"/>
      <c r="PSG70" s="399"/>
      <c r="PSH70" s="399"/>
      <c r="PSI70" s="399"/>
      <c r="PSJ70" s="399"/>
      <c r="PSK70" s="399"/>
      <c r="PSL70" s="918"/>
      <c r="PSM70" s="918"/>
      <c r="PSN70" s="918"/>
      <c r="PSO70" s="566"/>
      <c r="PSP70" s="399"/>
      <c r="PSQ70" s="399"/>
      <c r="PSR70" s="399"/>
      <c r="PSS70" s="567"/>
      <c r="PST70" s="399"/>
      <c r="PSU70" s="399"/>
      <c r="PSV70" s="399"/>
      <c r="PSW70" s="399"/>
      <c r="PSX70" s="399"/>
      <c r="PSY70" s="399"/>
      <c r="PSZ70" s="399"/>
      <c r="PTA70" s="399"/>
      <c r="PTB70" s="399"/>
      <c r="PTC70" s="918"/>
      <c r="PTD70" s="918"/>
      <c r="PTE70" s="918"/>
      <c r="PTF70" s="566"/>
      <c r="PTG70" s="399"/>
      <c r="PTH70" s="399"/>
      <c r="PTI70" s="399"/>
      <c r="PTJ70" s="567"/>
      <c r="PTK70" s="399"/>
      <c r="PTL70" s="399"/>
      <c r="PTM70" s="399"/>
      <c r="PTN70" s="399"/>
      <c r="PTO70" s="399"/>
      <c r="PTP70" s="399"/>
      <c r="PTQ70" s="399"/>
      <c r="PTR70" s="399"/>
      <c r="PTS70" s="399"/>
      <c r="PTT70" s="918"/>
      <c r="PTU70" s="918"/>
      <c r="PTV70" s="918"/>
      <c r="PTW70" s="566"/>
      <c r="PTX70" s="399"/>
      <c r="PTY70" s="399"/>
      <c r="PTZ70" s="399"/>
      <c r="PUA70" s="567"/>
      <c r="PUB70" s="399"/>
      <c r="PUC70" s="399"/>
      <c r="PUD70" s="399"/>
      <c r="PUE70" s="399"/>
      <c r="PUF70" s="399"/>
      <c r="PUG70" s="399"/>
      <c r="PUH70" s="399"/>
      <c r="PUI70" s="399"/>
      <c r="PUJ70" s="399"/>
      <c r="PUK70" s="918"/>
      <c r="PUL70" s="918"/>
      <c r="PUM70" s="918"/>
      <c r="PUN70" s="566"/>
      <c r="PUO70" s="399"/>
      <c r="PUP70" s="399"/>
      <c r="PUQ70" s="399"/>
      <c r="PUR70" s="567"/>
      <c r="PUS70" s="399"/>
      <c r="PUT70" s="399"/>
      <c r="PUU70" s="399"/>
      <c r="PUV70" s="399"/>
      <c r="PUW70" s="399"/>
      <c r="PUX70" s="399"/>
      <c r="PUY70" s="399"/>
      <c r="PUZ70" s="399"/>
      <c r="PVA70" s="399"/>
      <c r="PVB70" s="918"/>
      <c r="PVC70" s="918"/>
      <c r="PVD70" s="918"/>
      <c r="PVE70" s="566"/>
      <c r="PVF70" s="399"/>
      <c r="PVG70" s="399"/>
      <c r="PVH70" s="399"/>
      <c r="PVI70" s="567"/>
      <c r="PVJ70" s="399"/>
      <c r="PVK70" s="399"/>
      <c r="PVL70" s="399"/>
      <c r="PVM70" s="399"/>
      <c r="PVN70" s="399"/>
      <c r="PVO70" s="399"/>
      <c r="PVP70" s="399"/>
      <c r="PVQ70" s="399"/>
      <c r="PVR70" s="399"/>
      <c r="PVS70" s="918"/>
      <c r="PVT70" s="918"/>
      <c r="PVU70" s="918"/>
      <c r="PVV70" s="566"/>
      <c r="PVW70" s="399"/>
      <c r="PVX70" s="399"/>
      <c r="PVY70" s="399"/>
      <c r="PVZ70" s="567"/>
      <c r="PWA70" s="399"/>
      <c r="PWB70" s="399"/>
      <c r="PWC70" s="399"/>
      <c r="PWD70" s="399"/>
      <c r="PWE70" s="399"/>
      <c r="PWF70" s="399"/>
      <c r="PWG70" s="399"/>
      <c r="PWH70" s="399"/>
      <c r="PWI70" s="399"/>
      <c r="PWJ70" s="918"/>
      <c r="PWK70" s="918"/>
      <c r="PWL70" s="918"/>
      <c r="PWM70" s="566"/>
      <c r="PWN70" s="399"/>
      <c r="PWO70" s="399"/>
      <c r="PWP70" s="399"/>
      <c r="PWQ70" s="567"/>
      <c r="PWR70" s="399"/>
      <c r="PWS70" s="399"/>
      <c r="PWT70" s="399"/>
      <c r="PWU70" s="399"/>
      <c r="PWV70" s="399"/>
      <c r="PWW70" s="399"/>
      <c r="PWX70" s="399"/>
      <c r="PWY70" s="399"/>
      <c r="PWZ70" s="399"/>
      <c r="PXA70" s="918"/>
      <c r="PXB70" s="918"/>
      <c r="PXC70" s="918"/>
      <c r="PXD70" s="566"/>
      <c r="PXE70" s="399"/>
      <c r="PXF70" s="399"/>
      <c r="PXG70" s="399"/>
      <c r="PXH70" s="567"/>
      <c r="PXI70" s="399"/>
      <c r="PXJ70" s="399"/>
      <c r="PXK70" s="399"/>
      <c r="PXL70" s="399"/>
      <c r="PXM70" s="399"/>
      <c r="PXN70" s="399"/>
      <c r="PXO70" s="399"/>
      <c r="PXP70" s="399"/>
      <c r="PXQ70" s="399"/>
      <c r="PXR70" s="918"/>
      <c r="PXS70" s="918"/>
      <c r="PXT70" s="918"/>
      <c r="PXU70" s="566"/>
      <c r="PXV70" s="399"/>
      <c r="PXW70" s="399"/>
      <c r="PXX70" s="399"/>
      <c r="PXY70" s="567"/>
      <c r="PXZ70" s="399"/>
      <c r="PYA70" s="399"/>
      <c r="PYB70" s="399"/>
      <c r="PYC70" s="399"/>
      <c r="PYD70" s="399"/>
      <c r="PYE70" s="399"/>
      <c r="PYF70" s="399"/>
      <c r="PYG70" s="399"/>
      <c r="PYH70" s="399"/>
      <c r="PYI70" s="918"/>
      <c r="PYJ70" s="918"/>
      <c r="PYK70" s="918"/>
      <c r="PYL70" s="566"/>
      <c r="PYM70" s="399"/>
      <c r="PYN70" s="399"/>
      <c r="PYO70" s="399"/>
      <c r="PYP70" s="567"/>
      <c r="PYQ70" s="399"/>
      <c r="PYR70" s="399"/>
      <c r="PYS70" s="399"/>
      <c r="PYT70" s="399"/>
      <c r="PYU70" s="399"/>
      <c r="PYV70" s="399"/>
      <c r="PYW70" s="399"/>
      <c r="PYX70" s="399"/>
      <c r="PYY70" s="399"/>
      <c r="PYZ70" s="918"/>
      <c r="PZA70" s="918"/>
      <c r="PZB70" s="918"/>
      <c r="PZC70" s="566"/>
      <c r="PZD70" s="399"/>
      <c r="PZE70" s="399"/>
      <c r="PZF70" s="399"/>
      <c r="PZG70" s="567"/>
      <c r="PZH70" s="399"/>
      <c r="PZI70" s="399"/>
      <c r="PZJ70" s="399"/>
      <c r="PZK70" s="399"/>
      <c r="PZL70" s="399"/>
      <c r="PZM70" s="399"/>
      <c r="PZN70" s="399"/>
      <c r="PZO70" s="399"/>
      <c r="PZP70" s="399"/>
      <c r="PZQ70" s="918"/>
      <c r="PZR70" s="918"/>
      <c r="PZS70" s="918"/>
      <c r="PZT70" s="566"/>
      <c r="PZU70" s="399"/>
      <c r="PZV70" s="399"/>
      <c r="PZW70" s="399"/>
      <c r="PZX70" s="567"/>
      <c r="PZY70" s="399"/>
      <c r="PZZ70" s="399"/>
      <c r="QAA70" s="399"/>
      <c r="QAB70" s="399"/>
      <c r="QAC70" s="399"/>
      <c r="QAD70" s="399"/>
      <c r="QAE70" s="399"/>
      <c r="QAF70" s="399"/>
      <c r="QAG70" s="399"/>
      <c r="QAH70" s="918"/>
      <c r="QAI70" s="918"/>
      <c r="QAJ70" s="918"/>
      <c r="QAK70" s="566"/>
      <c r="QAL70" s="399"/>
      <c r="QAM70" s="399"/>
      <c r="QAN70" s="399"/>
      <c r="QAO70" s="567"/>
      <c r="QAP70" s="399"/>
      <c r="QAQ70" s="399"/>
      <c r="QAR70" s="399"/>
      <c r="QAS70" s="399"/>
      <c r="QAT70" s="399"/>
      <c r="QAU70" s="399"/>
      <c r="QAV70" s="399"/>
      <c r="QAW70" s="399"/>
      <c r="QAX70" s="399"/>
      <c r="QAY70" s="918"/>
      <c r="QAZ70" s="918"/>
      <c r="QBA70" s="918"/>
      <c r="QBB70" s="566"/>
      <c r="QBC70" s="399"/>
      <c r="QBD70" s="399"/>
      <c r="QBE70" s="399"/>
      <c r="QBF70" s="567"/>
      <c r="QBG70" s="399"/>
      <c r="QBH70" s="399"/>
      <c r="QBI70" s="399"/>
      <c r="QBJ70" s="399"/>
      <c r="QBK70" s="399"/>
      <c r="QBL70" s="399"/>
      <c r="QBM70" s="399"/>
      <c r="QBN70" s="399"/>
      <c r="QBO70" s="399"/>
      <c r="QBP70" s="918"/>
      <c r="QBQ70" s="918"/>
      <c r="QBR70" s="918"/>
      <c r="QBS70" s="566"/>
      <c r="QBT70" s="399"/>
      <c r="QBU70" s="399"/>
      <c r="QBV70" s="399"/>
      <c r="QBW70" s="567"/>
      <c r="QBX70" s="399"/>
      <c r="QBY70" s="399"/>
      <c r="QBZ70" s="399"/>
      <c r="QCA70" s="399"/>
      <c r="QCB70" s="399"/>
      <c r="QCC70" s="399"/>
      <c r="QCD70" s="399"/>
      <c r="QCE70" s="399"/>
      <c r="QCF70" s="399"/>
      <c r="QCG70" s="918"/>
      <c r="QCH70" s="918"/>
      <c r="QCI70" s="918"/>
      <c r="QCJ70" s="566"/>
      <c r="QCK70" s="399"/>
      <c r="QCL70" s="399"/>
      <c r="QCM70" s="399"/>
      <c r="QCN70" s="567"/>
      <c r="QCO70" s="399"/>
      <c r="QCP70" s="399"/>
      <c r="QCQ70" s="399"/>
      <c r="QCR70" s="399"/>
      <c r="QCS70" s="399"/>
      <c r="QCT70" s="399"/>
      <c r="QCU70" s="399"/>
      <c r="QCV70" s="399"/>
      <c r="QCW70" s="399"/>
      <c r="QCX70" s="918"/>
      <c r="QCY70" s="918"/>
      <c r="QCZ70" s="918"/>
      <c r="QDA70" s="566"/>
      <c r="QDB70" s="399"/>
      <c r="QDC70" s="399"/>
      <c r="QDD70" s="399"/>
      <c r="QDE70" s="567"/>
      <c r="QDF70" s="399"/>
      <c r="QDG70" s="399"/>
      <c r="QDH70" s="399"/>
      <c r="QDI70" s="399"/>
      <c r="QDJ70" s="399"/>
      <c r="QDK70" s="399"/>
      <c r="QDL70" s="399"/>
      <c r="QDM70" s="399"/>
      <c r="QDN70" s="399"/>
      <c r="QDO70" s="918"/>
      <c r="QDP70" s="918"/>
      <c r="QDQ70" s="918"/>
      <c r="QDR70" s="566"/>
      <c r="QDS70" s="399"/>
      <c r="QDT70" s="399"/>
      <c r="QDU70" s="399"/>
      <c r="QDV70" s="567"/>
      <c r="QDW70" s="399"/>
      <c r="QDX70" s="399"/>
      <c r="QDY70" s="399"/>
      <c r="QDZ70" s="399"/>
      <c r="QEA70" s="399"/>
      <c r="QEB70" s="399"/>
      <c r="QEC70" s="399"/>
      <c r="QED70" s="399"/>
      <c r="QEE70" s="399"/>
      <c r="QEF70" s="918"/>
      <c r="QEG70" s="918"/>
      <c r="QEH70" s="918"/>
      <c r="QEI70" s="566"/>
      <c r="QEJ70" s="399"/>
      <c r="QEK70" s="399"/>
      <c r="QEL70" s="399"/>
      <c r="QEM70" s="567"/>
      <c r="QEN70" s="399"/>
      <c r="QEO70" s="399"/>
      <c r="QEP70" s="399"/>
      <c r="QEQ70" s="399"/>
      <c r="QER70" s="399"/>
      <c r="QES70" s="399"/>
      <c r="QET70" s="399"/>
      <c r="QEU70" s="399"/>
      <c r="QEV70" s="399"/>
      <c r="QEW70" s="918"/>
      <c r="QEX70" s="918"/>
      <c r="QEY70" s="918"/>
      <c r="QEZ70" s="566"/>
      <c r="QFA70" s="399"/>
      <c r="QFB70" s="399"/>
      <c r="QFC70" s="399"/>
      <c r="QFD70" s="567"/>
      <c r="QFE70" s="399"/>
      <c r="QFF70" s="399"/>
      <c r="QFG70" s="399"/>
      <c r="QFH70" s="399"/>
      <c r="QFI70" s="399"/>
      <c r="QFJ70" s="399"/>
      <c r="QFK70" s="399"/>
      <c r="QFL70" s="399"/>
      <c r="QFM70" s="399"/>
      <c r="QFN70" s="918"/>
      <c r="QFO70" s="918"/>
      <c r="QFP70" s="918"/>
      <c r="QFQ70" s="566"/>
      <c r="QFR70" s="399"/>
      <c r="QFS70" s="399"/>
      <c r="QFT70" s="399"/>
      <c r="QFU70" s="567"/>
      <c r="QFV70" s="399"/>
      <c r="QFW70" s="399"/>
      <c r="QFX70" s="399"/>
      <c r="QFY70" s="399"/>
      <c r="QFZ70" s="399"/>
      <c r="QGA70" s="399"/>
      <c r="QGB70" s="399"/>
      <c r="QGC70" s="399"/>
      <c r="QGD70" s="399"/>
      <c r="QGE70" s="918"/>
      <c r="QGF70" s="918"/>
      <c r="QGG70" s="918"/>
      <c r="QGH70" s="566"/>
      <c r="QGI70" s="399"/>
      <c r="QGJ70" s="399"/>
      <c r="QGK70" s="399"/>
      <c r="QGL70" s="567"/>
      <c r="QGM70" s="399"/>
      <c r="QGN70" s="399"/>
      <c r="QGO70" s="399"/>
      <c r="QGP70" s="399"/>
      <c r="QGQ70" s="399"/>
      <c r="QGR70" s="399"/>
      <c r="QGS70" s="399"/>
      <c r="QGT70" s="399"/>
      <c r="QGU70" s="399"/>
      <c r="QGV70" s="918"/>
      <c r="QGW70" s="918"/>
      <c r="QGX70" s="918"/>
      <c r="QGY70" s="566"/>
      <c r="QGZ70" s="399"/>
      <c r="QHA70" s="399"/>
      <c r="QHB70" s="399"/>
      <c r="QHC70" s="567"/>
      <c r="QHD70" s="399"/>
      <c r="QHE70" s="399"/>
      <c r="QHF70" s="399"/>
      <c r="QHG70" s="399"/>
      <c r="QHH70" s="399"/>
      <c r="QHI70" s="399"/>
      <c r="QHJ70" s="399"/>
      <c r="QHK70" s="399"/>
      <c r="QHL70" s="399"/>
      <c r="QHM70" s="918"/>
      <c r="QHN70" s="918"/>
      <c r="QHO70" s="918"/>
      <c r="QHP70" s="566"/>
      <c r="QHQ70" s="399"/>
      <c r="QHR70" s="399"/>
      <c r="QHS70" s="399"/>
      <c r="QHT70" s="567"/>
      <c r="QHU70" s="399"/>
      <c r="QHV70" s="399"/>
      <c r="QHW70" s="399"/>
      <c r="QHX70" s="399"/>
      <c r="QHY70" s="399"/>
      <c r="QHZ70" s="399"/>
      <c r="QIA70" s="399"/>
      <c r="QIB70" s="399"/>
      <c r="QIC70" s="399"/>
      <c r="QID70" s="918"/>
      <c r="QIE70" s="918"/>
      <c r="QIF70" s="918"/>
      <c r="QIG70" s="566"/>
      <c r="QIH70" s="399"/>
      <c r="QII70" s="399"/>
      <c r="QIJ70" s="399"/>
      <c r="QIK70" s="567"/>
      <c r="QIL70" s="399"/>
      <c r="QIM70" s="399"/>
      <c r="QIN70" s="399"/>
      <c r="QIO70" s="399"/>
      <c r="QIP70" s="399"/>
      <c r="QIQ70" s="399"/>
      <c r="QIR70" s="399"/>
      <c r="QIS70" s="399"/>
      <c r="QIT70" s="399"/>
      <c r="QIU70" s="918"/>
      <c r="QIV70" s="918"/>
      <c r="QIW70" s="918"/>
      <c r="QIX70" s="566"/>
      <c r="QIY70" s="399"/>
      <c r="QIZ70" s="399"/>
      <c r="QJA70" s="399"/>
      <c r="QJB70" s="567"/>
      <c r="QJC70" s="399"/>
      <c r="QJD70" s="399"/>
      <c r="QJE70" s="399"/>
      <c r="QJF70" s="399"/>
      <c r="QJG70" s="399"/>
      <c r="QJH70" s="399"/>
      <c r="QJI70" s="399"/>
      <c r="QJJ70" s="399"/>
      <c r="QJK70" s="399"/>
      <c r="QJL70" s="918"/>
      <c r="QJM70" s="918"/>
      <c r="QJN70" s="918"/>
      <c r="QJO70" s="566"/>
      <c r="QJP70" s="399"/>
      <c r="QJQ70" s="399"/>
      <c r="QJR70" s="399"/>
      <c r="QJS70" s="567"/>
      <c r="QJT70" s="399"/>
      <c r="QJU70" s="399"/>
      <c r="QJV70" s="399"/>
      <c r="QJW70" s="399"/>
      <c r="QJX70" s="399"/>
      <c r="QJY70" s="399"/>
      <c r="QJZ70" s="399"/>
      <c r="QKA70" s="399"/>
      <c r="QKB70" s="399"/>
      <c r="QKC70" s="918"/>
      <c r="QKD70" s="918"/>
      <c r="QKE70" s="918"/>
      <c r="QKF70" s="566"/>
      <c r="QKG70" s="399"/>
      <c r="QKH70" s="399"/>
      <c r="QKI70" s="399"/>
      <c r="QKJ70" s="567"/>
      <c r="QKK70" s="399"/>
      <c r="QKL70" s="399"/>
      <c r="QKM70" s="399"/>
      <c r="QKN70" s="399"/>
      <c r="QKO70" s="399"/>
      <c r="QKP70" s="399"/>
      <c r="QKQ70" s="399"/>
      <c r="QKR70" s="399"/>
      <c r="QKS70" s="399"/>
      <c r="QKT70" s="918"/>
      <c r="QKU70" s="918"/>
      <c r="QKV70" s="918"/>
      <c r="QKW70" s="566"/>
      <c r="QKX70" s="399"/>
      <c r="QKY70" s="399"/>
      <c r="QKZ70" s="399"/>
      <c r="QLA70" s="567"/>
      <c r="QLB70" s="399"/>
      <c r="QLC70" s="399"/>
      <c r="QLD70" s="399"/>
      <c r="QLE70" s="399"/>
      <c r="QLF70" s="399"/>
      <c r="QLG70" s="399"/>
      <c r="QLH70" s="399"/>
      <c r="QLI70" s="399"/>
      <c r="QLJ70" s="399"/>
      <c r="QLK70" s="918"/>
      <c r="QLL70" s="918"/>
      <c r="QLM70" s="918"/>
      <c r="QLN70" s="566"/>
      <c r="QLO70" s="399"/>
      <c r="QLP70" s="399"/>
      <c r="QLQ70" s="399"/>
      <c r="QLR70" s="567"/>
      <c r="QLS70" s="399"/>
      <c r="QLT70" s="399"/>
      <c r="QLU70" s="399"/>
      <c r="QLV70" s="399"/>
      <c r="QLW70" s="399"/>
      <c r="QLX70" s="399"/>
      <c r="QLY70" s="399"/>
      <c r="QLZ70" s="399"/>
      <c r="QMA70" s="399"/>
      <c r="QMB70" s="918"/>
      <c r="QMC70" s="918"/>
      <c r="QMD70" s="918"/>
      <c r="QME70" s="566"/>
      <c r="QMF70" s="399"/>
      <c r="QMG70" s="399"/>
      <c r="QMH70" s="399"/>
      <c r="QMI70" s="567"/>
      <c r="QMJ70" s="399"/>
      <c r="QMK70" s="399"/>
      <c r="QML70" s="399"/>
      <c r="QMM70" s="399"/>
      <c r="QMN70" s="399"/>
      <c r="QMO70" s="399"/>
      <c r="QMP70" s="399"/>
      <c r="QMQ70" s="399"/>
      <c r="QMR70" s="399"/>
      <c r="QMS70" s="918"/>
      <c r="QMT70" s="918"/>
      <c r="QMU70" s="918"/>
      <c r="QMV70" s="566"/>
      <c r="QMW70" s="399"/>
      <c r="QMX70" s="399"/>
      <c r="QMY70" s="399"/>
      <c r="QMZ70" s="567"/>
      <c r="QNA70" s="399"/>
      <c r="QNB70" s="399"/>
      <c r="QNC70" s="399"/>
      <c r="QND70" s="399"/>
      <c r="QNE70" s="399"/>
      <c r="QNF70" s="399"/>
      <c r="QNG70" s="399"/>
      <c r="QNH70" s="399"/>
      <c r="QNI70" s="399"/>
      <c r="QNJ70" s="918"/>
      <c r="QNK70" s="918"/>
      <c r="QNL70" s="918"/>
      <c r="QNM70" s="566"/>
      <c r="QNN70" s="399"/>
      <c r="QNO70" s="399"/>
      <c r="QNP70" s="399"/>
      <c r="QNQ70" s="567"/>
      <c r="QNR70" s="399"/>
      <c r="QNS70" s="399"/>
      <c r="QNT70" s="399"/>
      <c r="QNU70" s="399"/>
      <c r="QNV70" s="399"/>
      <c r="QNW70" s="399"/>
      <c r="QNX70" s="399"/>
      <c r="QNY70" s="399"/>
      <c r="QNZ70" s="399"/>
      <c r="QOA70" s="918"/>
      <c r="QOB70" s="918"/>
      <c r="QOC70" s="918"/>
      <c r="QOD70" s="566"/>
      <c r="QOE70" s="399"/>
      <c r="QOF70" s="399"/>
      <c r="QOG70" s="399"/>
      <c r="QOH70" s="567"/>
      <c r="QOI70" s="399"/>
      <c r="QOJ70" s="399"/>
      <c r="QOK70" s="399"/>
      <c r="QOL70" s="399"/>
      <c r="QOM70" s="399"/>
      <c r="QON70" s="399"/>
      <c r="QOO70" s="399"/>
      <c r="QOP70" s="399"/>
      <c r="QOQ70" s="399"/>
      <c r="QOR70" s="918"/>
      <c r="QOS70" s="918"/>
      <c r="QOT70" s="918"/>
      <c r="QOU70" s="566"/>
      <c r="QOV70" s="399"/>
      <c r="QOW70" s="399"/>
      <c r="QOX70" s="399"/>
      <c r="QOY70" s="567"/>
      <c r="QOZ70" s="399"/>
      <c r="QPA70" s="399"/>
      <c r="QPB70" s="399"/>
      <c r="QPC70" s="399"/>
      <c r="QPD70" s="399"/>
      <c r="QPE70" s="399"/>
      <c r="QPF70" s="399"/>
      <c r="QPG70" s="399"/>
      <c r="QPH70" s="399"/>
      <c r="QPI70" s="918"/>
      <c r="QPJ70" s="918"/>
      <c r="QPK70" s="918"/>
      <c r="QPL70" s="566"/>
      <c r="QPM70" s="399"/>
      <c r="QPN70" s="399"/>
      <c r="QPO70" s="399"/>
      <c r="QPP70" s="567"/>
      <c r="QPQ70" s="399"/>
      <c r="QPR70" s="399"/>
      <c r="QPS70" s="399"/>
      <c r="QPT70" s="399"/>
      <c r="QPU70" s="399"/>
      <c r="QPV70" s="399"/>
      <c r="QPW70" s="399"/>
      <c r="QPX70" s="399"/>
      <c r="QPY70" s="399"/>
      <c r="QPZ70" s="918"/>
      <c r="QQA70" s="918"/>
      <c r="QQB70" s="918"/>
      <c r="QQC70" s="566"/>
      <c r="QQD70" s="399"/>
      <c r="QQE70" s="399"/>
      <c r="QQF70" s="399"/>
      <c r="QQG70" s="567"/>
      <c r="QQH70" s="399"/>
      <c r="QQI70" s="399"/>
      <c r="QQJ70" s="399"/>
      <c r="QQK70" s="399"/>
      <c r="QQL70" s="399"/>
      <c r="QQM70" s="399"/>
      <c r="QQN70" s="399"/>
      <c r="QQO70" s="399"/>
      <c r="QQP70" s="399"/>
      <c r="QQQ70" s="918"/>
      <c r="QQR70" s="918"/>
      <c r="QQS70" s="918"/>
      <c r="QQT70" s="566"/>
      <c r="QQU70" s="399"/>
      <c r="QQV70" s="399"/>
      <c r="QQW70" s="399"/>
      <c r="QQX70" s="567"/>
      <c r="QQY70" s="399"/>
      <c r="QQZ70" s="399"/>
      <c r="QRA70" s="399"/>
      <c r="QRB70" s="399"/>
      <c r="QRC70" s="399"/>
      <c r="QRD70" s="399"/>
      <c r="QRE70" s="399"/>
      <c r="QRF70" s="399"/>
      <c r="QRG70" s="399"/>
      <c r="QRH70" s="918"/>
      <c r="QRI70" s="918"/>
      <c r="QRJ70" s="918"/>
      <c r="QRK70" s="566"/>
      <c r="QRL70" s="399"/>
      <c r="QRM70" s="399"/>
      <c r="QRN70" s="399"/>
      <c r="QRO70" s="567"/>
      <c r="QRP70" s="399"/>
      <c r="QRQ70" s="399"/>
      <c r="QRR70" s="399"/>
      <c r="QRS70" s="399"/>
      <c r="QRT70" s="399"/>
      <c r="QRU70" s="399"/>
      <c r="QRV70" s="399"/>
      <c r="QRW70" s="399"/>
      <c r="QRX70" s="399"/>
      <c r="QRY70" s="918"/>
      <c r="QRZ70" s="918"/>
      <c r="QSA70" s="918"/>
      <c r="QSB70" s="566"/>
      <c r="QSC70" s="399"/>
      <c r="QSD70" s="399"/>
      <c r="QSE70" s="399"/>
      <c r="QSF70" s="567"/>
      <c r="QSG70" s="399"/>
      <c r="QSH70" s="399"/>
      <c r="QSI70" s="399"/>
      <c r="QSJ70" s="399"/>
      <c r="QSK70" s="399"/>
      <c r="QSL70" s="399"/>
      <c r="QSM70" s="399"/>
      <c r="QSN70" s="399"/>
      <c r="QSO70" s="399"/>
      <c r="QSP70" s="918"/>
      <c r="QSQ70" s="918"/>
      <c r="QSR70" s="918"/>
      <c r="QSS70" s="566"/>
      <c r="QST70" s="399"/>
      <c r="QSU70" s="399"/>
      <c r="QSV70" s="399"/>
      <c r="QSW70" s="567"/>
      <c r="QSX70" s="399"/>
      <c r="QSY70" s="399"/>
      <c r="QSZ70" s="399"/>
      <c r="QTA70" s="399"/>
      <c r="QTB70" s="399"/>
      <c r="QTC70" s="399"/>
      <c r="QTD70" s="399"/>
      <c r="QTE70" s="399"/>
      <c r="QTF70" s="399"/>
      <c r="QTG70" s="918"/>
      <c r="QTH70" s="918"/>
      <c r="QTI70" s="918"/>
      <c r="QTJ70" s="566"/>
      <c r="QTK70" s="399"/>
      <c r="QTL70" s="399"/>
      <c r="QTM70" s="399"/>
      <c r="QTN70" s="567"/>
      <c r="QTO70" s="399"/>
      <c r="QTP70" s="399"/>
      <c r="QTQ70" s="399"/>
      <c r="QTR70" s="399"/>
      <c r="QTS70" s="399"/>
      <c r="QTT70" s="399"/>
      <c r="QTU70" s="399"/>
      <c r="QTV70" s="399"/>
      <c r="QTW70" s="399"/>
      <c r="QTX70" s="918"/>
      <c r="QTY70" s="918"/>
      <c r="QTZ70" s="918"/>
      <c r="QUA70" s="566"/>
      <c r="QUB70" s="399"/>
      <c r="QUC70" s="399"/>
      <c r="QUD70" s="399"/>
      <c r="QUE70" s="567"/>
      <c r="QUF70" s="399"/>
      <c r="QUG70" s="399"/>
      <c r="QUH70" s="399"/>
      <c r="QUI70" s="399"/>
      <c r="QUJ70" s="399"/>
      <c r="QUK70" s="399"/>
      <c r="QUL70" s="399"/>
      <c r="QUM70" s="399"/>
      <c r="QUN70" s="399"/>
      <c r="QUO70" s="918"/>
      <c r="QUP70" s="918"/>
      <c r="QUQ70" s="918"/>
      <c r="QUR70" s="566"/>
      <c r="QUS70" s="399"/>
      <c r="QUT70" s="399"/>
      <c r="QUU70" s="399"/>
      <c r="QUV70" s="567"/>
      <c r="QUW70" s="399"/>
      <c r="QUX70" s="399"/>
      <c r="QUY70" s="399"/>
      <c r="QUZ70" s="399"/>
      <c r="QVA70" s="399"/>
      <c r="QVB70" s="399"/>
      <c r="QVC70" s="399"/>
      <c r="QVD70" s="399"/>
      <c r="QVE70" s="399"/>
      <c r="QVF70" s="918"/>
      <c r="QVG70" s="918"/>
      <c r="QVH70" s="918"/>
      <c r="QVI70" s="566"/>
      <c r="QVJ70" s="399"/>
      <c r="QVK70" s="399"/>
      <c r="QVL70" s="399"/>
      <c r="QVM70" s="567"/>
      <c r="QVN70" s="399"/>
      <c r="QVO70" s="399"/>
      <c r="QVP70" s="399"/>
      <c r="QVQ70" s="399"/>
      <c r="QVR70" s="399"/>
      <c r="QVS70" s="399"/>
      <c r="QVT70" s="399"/>
      <c r="QVU70" s="399"/>
      <c r="QVV70" s="399"/>
      <c r="QVW70" s="918"/>
      <c r="QVX70" s="918"/>
      <c r="QVY70" s="918"/>
      <c r="QVZ70" s="566"/>
      <c r="QWA70" s="399"/>
      <c r="QWB70" s="399"/>
      <c r="QWC70" s="399"/>
      <c r="QWD70" s="567"/>
      <c r="QWE70" s="399"/>
      <c r="QWF70" s="399"/>
      <c r="QWG70" s="399"/>
      <c r="QWH70" s="399"/>
      <c r="QWI70" s="399"/>
      <c r="QWJ70" s="399"/>
      <c r="QWK70" s="399"/>
      <c r="QWL70" s="399"/>
      <c r="QWM70" s="399"/>
      <c r="QWN70" s="918"/>
      <c r="QWO70" s="918"/>
      <c r="QWP70" s="918"/>
      <c r="QWQ70" s="566"/>
      <c r="QWR70" s="399"/>
      <c r="QWS70" s="399"/>
      <c r="QWT70" s="399"/>
      <c r="QWU70" s="567"/>
      <c r="QWV70" s="399"/>
      <c r="QWW70" s="399"/>
      <c r="QWX70" s="399"/>
      <c r="QWY70" s="399"/>
      <c r="QWZ70" s="399"/>
      <c r="QXA70" s="399"/>
      <c r="QXB70" s="399"/>
      <c r="QXC70" s="399"/>
      <c r="QXD70" s="399"/>
      <c r="QXE70" s="918"/>
      <c r="QXF70" s="918"/>
      <c r="QXG70" s="918"/>
      <c r="QXH70" s="566"/>
      <c r="QXI70" s="399"/>
      <c r="QXJ70" s="399"/>
      <c r="QXK70" s="399"/>
      <c r="QXL70" s="567"/>
      <c r="QXM70" s="399"/>
      <c r="QXN70" s="399"/>
      <c r="QXO70" s="399"/>
      <c r="QXP70" s="399"/>
      <c r="QXQ70" s="399"/>
      <c r="QXR70" s="399"/>
      <c r="QXS70" s="399"/>
      <c r="QXT70" s="399"/>
      <c r="QXU70" s="399"/>
      <c r="QXV70" s="918"/>
      <c r="QXW70" s="918"/>
      <c r="QXX70" s="918"/>
      <c r="QXY70" s="566"/>
      <c r="QXZ70" s="399"/>
      <c r="QYA70" s="399"/>
      <c r="QYB70" s="399"/>
      <c r="QYC70" s="567"/>
      <c r="QYD70" s="399"/>
      <c r="QYE70" s="399"/>
      <c r="QYF70" s="399"/>
      <c r="QYG70" s="399"/>
      <c r="QYH70" s="399"/>
      <c r="QYI70" s="399"/>
      <c r="QYJ70" s="399"/>
      <c r="QYK70" s="399"/>
      <c r="QYL70" s="399"/>
      <c r="QYM70" s="918"/>
      <c r="QYN70" s="918"/>
      <c r="QYO70" s="918"/>
      <c r="QYP70" s="566"/>
      <c r="QYQ70" s="399"/>
      <c r="QYR70" s="399"/>
      <c r="QYS70" s="399"/>
      <c r="QYT70" s="567"/>
      <c r="QYU70" s="399"/>
      <c r="QYV70" s="399"/>
      <c r="QYW70" s="399"/>
      <c r="QYX70" s="399"/>
      <c r="QYY70" s="399"/>
      <c r="QYZ70" s="399"/>
      <c r="QZA70" s="399"/>
      <c r="QZB70" s="399"/>
      <c r="QZC70" s="399"/>
      <c r="QZD70" s="918"/>
      <c r="QZE70" s="918"/>
      <c r="QZF70" s="918"/>
      <c r="QZG70" s="566"/>
      <c r="QZH70" s="399"/>
      <c r="QZI70" s="399"/>
      <c r="QZJ70" s="399"/>
      <c r="QZK70" s="567"/>
      <c r="QZL70" s="399"/>
      <c r="QZM70" s="399"/>
      <c r="QZN70" s="399"/>
      <c r="QZO70" s="399"/>
      <c r="QZP70" s="399"/>
      <c r="QZQ70" s="399"/>
      <c r="QZR70" s="399"/>
      <c r="QZS70" s="399"/>
      <c r="QZT70" s="399"/>
      <c r="QZU70" s="918"/>
      <c r="QZV70" s="918"/>
      <c r="QZW70" s="918"/>
      <c r="QZX70" s="566"/>
      <c r="QZY70" s="399"/>
      <c r="QZZ70" s="399"/>
      <c r="RAA70" s="399"/>
      <c r="RAB70" s="567"/>
      <c r="RAC70" s="399"/>
      <c r="RAD70" s="399"/>
      <c r="RAE70" s="399"/>
      <c r="RAF70" s="399"/>
      <c r="RAG70" s="399"/>
      <c r="RAH70" s="399"/>
      <c r="RAI70" s="399"/>
      <c r="RAJ70" s="399"/>
      <c r="RAK70" s="399"/>
      <c r="RAL70" s="918"/>
      <c r="RAM70" s="918"/>
      <c r="RAN70" s="918"/>
      <c r="RAO70" s="566"/>
      <c r="RAP70" s="399"/>
      <c r="RAQ70" s="399"/>
      <c r="RAR70" s="399"/>
      <c r="RAS70" s="567"/>
      <c r="RAT70" s="399"/>
      <c r="RAU70" s="399"/>
      <c r="RAV70" s="399"/>
      <c r="RAW70" s="399"/>
      <c r="RAX70" s="399"/>
      <c r="RAY70" s="399"/>
      <c r="RAZ70" s="399"/>
      <c r="RBA70" s="399"/>
      <c r="RBB70" s="399"/>
      <c r="RBC70" s="918"/>
      <c r="RBD70" s="918"/>
      <c r="RBE70" s="918"/>
      <c r="RBF70" s="566"/>
      <c r="RBG70" s="399"/>
      <c r="RBH70" s="399"/>
      <c r="RBI70" s="399"/>
      <c r="RBJ70" s="567"/>
      <c r="RBK70" s="399"/>
      <c r="RBL70" s="399"/>
      <c r="RBM70" s="399"/>
      <c r="RBN70" s="399"/>
      <c r="RBO70" s="399"/>
      <c r="RBP70" s="399"/>
      <c r="RBQ70" s="399"/>
      <c r="RBR70" s="399"/>
      <c r="RBS70" s="399"/>
      <c r="RBT70" s="918"/>
      <c r="RBU70" s="918"/>
      <c r="RBV70" s="918"/>
      <c r="RBW70" s="566"/>
      <c r="RBX70" s="399"/>
      <c r="RBY70" s="399"/>
      <c r="RBZ70" s="399"/>
      <c r="RCA70" s="567"/>
      <c r="RCB70" s="399"/>
      <c r="RCC70" s="399"/>
      <c r="RCD70" s="399"/>
      <c r="RCE70" s="399"/>
      <c r="RCF70" s="399"/>
      <c r="RCG70" s="399"/>
      <c r="RCH70" s="399"/>
      <c r="RCI70" s="399"/>
      <c r="RCJ70" s="399"/>
      <c r="RCK70" s="918"/>
      <c r="RCL70" s="918"/>
      <c r="RCM70" s="918"/>
      <c r="RCN70" s="566"/>
      <c r="RCO70" s="399"/>
      <c r="RCP70" s="399"/>
      <c r="RCQ70" s="399"/>
      <c r="RCR70" s="567"/>
      <c r="RCS70" s="399"/>
      <c r="RCT70" s="399"/>
      <c r="RCU70" s="399"/>
      <c r="RCV70" s="399"/>
      <c r="RCW70" s="399"/>
      <c r="RCX70" s="399"/>
      <c r="RCY70" s="399"/>
      <c r="RCZ70" s="399"/>
      <c r="RDA70" s="399"/>
      <c r="RDB70" s="918"/>
      <c r="RDC70" s="918"/>
      <c r="RDD70" s="918"/>
      <c r="RDE70" s="566"/>
      <c r="RDF70" s="399"/>
      <c r="RDG70" s="399"/>
      <c r="RDH70" s="399"/>
      <c r="RDI70" s="567"/>
      <c r="RDJ70" s="399"/>
      <c r="RDK70" s="399"/>
      <c r="RDL70" s="399"/>
      <c r="RDM70" s="399"/>
      <c r="RDN70" s="399"/>
      <c r="RDO70" s="399"/>
      <c r="RDP70" s="399"/>
      <c r="RDQ70" s="399"/>
      <c r="RDR70" s="399"/>
      <c r="RDS70" s="918"/>
      <c r="RDT70" s="918"/>
      <c r="RDU70" s="918"/>
      <c r="RDV70" s="566"/>
      <c r="RDW70" s="399"/>
      <c r="RDX70" s="399"/>
      <c r="RDY70" s="399"/>
      <c r="RDZ70" s="567"/>
      <c r="REA70" s="399"/>
      <c r="REB70" s="399"/>
      <c r="REC70" s="399"/>
      <c r="RED70" s="399"/>
      <c r="REE70" s="399"/>
      <c r="REF70" s="399"/>
      <c r="REG70" s="399"/>
      <c r="REH70" s="399"/>
      <c r="REI70" s="399"/>
      <c r="REJ70" s="918"/>
      <c r="REK70" s="918"/>
      <c r="REL70" s="918"/>
      <c r="REM70" s="566"/>
      <c r="REN70" s="399"/>
      <c r="REO70" s="399"/>
      <c r="REP70" s="399"/>
      <c r="REQ70" s="567"/>
      <c r="RER70" s="399"/>
      <c r="RES70" s="399"/>
      <c r="RET70" s="399"/>
      <c r="REU70" s="399"/>
      <c r="REV70" s="399"/>
      <c r="REW70" s="399"/>
      <c r="REX70" s="399"/>
      <c r="REY70" s="399"/>
      <c r="REZ70" s="399"/>
      <c r="RFA70" s="918"/>
      <c r="RFB70" s="918"/>
      <c r="RFC70" s="918"/>
      <c r="RFD70" s="566"/>
      <c r="RFE70" s="399"/>
      <c r="RFF70" s="399"/>
      <c r="RFG70" s="399"/>
      <c r="RFH70" s="567"/>
      <c r="RFI70" s="399"/>
      <c r="RFJ70" s="399"/>
      <c r="RFK70" s="399"/>
      <c r="RFL70" s="399"/>
      <c r="RFM70" s="399"/>
      <c r="RFN70" s="399"/>
      <c r="RFO70" s="399"/>
      <c r="RFP70" s="399"/>
      <c r="RFQ70" s="399"/>
      <c r="RFR70" s="918"/>
      <c r="RFS70" s="918"/>
      <c r="RFT70" s="918"/>
      <c r="RFU70" s="566"/>
      <c r="RFV70" s="399"/>
      <c r="RFW70" s="399"/>
      <c r="RFX70" s="399"/>
      <c r="RFY70" s="567"/>
      <c r="RFZ70" s="399"/>
      <c r="RGA70" s="399"/>
      <c r="RGB70" s="399"/>
      <c r="RGC70" s="399"/>
      <c r="RGD70" s="399"/>
      <c r="RGE70" s="399"/>
      <c r="RGF70" s="399"/>
      <c r="RGG70" s="399"/>
      <c r="RGH70" s="399"/>
      <c r="RGI70" s="918"/>
      <c r="RGJ70" s="918"/>
      <c r="RGK70" s="918"/>
      <c r="RGL70" s="566"/>
      <c r="RGM70" s="399"/>
      <c r="RGN70" s="399"/>
      <c r="RGO70" s="399"/>
      <c r="RGP70" s="567"/>
      <c r="RGQ70" s="399"/>
      <c r="RGR70" s="399"/>
      <c r="RGS70" s="399"/>
      <c r="RGT70" s="399"/>
      <c r="RGU70" s="399"/>
      <c r="RGV70" s="399"/>
      <c r="RGW70" s="399"/>
      <c r="RGX70" s="399"/>
      <c r="RGY70" s="399"/>
      <c r="RGZ70" s="918"/>
      <c r="RHA70" s="918"/>
      <c r="RHB70" s="918"/>
      <c r="RHC70" s="566"/>
      <c r="RHD70" s="399"/>
      <c r="RHE70" s="399"/>
      <c r="RHF70" s="399"/>
      <c r="RHG70" s="567"/>
      <c r="RHH70" s="399"/>
      <c r="RHI70" s="399"/>
      <c r="RHJ70" s="399"/>
      <c r="RHK70" s="399"/>
      <c r="RHL70" s="399"/>
      <c r="RHM70" s="399"/>
      <c r="RHN70" s="399"/>
      <c r="RHO70" s="399"/>
      <c r="RHP70" s="399"/>
      <c r="RHQ70" s="918"/>
      <c r="RHR70" s="918"/>
      <c r="RHS70" s="918"/>
      <c r="RHT70" s="566"/>
      <c r="RHU70" s="399"/>
      <c r="RHV70" s="399"/>
      <c r="RHW70" s="399"/>
      <c r="RHX70" s="567"/>
      <c r="RHY70" s="399"/>
      <c r="RHZ70" s="399"/>
      <c r="RIA70" s="399"/>
      <c r="RIB70" s="399"/>
      <c r="RIC70" s="399"/>
      <c r="RID70" s="399"/>
      <c r="RIE70" s="399"/>
      <c r="RIF70" s="399"/>
      <c r="RIG70" s="399"/>
      <c r="RIH70" s="918"/>
      <c r="RII70" s="918"/>
      <c r="RIJ70" s="918"/>
      <c r="RIK70" s="566"/>
      <c r="RIL70" s="399"/>
      <c r="RIM70" s="399"/>
      <c r="RIN70" s="399"/>
      <c r="RIO70" s="567"/>
      <c r="RIP70" s="399"/>
      <c r="RIQ70" s="399"/>
      <c r="RIR70" s="399"/>
      <c r="RIS70" s="399"/>
      <c r="RIT70" s="399"/>
      <c r="RIU70" s="399"/>
      <c r="RIV70" s="399"/>
      <c r="RIW70" s="399"/>
      <c r="RIX70" s="399"/>
      <c r="RIY70" s="918"/>
      <c r="RIZ70" s="918"/>
      <c r="RJA70" s="918"/>
      <c r="RJB70" s="566"/>
      <c r="RJC70" s="399"/>
      <c r="RJD70" s="399"/>
      <c r="RJE70" s="399"/>
      <c r="RJF70" s="567"/>
      <c r="RJG70" s="399"/>
      <c r="RJH70" s="399"/>
      <c r="RJI70" s="399"/>
      <c r="RJJ70" s="399"/>
      <c r="RJK70" s="399"/>
      <c r="RJL70" s="399"/>
      <c r="RJM70" s="399"/>
      <c r="RJN70" s="399"/>
      <c r="RJO70" s="399"/>
      <c r="RJP70" s="918"/>
      <c r="RJQ70" s="918"/>
      <c r="RJR70" s="918"/>
      <c r="RJS70" s="566"/>
      <c r="RJT70" s="399"/>
      <c r="RJU70" s="399"/>
      <c r="RJV70" s="399"/>
      <c r="RJW70" s="567"/>
      <c r="RJX70" s="399"/>
      <c r="RJY70" s="399"/>
      <c r="RJZ70" s="399"/>
      <c r="RKA70" s="399"/>
      <c r="RKB70" s="399"/>
      <c r="RKC70" s="399"/>
      <c r="RKD70" s="399"/>
      <c r="RKE70" s="399"/>
      <c r="RKF70" s="399"/>
      <c r="RKG70" s="918"/>
      <c r="RKH70" s="918"/>
      <c r="RKI70" s="918"/>
      <c r="RKJ70" s="566"/>
      <c r="RKK70" s="399"/>
      <c r="RKL70" s="399"/>
      <c r="RKM70" s="399"/>
      <c r="RKN70" s="567"/>
      <c r="RKO70" s="399"/>
      <c r="RKP70" s="399"/>
      <c r="RKQ70" s="399"/>
      <c r="RKR70" s="399"/>
      <c r="RKS70" s="399"/>
      <c r="RKT70" s="399"/>
      <c r="RKU70" s="399"/>
      <c r="RKV70" s="399"/>
      <c r="RKW70" s="399"/>
      <c r="RKX70" s="918"/>
      <c r="RKY70" s="918"/>
      <c r="RKZ70" s="918"/>
      <c r="RLA70" s="566"/>
      <c r="RLB70" s="399"/>
      <c r="RLC70" s="399"/>
      <c r="RLD70" s="399"/>
      <c r="RLE70" s="567"/>
      <c r="RLF70" s="399"/>
      <c r="RLG70" s="399"/>
      <c r="RLH70" s="399"/>
      <c r="RLI70" s="399"/>
      <c r="RLJ70" s="399"/>
      <c r="RLK70" s="399"/>
      <c r="RLL70" s="399"/>
      <c r="RLM70" s="399"/>
      <c r="RLN70" s="399"/>
      <c r="RLO70" s="918"/>
      <c r="RLP70" s="918"/>
      <c r="RLQ70" s="918"/>
      <c r="RLR70" s="566"/>
      <c r="RLS70" s="399"/>
      <c r="RLT70" s="399"/>
      <c r="RLU70" s="399"/>
      <c r="RLV70" s="567"/>
      <c r="RLW70" s="399"/>
      <c r="RLX70" s="399"/>
      <c r="RLY70" s="399"/>
      <c r="RLZ70" s="399"/>
      <c r="RMA70" s="399"/>
      <c r="RMB70" s="399"/>
      <c r="RMC70" s="399"/>
      <c r="RMD70" s="399"/>
      <c r="RME70" s="399"/>
      <c r="RMF70" s="918"/>
      <c r="RMG70" s="918"/>
      <c r="RMH70" s="918"/>
      <c r="RMI70" s="566"/>
      <c r="RMJ70" s="399"/>
      <c r="RMK70" s="399"/>
      <c r="RML70" s="399"/>
      <c r="RMM70" s="567"/>
      <c r="RMN70" s="399"/>
      <c r="RMO70" s="399"/>
      <c r="RMP70" s="399"/>
      <c r="RMQ70" s="399"/>
      <c r="RMR70" s="399"/>
      <c r="RMS70" s="399"/>
      <c r="RMT70" s="399"/>
      <c r="RMU70" s="399"/>
      <c r="RMV70" s="399"/>
      <c r="RMW70" s="918"/>
      <c r="RMX70" s="918"/>
      <c r="RMY70" s="918"/>
      <c r="RMZ70" s="566"/>
      <c r="RNA70" s="399"/>
      <c r="RNB70" s="399"/>
      <c r="RNC70" s="399"/>
      <c r="RND70" s="567"/>
      <c r="RNE70" s="399"/>
      <c r="RNF70" s="399"/>
      <c r="RNG70" s="399"/>
      <c r="RNH70" s="399"/>
      <c r="RNI70" s="399"/>
      <c r="RNJ70" s="399"/>
      <c r="RNK70" s="399"/>
      <c r="RNL70" s="399"/>
      <c r="RNM70" s="399"/>
      <c r="RNN70" s="918"/>
      <c r="RNO70" s="918"/>
      <c r="RNP70" s="918"/>
      <c r="RNQ70" s="566"/>
      <c r="RNR70" s="399"/>
      <c r="RNS70" s="399"/>
      <c r="RNT70" s="399"/>
      <c r="RNU70" s="567"/>
      <c r="RNV70" s="399"/>
      <c r="RNW70" s="399"/>
      <c r="RNX70" s="399"/>
      <c r="RNY70" s="399"/>
      <c r="RNZ70" s="399"/>
      <c r="ROA70" s="399"/>
      <c r="ROB70" s="399"/>
      <c r="ROC70" s="399"/>
      <c r="ROD70" s="399"/>
      <c r="ROE70" s="918"/>
      <c r="ROF70" s="918"/>
      <c r="ROG70" s="918"/>
      <c r="ROH70" s="566"/>
      <c r="ROI70" s="399"/>
      <c r="ROJ70" s="399"/>
      <c r="ROK70" s="399"/>
      <c r="ROL70" s="567"/>
      <c r="ROM70" s="399"/>
      <c r="RON70" s="399"/>
      <c r="ROO70" s="399"/>
      <c r="ROP70" s="399"/>
      <c r="ROQ70" s="399"/>
      <c r="ROR70" s="399"/>
      <c r="ROS70" s="399"/>
      <c r="ROT70" s="399"/>
      <c r="ROU70" s="399"/>
      <c r="ROV70" s="918"/>
      <c r="ROW70" s="918"/>
      <c r="ROX70" s="918"/>
      <c r="ROY70" s="566"/>
      <c r="ROZ70" s="399"/>
      <c r="RPA70" s="399"/>
      <c r="RPB70" s="399"/>
      <c r="RPC70" s="567"/>
      <c r="RPD70" s="399"/>
      <c r="RPE70" s="399"/>
      <c r="RPF70" s="399"/>
      <c r="RPG70" s="399"/>
      <c r="RPH70" s="399"/>
      <c r="RPI70" s="399"/>
      <c r="RPJ70" s="399"/>
      <c r="RPK70" s="399"/>
      <c r="RPL70" s="399"/>
      <c r="RPM70" s="918"/>
      <c r="RPN70" s="918"/>
      <c r="RPO70" s="918"/>
      <c r="RPP70" s="566"/>
      <c r="RPQ70" s="399"/>
      <c r="RPR70" s="399"/>
      <c r="RPS70" s="399"/>
      <c r="RPT70" s="567"/>
      <c r="RPU70" s="399"/>
      <c r="RPV70" s="399"/>
      <c r="RPW70" s="399"/>
      <c r="RPX70" s="399"/>
      <c r="RPY70" s="399"/>
      <c r="RPZ70" s="399"/>
      <c r="RQA70" s="399"/>
      <c r="RQB70" s="399"/>
      <c r="RQC70" s="399"/>
      <c r="RQD70" s="918"/>
      <c r="RQE70" s="918"/>
      <c r="RQF70" s="918"/>
      <c r="RQG70" s="566"/>
      <c r="RQH70" s="399"/>
      <c r="RQI70" s="399"/>
      <c r="RQJ70" s="399"/>
      <c r="RQK70" s="567"/>
      <c r="RQL70" s="399"/>
      <c r="RQM70" s="399"/>
      <c r="RQN70" s="399"/>
      <c r="RQO70" s="399"/>
      <c r="RQP70" s="399"/>
      <c r="RQQ70" s="399"/>
      <c r="RQR70" s="399"/>
      <c r="RQS70" s="399"/>
      <c r="RQT70" s="399"/>
      <c r="RQU70" s="918"/>
      <c r="RQV70" s="918"/>
      <c r="RQW70" s="918"/>
      <c r="RQX70" s="566"/>
      <c r="RQY70" s="399"/>
      <c r="RQZ70" s="399"/>
      <c r="RRA70" s="399"/>
      <c r="RRB70" s="567"/>
      <c r="RRC70" s="399"/>
      <c r="RRD70" s="399"/>
      <c r="RRE70" s="399"/>
      <c r="RRF70" s="399"/>
      <c r="RRG70" s="399"/>
      <c r="RRH70" s="399"/>
      <c r="RRI70" s="399"/>
      <c r="RRJ70" s="399"/>
      <c r="RRK70" s="399"/>
      <c r="RRL70" s="918"/>
      <c r="RRM70" s="918"/>
      <c r="RRN70" s="918"/>
      <c r="RRO70" s="566"/>
      <c r="RRP70" s="399"/>
      <c r="RRQ70" s="399"/>
      <c r="RRR70" s="399"/>
      <c r="RRS70" s="567"/>
      <c r="RRT70" s="399"/>
      <c r="RRU70" s="399"/>
      <c r="RRV70" s="399"/>
      <c r="RRW70" s="399"/>
      <c r="RRX70" s="399"/>
      <c r="RRY70" s="399"/>
      <c r="RRZ70" s="399"/>
      <c r="RSA70" s="399"/>
      <c r="RSB70" s="399"/>
      <c r="RSC70" s="918"/>
      <c r="RSD70" s="918"/>
      <c r="RSE70" s="918"/>
      <c r="RSF70" s="566"/>
      <c r="RSG70" s="399"/>
      <c r="RSH70" s="399"/>
      <c r="RSI70" s="399"/>
      <c r="RSJ70" s="567"/>
      <c r="RSK70" s="399"/>
      <c r="RSL70" s="399"/>
      <c r="RSM70" s="399"/>
      <c r="RSN70" s="399"/>
      <c r="RSO70" s="399"/>
      <c r="RSP70" s="399"/>
      <c r="RSQ70" s="399"/>
      <c r="RSR70" s="399"/>
      <c r="RSS70" s="399"/>
      <c r="RST70" s="918"/>
      <c r="RSU70" s="918"/>
      <c r="RSV70" s="918"/>
      <c r="RSW70" s="566"/>
      <c r="RSX70" s="399"/>
      <c r="RSY70" s="399"/>
      <c r="RSZ70" s="399"/>
      <c r="RTA70" s="567"/>
      <c r="RTB70" s="399"/>
      <c r="RTC70" s="399"/>
      <c r="RTD70" s="399"/>
      <c r="RTE70" s="399"/>
      <c r="RTF70" s="399"/>
      <c r="RTG70" s="399"/>
      <c r="RTH70" s="399"/>
      <c r="RTI70" s="399"/>
      <c r="RTJ70" s="399"/>
      <c r="RTK70" s="918"/>
      <c r="RTL70" s="918"/>
      <c r="RTM70" s="918"/>
      <c r="RTN70" s="566"/>
      <c r="RTO70" s="399"/>
      <c r="RTP70" s="399"/>
      <c r="RTQ70" s="399"/>
      <c r="RTR70" s="567"/>
      <c r="RTS70" s="399"/>
      <c r="RTT70" s="399"/>
      <c r="RTU70" s="399"/>
      <c r="RTV70" s="399"/>
      <c r="RTW70" s="399"/>
      <c r="RTX70" s="399"/>
      <c r="RTY70" s="399"/>
      <c r="RTZ70" s="399"/>
      <c r="RUA70" s="399"/>
      <c r="RUB70" s="918"/>
      <c r="RUC70" s="918"/>
      <c r="RUD70" s="918"/>
      <c r="RUE70" s="566"/>
      <c r="RUF70" s="399"/>
      <c r="RUG70" s="399"/>
      <c r="RUH70" s="399"/>
      <c r="RUI70" s="567"/>
      <c r="RUJ70" s="399"/>
      <c r="RUK70" s="399"/>
      <c r="RUL70" s="399"/>
      <c r="RUM70" s="399"/>
      <c r="RUN70" s="399"/>
      <c r="RUO70" s="399"/>
      <c r="RUP70" s="399"/>
      <c r="RUQ70" s="399"/>
      <c r="RUR70" s="399"/>
      <c r="RUS70" s="918"/>
      <c r="RUT70" s="918"/>
      <c r="RUU70" s="918"/>
      <c r="RUV70" s="566"/>
      <c r="RUW70" s="399"/>
      <c r="RUX70" s="399"/>
      <c r="RUY70" s="399"/>
      <c r="RUZ70" s="567"/>
      <c r="RVA70" s="399"/>
      <c r="RVB70" s="399"/>
      <c r="RVC70" s="399"/>
      <c r="RVD70" s="399"/>
      <c r="RVE70" s="399"/>
      <c r="RVF70" s="399"/>
      <c r="RVG70" s="399"/>
      <c r="RVH70" s="399"/>
      <c r="RVI70" s="399"/>
      <c r="RVJ70" s="918"/>
      <c r="RVK70" s="918"/>
      <c r="RVL70" s="918"/>
      <c r="RVM70" s="566"/>
      <c r="RVN70" s="399"/>
      <c r="RVO70" s="399"/>
      <c r="RVP70" s="399"/>
      <c r="RVQ70" s="567"/>
      <c r="RVR70" s="399"/>
      <c r="RVS70" s="399"/>
      <c r="RVT70" s="399"/>
      <c r="RVU70" s="399"/>
      <c r="RVV70" s="399"/>
      <c r="RVW70" s="399"/>
      <c r="RVX70" s="399"/>
      <c r="RVY70" s="399"/>
      <c r="RVZ70" s="399"/>
      <c r="RWA70" s="918"/>
      <c r="RWB70" s="918"/>
      <c r="RWC70" s="918"/>
      <c r="RWD70" s="566"/>
      <c r="RWE70" s="399"/>
      <c r="RWF70" s="399"/>
      <c r="RWG70" s="399"/>
      <c r="RWH70" s="567"/>
      <c r="RWI70" s="399"/>
      <c r="RWJ70" s="399"/>
      <c r="RWK70" s="399"/>
      <c r="RWL70" s="399"/>
      <c r="RWM70" s="399"/>
      <c r="RWN70" s="399"/>
      <c r="RWO70" s="399"/>
      <c r="RWP70" s="399"/>
      <c r="RWQ70" s="399"/>
      <c r="RWR70" s="918"/>
      <c r="RWS70" s="918"/>
      <c r="RWT70" s="918"/>
      <c r="RWU70" s="566"/>
      <c r="RWV70" s="399"/>
      <c r="RWW70" s="399"/>
      <c r="RWX70" s="399"/>
      <c r="RWY70" s="567"/>
      <c r="RWZ70" s="399"/>
      <c r="RXA70" s="399"/>
      <c r="RXB70" s="399"/>
      <c r="RXC70" s="399"/>
      <c r="RXD70" s="399"/>
      <c r="RXE70" s="399"/>
      <c r="RXF70" s="399"/>
      <c r="RXG70" s="399"/>
      <c r="RXH70" s="399"/>
      <c r="RXI70" s="918"/>
      <c r="RXJ70" s="918"/>
      <c r="RXK70" s="918"/>
      <c r="RXL70" s="566"/>
      <c r="RXM70" s="399"/>
      <c r="RXN70" s="399"/>
      <c r="RXO70" s="399"/>
      <c r="RXP70" s="567"/>
      <c r="RXQ70" s="399"/>
      <c r="RXR70" s="399"/>
      <c r="RXS70" s="399"/>
      <c r="RXT70" s="399"/>
      <c r="RXU70" s="399"/>
      <c r="RXV70" s="399"/>
      <c r="RXW70" s="399"/>
      <c r="RXX70" s="399"/>
      <c r="RXY70" s="399"/>
      <c r="RXZ70" s="918"/>
      <c r="RYA70" s="918"/>
      <c r="RYB70" s="918"/>
      <c r="RYC70" s="566"/>
      <c r="RYD70" s="399"/>
      <c r="RYE70" s="399"/>
      <c r="RYF70" s="399"/>
      <c r="RYG70" s="567"/>
      <c r="RYH70" s="399"/>
      <c r="RYI70" s="399"/>
      <c r="RYJ70" s="399"/>
      <c r="RYK70" s="399"/>
      <c r="RYL70" s="399"/>
      <c r="RYM70" s="399"/>
      <c r="RYN70" s="399"/>
      <c r="RYO70" s="399"/>
      <c r="RYP70" s="399"/>
      <c r="RYQ70" s="918"/>
      <c r="RYR70" s="918"/>
      <c r="RYS70" s="918"/>
      <c r="RYT70" s="566"/>
      <c r="RYU70" s="399"/>
      <c r="RYV70" s="399"/>
      <c r="RYW70" s="399"/>
      <c r="RYX70" s="567"/>
      <c r="RYY70" s="399"/>
      <c r="RYZ70" s="399"/>
      <c r="RZA70" s="399"/>
      <c r="RZB70" s="399"/>
      <c r="RZC70" s="399"/>
      <c r="RZD70" s="399"/>
      <c r="RZE70" s="399"/>
      <c r="RZF70" s="399"/>
      <c r="RZG70" s="399"/>
      <c r="RZH70" s="918"/>
      <c r="RZI70" s="918"/>
      <c r="RZJ70" s="918"/>
      <c r="RZK70" s="566"/>
      <c r="RZL70" s="399"/>
      <c r="RZM70" s="399"/>
      <c r="RZN70" s="399"/>
      <c r="RZO70" s="567"/>
      <c r="RZP70" s="399"/>
      <c r="RZQ70" s="399"/>
      <c r="RZR70" s="399"/>
      <c r="RZS70" s="399"/>
      <c r="RZT70" s="399"/>
      <c r="RZU70" s="399"/>
      <c r="RZV70" s="399"/>
      <c r="RZW70" s="399"/>
      <c r="RZX70" s="399"/>
      <c r="RZY70" s="918"/>
      <c r="RZZ70" s="918"/>
      <c r="SAA70" s="918"/>
      <c r="SAB70" s="566"/>
      <c r="SAC70" s="399"/>
      <c r="SAD70" s="399"/>
      <c r="SAE70" s="399"/>
      <c r="SAF70" s="567"/>
      <c r="SAG70" s="399"/>
      <c r="SAH70" s="399"/>
      <c r="SAI70" s="399"/>
      <c r="SAJ70" s="399"/>
      <c r="SAK70" s="399"/>
      <c r="SAL70" s="399"/>
      <c r="SAM70" s="399"/>
      <c r="SAN70" s="399"/>
      <c r="SAO70" s="399"/>
      <c r="SAP70" s="918"/>
      <c r="SAQ70" s="918"/>
      <c r="SAR70" s="918"/>
      <c r="SAS70" s="566"/>
      <c r="SAT70" s="399"/>
      <c r="SAU70" s="399"/>
      <c r="SAV70" s="399"/>
      <c r="SAW70" s="567"/>
      <c r="SAX70" s="399"/>
      <c r="SAY70" s="399"/>
      <c r="SAZ70" s="399"/>
      <c r="SBA70" s="399"/>
      <c r="SBB70" s="399"/>
      <c r="SBC70" s="399"/>
      <c r="SBD70" s="399"/>
      <c r="SBE70" s="399"/>
      <c r="SBF70" s="399"/>
      <c r="SBG70" s="918"/>
      <c r="SBH70" s="918"/>
      <c r="SBI70" s="918"/>
      <c r="SBJ70" s="566"/>
      <c r="SBK70" s="399"/>
      <c r="SBL70" s="399"/>
      <c r="SBM70" s="399"/>
      <c r="SBN70" s="567"/>
      <c r="SBO70" s="399"/>
      <c r="SBP70" s="399"/>
      <c r="SBQ70" s="399"/>
      <c r="SBR70" s="399"/>
      <c r="SBS70" s="399"/>
      <c r="SBT70" s="399"/>
      <c r="SBU70" s="399"/>
      <c r="SBV70" s="399"/>
      <c r="SBW70" s="399"/>
      <c r="SBX70" s="918"/>
      <c r="SBY70" s="918"/>
      <c r="SBZ70" s="918"/>
      <c r="SCA70" s="566"/>
      <c r="SCB70" s="399"/>
      <c r="SCC70" s="399"/>
      <c r="SCD70" s="399"/>
      <c r="SCE70" s="567"/>
      <c r="SCF70" s="399"/>
      <c r="SCG70" s="399"/>
      <c r="SCH70" s="399"/>
      <c r="SCI70" s="399"/>
      <c r="SCJ70" s="399"/>
      <c r="SCK70" s="399"/>
      <c r="SCL70" s="399"/>
      <c r="SCM70" s="399"/>
      <c r="SCN70" s="399"/>
      <c r="SCO70" s="918"/>
      <c r="SCP70" s="918"/>
      <c r="SCQ70" s="918"/>
      <c r="SCR70" s="566"/>
      <c r="SCS70" s="399"/>
      <c r="SCT70" s="399"/>
      <c r="SCU70" s="399"/>
      <c r="SCV70" s="567"/>
      <c r="SCW70" s="399"/>
      <c r="SCX70" s="399"/>
      <c r="SCY70" s="399"/>
      <c r="SCZ70" s="399"/>
      <c r="SDA70" s="399"/>
      <c r="SDB70" s="399"/>
      <c r="SDC70" s="399"/>
      <c r="SDD70" s="399"/>
      <c r="SDE70" s="399"/>
      <c r="SDF70" s="918"/>
      <c r="SDG70" s="918"/>
      <c r="SDH70" s="918"/>
      <c r="SDI70" s="566"/>
      <c r="SDJ70" s="399"/>
      <c r="SDK70" s="399"/>
      <c r="SDL70" s="399"/>
      <c r="SDM70" s="567"/>
      <c r="SDN70" s="399"/>
      <c r="SDO70" s="399"/>
      <c r="SDP70" s="399"/>
      <c r="SDQ70" s="399"/>
      <c r="SDR70" s="399"/>
      <c r="SDS70" s="399"/>
      <c r="SDT70" s="399"/>
      <c r="SDU70" s="399"/>
      <c r="SDV70" s="399"/>
      <c r="SDW70" s="918"/>
      <c r="SDX70" s="918"/>
      <c r="SDY70" s="918"/>
      <c r="SDZ70" s="566"/>
      <c r="SEA70" s="399"/>
      <c r="SEB70" s="399"/>
      <c r="SEC70" s="399"/>
      <c r="SED70" s="567"/>
      <c r="SEE70" s="399"/>
      <c r="SEF70" s="399"/>
      <c r="SEG70" s="399"/>
      <c r="SEH70" s="399"/>
      <c r="SEI70" s="399"/>
      <c r="SEJ70" s="399"/>
      <c r="SEK70" s="399"/>
      <c r="SEL70" s="399"/>
      <c r="SEM70" s="399"/>
      <c r="SEN70" s="918"/>
      <c r="SEO70" s="918"/>
      <c r="SEP70" s="918"/>
      <c r="SEQ70" s="566"/>
      <c r="SER70" s="399"/>
      <c r="SES70" s="399"/>
      <c r="SET70" s="399"/>
      <c r="SEU70" s="567"/>
      <c r="SEV70" s="399"/>
      <c r="SEW70" s="399"/>
      <c r="SEX70" s="399"/>
      <c r="SEY70" s="399"/>
      <c r="SEZ70" s="399"/>
      <c r="SFA70" s="399"/>
      <c r="SFB70" s="399"/>
      <c r="SFC70" s="399"/>
      <c r="SFD70" s="399"/>
      <c r="SFE70" s="918"/>
      <c r="SFF70" s="918"/>
      <c r="SFG70" s="918"/>
      <c r="SFH70" s="566"/>
      <c r="SFI70" s="399"/>
      <c r="SFJ70" s="399"/>
      <c r="SFK70" s="399"/>
      <c r="SFL70" s="567"/>
      <c r="SFM70" s="399"/>
      <c r="SFN70" s="399"/>
      <c r="SFO70" s="399"/>
      <c r="SFP70" s="399"/>
      <c r="SFQ70" s="399"/>
      <c r="SFR70" s="399"/>
      <c r="SFS70" s="399"/>
      <c r="SFT70" s="399"/>
      <c r="SFU70" s="399"/>
      <c r="SFV70" s="918"/>
      <c r="SFW70" s="918"/>
      <c r="SFX70" s="918"/>
      <c r="SFY70" s="566"/>
      <c r="SFZ70" s="399"/>
      <c r="SGA70" s="399"/>
      <c r="SGB70" s="399"/>
      <c r="SGC70" s="567"/>
      <c r="SGD70" s="399"/>
      <c r="SGE70" s="399"/>
      <c r="SGF70" s="399"/>
      <c r="SGG70" s="399"/>
      <c r="SGH70" s="399"/>
      <c r="SGI70" s="399"/>
      <c r="SGJ70" s="399"/>
      <c r="SGK70" s="399"/>
      <c r="SGL70" s="399"/>
      <c r="SGM70" s="918"/>
      <c r="SGN70" s="918"/>
      <c r="SGO70" s="918"/>
      <c r="SGP70" s="566"/>
      <c r="SGQ70" s="399"/>
      <c r="SGR70" s="399"/>
      <c r="SGS70" s="399"/>
      <c r="SGT70" s="567"/>
      <c r="SGU70" s="399"/>
      <c r="SGV70" s="399"/>
      <c r="SGW70" s="399"/>
      <c r="SGX70" s="399"/>
      <c r="SGY70" s="399"/>
      <c r="SGZ70" s="399"/>
      <c r="SHA70" s="399"/>
      <c r="SHB70" s="399"/>
      <c r="SHC70" s="399"/>
      <c r="SHD70" s="918"/>
      <c r="SHE70" s="918"/>
      <c r="SHF70" s="918"/>
      <c r="SHG70" s="566"/>
      <c r="SHH70" s="399"/>
      <c r="SHI70" s="399"/>
      <c r="SHJ70" s="399"/>
      <c r="SHK70" s="567"/>
      <c r="SHL70" s="399"/>
      <c r="SHM70" s="399"/>
      <c r="SHN70" s="399"/>
      <c r="SHO70" s="399"/>
      <c r="SHP70" s="399"/>
      <c r="SHQ70" s="399"/>
      <c r="SHR70" s="399"/>
      <c r="SHS70" s="399"/>
      <c r="SHT70" s="399"/>
      <c r="SHU70" s="918"/>
      <c r="SHV70" s="918"/>
      <c r="SHW70" s="918"/>
      <c r="SHX70" s="566"/>
      <c r="SHY70" s="399"/>
      <c r="SHZ70" s="399"/>
      <c r="SIA70" s="399"/>
      <c r="SIB70" s="567"/>
      <c r="SIC70" s="399"/>
      <c r="SID70" s="399"/>
      <c r="SIE70" s="399"/>
      <c r="SIF70" s="399"/>
      <c r="SIG70" s="399"/>
      <c r="SIH70" s="399"/>
      <c r="SII70" s="399"/>
      <c r="SIJ70" s="399"/>
      <c r="SIK70" s="399"/>
      <c r="SIL70" s="918"/>
      <c r="SIM70" s="918"/>
      <c r="SIN70" s="918"/>
      <c r="SIO70" s="566"/>
      <c r="SIP70" s="399"/>
      <c r="SIQ70" s="399"/>
      <c r="SIR70" s="399"/>
      <c r="SIS70" s="567"/>
      <c r="SIT70" s="399"/>
      <c r="SIU70" s="399"/>
      <c r="SIV70" s="399"/>
      <c r="SIW70" s="399"/>
      <c r="SIX70" s="399"/>
      <c r="SIY70" s="399"/>
      <c r="SIZ70" s="399"/>
      <c r="SJA70" s="399"/>
      <c r="SJB70" s="399"/>
      <c r="SJC70" s="918"/>
      <c r="SJD70" s="918"/>
      <c r="SJE70" s="918"/>
      <c r="SJF70" s="566"/>
      <c r="SJG70" s="399"/>
      <c r="SJH70" s="399"/>
      <c r="SJI70" s="399"/>
      <c r="SJJ70" s="567"/>
      <c r="SJK70" s="399"/>
      <c r="SJL70" s="399"/>
      <c r="SJM70" s="399"/>
      <c r="SJN70" s="399"/>
      <c r="SJO70" s="399"/>
      <c r="SJP70" s="399"/>
      <c r="SJQ70" s="399"/>
      <c r="SJR70" s="399"/>
      <c r="SJS70" s="399"/>
      <c r="SJT70" s="918"/>
      <c r="SJU70" s="918"/>
      <c r="SJV70" s="918"/>
      <c r="SJW70" s="566"/>
      <c r="SJX70" s="399"/>
      <c r="SJY70" s="399"/>
      <c r="SJZ70" s="399"/>
      <c r="SKA70" s="567"/>
      <c r="SKB70" s="399"/>
      <c r="SKC70" s="399"/>
      <c r="SKD70" s="399"/>
      <c r="SKE70" s="399"/>
      <c r="SKF70" s="399"/>
      <c r="SKG70" s="399"/>
      <c r="SKH70" s="399"/>
      <c r="SKI70" s="399"/>
      <c r="SKJ70" s="399"/>
      <c r="SKK70" s="918"/>
      <c r="SKL70" s="918"/>
      <c r="SKM70" s="918"/>
      <c r="SKN70" s="566"/>
      <c r="SKO70" s="399"/>
      <c r="SKP70" s="399"/>
      <c r="SKQ70" s="399"/>
      <c r="SKR70" s="567"/>
      <c r="SKS70" s="399"/>
      <c r="SKT70" s="399"/>
      <c r="SKU70" s="399"/>
      <c r="SKV70" s="399"/>
      <c r="SKW70" s="399"/>
      <c r="SKX70" s="399"/>
      <c r="SKY70" s="399"/>
      <c r="SKZ70" s="399"/>
      <c r="SLA70" s="399"/>
      <c r="SLB70" s="918"/>
      <c r="SLC70" s="918"/>
      <c r="SLD70" s="918"/>
      <c r="SLE70" s="566"/>
      <c r="SLF70" s="399"/>
      <c r="SLG70" s="399"/>
      <c r="SLH70" s="399"/>
      <c r="SLI70" s="567"/>
      <c r="SLJ70" s="399"/>
      <c r="SLK70" s="399"/>
      <c r="SLL70" s="399"/>
      <c r="SLM70" s="399"/>
      <c r="SLN70" s="399"/>
      <c r="SLO70" s="399"/>
      <c r="SLP70" s="399"/>
      <c r="SLQ70" s="399"/>
      <c r="SLR70" s="399"/>
      <c r="SLS70" s="918"/>
      <c r="SLT70" s="918"/>
      <c r="SLU70" s="918"/>
      <c r="SLV70" s="566"/>
      <c r="SLW70" s="399"/>
      <c r="SLX70" s="399"/>
      <c r="SLY70" s="399"/>
      <c r="SLZ70" s="567"/>
      <c r="SMA70" s="399"/>
      <c r="SMB70" s="399"/>
      <c r="SMC70" s="399"/>
      <c r="SMD70" s="399"/>
      <c r="SME70" s="399"/>
      <c r="SMF70" s="399"/>
      <c r="SMG70" s="399"/>
      <c r="SMH70" s="399"/>
      <c r="SMI70" s="399"/>
      <c r="SMJ70" s="918"/>
      <c r="SMK70" s="918"/>
      <c r="SML70" s="918"/>
      <c r="SMM70" s="566"/>
      <c r="SMN70" s="399"/>
      <c r="SMO70" s="399"/>
      <c r="SMP70" s="399"/>
      <c r="SMQ70" s="567"/>
      <c r="SMR70" s="399"/>
      <c r="SMS70" s="399"/>
      <c r="SMT70" s="399"/>
      <c r="SMU70" s="399"/>
      <c r="SMV70" s="399"/>
      <c r="SMW70" s="399"/>
      <c r="SMX70" s="399"/>
      <c r="SMY70" s="399"/>
      <c r="SMZ70" s="399"/>
      <c r="SNA70" s="918"/>
      <c r="SNB70" s="918"/>
      <c r="SNC70" s="918"/>
      <c r="SND70" s="566"/>
      <c r="SNE70" s="399"/>
      <c r="SNF70" s="399"/>
      <c r="SNG70" s="399"/>
      <c r="SNH70" s="567"/>
      <c r="SNI70" s="399"/>
      <c r="SNJ70" s="399"/>
      <c r="SNK70" s="399"/>
      <c r="SNL70" s="399"/>
      <c r="SNM70" s="399"/>
      <c r="SNN70" s="399"/>
      <c r="SNO70" s="399"/>
      <c r="SNP70" s="399"/>
      <c r="SNQ70" s="399"/>
      <c r="SNR70" s="918"/>
      <c r="SNS70" s="918"/>
      <c r="SNT70" s="918"/>
      <c r="SNU70" s="566"/>
      <c r="SNV70" s="399"/>
      <c r="SNW70" s="399"/>
      <c r="SNX70" s="399"/>
      <c r="SNY70" s="567"/>
      <c r="SNZ70" s="399"/>
      <c r="SOA70" s="399"/>
      <c r="SOB70" s="399"/>
      <c r="SOC70" s="399"/>
      <c r="SOD70" s="399"/>
      <c r="SOE70" s="399"/>
      <c r="SOF70" s="399"/>
      <c r="SOG70" s="399"/>
      <c r="SOH70" s="399"/>
      <c r="SOI70" s="918"/>
      <c r="SOJ70" s="918"/>
      <c r="SOK70" s="918"/>
      <c r="SOL70" s="566"/>
      <c r="SOM70" s="399"/>
      <c r="SON70" s="399"/>
      <c r="SOO70" s="399"/>
      <c r="SOP70" s="567"/>
      <c r="SOQ70" s="399"/>
      <c r="SOR70" s="399"/>
      <c r="SOS70" s="399"/>
      <c r="SOT70" s="399"/>
      <c r="SOU70" s="399"/>
      <c r="SOV70" s="399"/>
      <c r="SOW70" s="399"/>
      <c r="SOX70" s="399"/>
      <c r="SOY70" s="399"/>
      <c r="SOZ70" s="918"/>
      <c r="SPA70" s="918"/>
      <c r="SPB70" s="918"/>
      <c r="SPC70" s="566"/>
      <c r="SPD70" s="399"/>
      <c r="SPE70" s="399"/>
      <c r="SPF70" s="399"/>
      <c r="SPG70" s="567"/>
      <c r="SPH70" s="399"/>
      <c r="SPI70" s="399"/>
      <c r="SPJ70" s="399"/>
      <c r="SPK70" s="399"/>
      <c r="SPL70" s="399"/>
      <c r="SPM70" s="399"/>
      <c r="SPN70" s="399"/>
      <c r="SPO70" s="399"/>
      <c r="SPP70" s="399"/>
      <c r="SPQ70" s="918"/>
      <c r="SPR70" s="918"/>
      <c r="SPS70" s="918"/>
      <c r="SPT70" s="566"/>
      <c r="SPU70" s="399"/>
      <c r="SPV70" s="399"/>
      <c r="SPW70" s="399"/>
      <c r="SPX70" s="567"/>
      <c r="SPY70" s="399"/>
      <c r="SPZ70" s="399"/>
      <c r="SQA70" s="399"/>
      <c r="SQB70" s="399"/>
      <c r="SQC70" s="399"/>
      <c r="SQD70" s="399"/>
      <c r="SQE70" s="399"/>
      <c r="SQF70" s="399"/>
      <c r="SQG70" s="399"/>
      <c r="SQH70" s="918"/>
      <c r="SQI70" s="918"/>
      <c r="SQJ70" s="918"/>
      <c r="SQK70" s="566"/>
      <c r="SQL70" s="399"/>
      <c r="SQM70" s="399"/>
      <c r="SQN70" s="399"/>
      <c r="SQO70" s="567"/>
      <c r="SQP70" s="399"/>
      <c r="SQQ70" s="399"/>
      <c r="SQR70" s="399"/>
      <c r="SQS70" s="399"/>
      <c r="SQT70" s="399"/>
      <c r="SQU70" s="399"/>
      <c r="SQV70" s="399"/>
      <c r="SQW70" s="399"/>
      <c r="SQX70" s="399"/>
      <c r="SQY70" s="918"/>
      <c r="SQZ70" s="918"/>
      <c r="SRA70" s="918"/>
      <c r="SRB70" s="566"/>
      <c r="SRC70" s="399"/>
      <c r="SRD70" s="399"/>
      <c r="SRE70" s="399"/>
      <c r="SRF70" s="567"/>
      <c r="SRG70" s="399"/>
      <c r="SRH70" s="399"/>
      <c r="SRI70" s="399"/>
      <c r="SRJ70" s="399"/>
      <c r="SRK70" s="399"/>
      <c r="SRL70" s="399"/>
      <c r="SRM70" s="399"/>
      <c r="SRN70" s="399"/>
      <c r="SRO70" s="399"/>
      <c r="SRP70" s="918"/>
      <c r="SRQ70" s="918"/>
      <c r="SRR70" s="918"/>
      <c r="SRS70" s="566"/>
      <c r="SRT70" s="399"/>
      <c r="SRU70" s="399"/>
      <c r="SRV70" s="399"/>
      <c r="SRW70" s="567"/>
      <c r="SRX70" s="399"/>
      <c r="SRY70" s="399"/>
      <c r="SRZ70" s="399"/>
      <c r="SSA70" s="399"/>
      <c r="SSB70" s="399"/>
      <c r="SSC70" s="399"/>
      <c r="SSD70" s="399"/>
      <c r="SSE70" s="399"/>
      <c r="SSF70" s="399"/>
      <c r="SSG70" s="918"/>
      <c r="SSH70" s="918"/>
      <c r="SSI70" s="918"/>
      <c r="SSJ70" s="566"/>
      <c r="SSK70" s="399"/>
      <c r="SSL70" s="399"/>
      <c r="SSM70" s="399"/>
      <c r="SSN70" s="567"/>
      <c r="SSO70" s="399"/>
      <c r="SSP70" s="399"/>
      <c r="SSQ70" s="399"/>
      <c r="SSR70" s="399"/>
      <c r="SSS70" s="399"/>
      <c r="SST70" s="399"/>
      <c r="SSU70" s="399"/>
      <c r="SSV70" s="399"/>
      <c r="SSW70" s="399"/>
      <c r="SSX70" s="918"/>
      <c r="SSY70" s="918"/>
      <c r="SSZ70" s="918"/>
      <c r="STA70" s="566"/>
      <c r="STB70" s="399"/>
      <c r="STC70" s="399"/>
      <c r="STD70" s="399"/>
      <c r="STE70" s="567"/>
      <c r="STF70" s="399"/>
      <c r="STG70" s="399"/>
      <c r="STH70" s="399"/>
      <c r="STI70" s="399"/>
      <c r="STJ70" s="399"/>
      <c r="STK70" s="399"/>
      <c r="STL70" s="399"/>
      <c r="STM70" s="399"/>
      <c r="STN70" s="399"/>
      <c r="STO70" s="918"/>
      <c r="STP70" s="918"/>
      <c r="STQ70" s="918"/>
      <c r="STR70" s="566"/>
      <c r="STS70" s="399"/>
      <c r="STT70" s="399"/>
      <c r="STU70" s="399"/>
      <c r="STV70" s="567"/>
      <c r="STW70" s="399"/>
      <c r="STX70" s="399"/>
      <c r="STY70" s="399"/>
      <c r="STZ70" s="399"/>
      <c r="SUA70" s="399"/>
      <c r="SUB70" s="399"/>
      <c r="SUC70" s="399"/>
      <c r="SUD70" s="399"/>
      <c r="SUE70" s="399"/>
      <c r="SUF70" s="918"/>
      <c r="SUG70" s="918"/>
      <c r="SUH70" s="918"/>
      <c r="SUI70" s="566"/>
      <c r="SUJ70" s="399"/>
      <c r="SUK70" s="399"/>
      <c r="SUL70" s="399"/>
      <c r="SUM70" s="567"/>
      <c r="SUN70" s="399"/>
      <c r="SUO70" s="399"/>
      <c r="SUP70" s="399"/>
      <c r="SUQ70" s="399"/>
      <c r="SUR70" s="399"/>
      <c r="SUS70" s="399"/>
      <c r="SUT70" s="399"/>
      <c r="SUU70" s="399"/>
      <c r="SUV70" s="399"/>
      <c r="SUW70" s="918"/>
      <c r="SUX70" s="918"/>
      <c r="SUY70" s="918"/>
      <c r="SUZ70" s="566"/>
      <c r="SVA70" s="399"/>
      <c r="SVB70" s="399"/>
      <c r="SVC70" s="399"/>
      <c r="SVD70" s="567"/>
      <c r="SVE70" s="399"/>
      <c r="SVF70" s="399"/>
      <c r="SVG70" s="399"/>
      <c r="SVH70" s="399"/>
      <c r="SVI70" s="399"/>
      <c r="SVJ70" s="399"/>
      <c r="SVK70" s="399"/>
      <c r="SVL70" s="399"/>
      <c r="SVM70" s="399"/>
      <c r="SVN70" s="918"/>
      <c r="SVO70" s="918"/>
      <c r="SVP70" s="918"/>
      <c r="SVQ70" s="566"/>
      <c r="SVR70" s="399"/>
      <c r="SVS70" s="399"/>
      <c r="SVT70" s="399"/>
      <c r="SVU70" s="567"/>
      <c r="SVV70" s="399"/>
      <c r="SVW70" s="399"/>
      <c r="SVX70" s="399"/>
      <c r="SVY70" s="399"/>
      <c r="SVZ70" s="399"/>
      <c r="SWA70" s="399"/>
      <c r="SWB70" s="399"/>
      <c r="SWC70" s="399"/>
      <c r="SWD70" s="399"/>
      <c r="SWE70" s="918"/>
      <c r="SWF70" s="918"/>
      <c r="SWG70" s="918"/>
      <c r="SWH70" s="566"/>
      <c r="SWI70" s="399"/>
      <c r="SWJ70" s="399"/>
      <c r="SWK70" s="399"/>
      <c r="SWL70" s="567"/>
      <c r="SWM70" s="399"/>
      <c r="SWN70" s="399"/>
      <c r="SWO70" s="399"/>
      <c r="SWP70" s="399"/>
      <c r="SWQ70" s="399"/>
      <c r="SWR70" s="399"/>
      <c r="SWS70" s="399"/>
      <c r="SWT70" s="399"/>
      <c r="SWU70" s="399"/>
      <c r="SWV70" s="918"/>
      <c r="SWW70" s="918"/>
      <c r="SWX70" s="918"/>
      <c r="SWY70" s="566"/>
      <c r="SWZ70" s="399"/>
      <c r="SXA70" s="399"/>
      <c r="SXB70" s="399"/>
      <c r="SXC70" s="567"/>
      <c r="SXD70" s="399"/>
      <c r="SXE70" s="399"/>
      <c r="SXF70" s="399"/>
      <c r="SXG70" s="399"/>
      <c r="SXH70" s="399"/>
      <c r="SXI70" s="399"/>
      <c r="SXJ70" s="399"/>
      <c r="SXK70" s="399"/>
      <c r="SXL70" s="399"/>
      <c r="SXM70" s="918"/>
      <c r="SXN70" s="918"/>
      <c r="SXO70" s="918"/>
      <c r="SXP70" s="566"/>
      <c r="SXQ70" s="399"/>
      <c r="SXR70" s="399"/>
      <c r="SXS70" s="399"/>
      <c r="SXT70" s="567"/>
      <c r="SXU70" s="399"/>
      <c r="SXV70" s="399"/>
      <c r="SXW70" s="399"/>
      <c r="SXX70" s="399"/>
      <c r="SXY70" s="399"/>
      <c r="SXZ70" s="399"/>
      <c r="SYA70" s="399"/>
      <c r="SYB70" s="399"/>
      <c r="SYC70" s="399"/>
      <c r="SYD70" s="918"/>
      <c r="SYE70" s="918"/>
      <c r="SYF70" s="918"/>
      <c r="SYG70" s="566"/>
      <c r="SYH70" s="399"/>
      <c r="SYI70" s="399"/>
      <c r="SYJ70" s="399"/>
      <c r="SYK70" s="567"/>
      <c r="SYL70" s="399"/>
      <c r="SYM70" s="399"/>
      <c r="SYN70" s="399"/>
      <c r="SYO70" s="399"/>
      <c r="SYP70" s="399"/>
      <c r="SYQ70" s="399"/>
      <c r="SYR70" s="399"/>
      <c r="SYS70" s="399"/>
      <c r="SYT70" s="399"/>
      <c r="SYU70" s="918"/>
      <c r="SYV70" s="918"/>
      <c r="SYW70" s="918"/>
      <c r="SYX70" s="566"/>
      <c r="SYY70" s="399"/>
      <c r="SYZ70" s="399"/>
      <c r="SZA70" s="399"/>
      <c r="SZB70" s="567"/>
      <c r="SZC70" s="399"/>
      <c r="SZD70" s="399"/>
      <c r="SZE70" s="399"/>
      <c r="SZF70" s="399"/>
      <c r="SZG70" s="399"/>
      <c r="SZH70" s="399"/>
      <c r="SZI70" s="399"/>
      <c r="SZJ70" s="399"/>
      <c r="SZK70" s="399"/>
      <c r="SZL70" s="918"/>
      <c r="SZM70" s="918"/>
      <c r="SZN70" s="918"/>
      <c r="SZO70" s="566"/>
      <c r="SZP70" s="399"/>
      <c r="SZQ70" s="399"/>
      <c r="SZR70" s="399"/>
      <c r="SZS70" s="567"/>
      <c r="SZT70" s="399"/>
      <c r="SZU70" s="399"/>
      <c r="SZV70" s="399"/>
      <c r="SZW70" s="399"/>
      <c r="SZX70" s="399"/>
      <c r="SZY70" s="399"/>
      <c r="SZZ70" s="399"/>
      <c r="TAA70" s="399"/>
      <c r="TAB70" s="399"/>
      <c r="TAC70" s="918"/>
      <c r="TAD70" s="918"/>
      <c r="TAE70" s="918"/>
      <c r="TAF70" s="566"/>
      <c r="TAG70" s="399"/>
      <c r="TAH70" s="399"/>
      <c r="TAI70" s="399"/>
      <c r="TAJ70" s="567"/>
      <c r="TAK70" s="399"/>
      <c r="TAL70" s="399"/>
      <c r="TAM70" s="399"/>
      <c r="TAN70" s="399"/>
      <c r="TAO70" s="399"/>
      <c r="TAP70" s="399"/>
      <c r="TAQ70" s="399"/>
      <c r="TAR70" s="399"/>
      <c r="TAS70" s="399"/>
      <c r="TAT70" s="918"/>
      <c r="TAU70" s="918"/>
      <c r="TAV70" s="918"/>
      <c r="TAW70" s="566"/>
      <c r="TAX70" s="399"/>
      <c r="TAY70" s="399"/>
      <c r="TAZ70" s="399"/>
      <c r="TBA70" s="567"/>
      <c r="TBB70" s="399"/>
      <c r="TBC70" s="399"/>
      <c r="TBD70" s="399"/>
      <c r="TBE70" s="399"/>
      <c r="TBF70" s="399"/>
      <c r="TBG70" s="399"/>
      <c r="TBH70" s="399"/>
      <c r="TBI70" s="399"/>
      <c r="TBJ70" s="399"/>
      <c r="TBK70" s="918"/>
      <c r="TBL70" s="918"/>
      <c r="TBM70" s="918"/>
      <c r="TBN70" s="566"/>
      <c r="TBO70" s="399"/>
      <c r="TBP70" s="399"/>
      <c r="TBQ70" s="399"/>
      <c r="TBR70" s="567"/>
      <c r="TBS70" s="399"/>
      <c r="TBT70" s="399"/>
      <c r="TBU70" s="399"/>
      <c r="TBV70" s="399"/>
      <c r="TBW70" s="399"/>
      <c r="TBX70" s="399"/>
      <c r="TBY70" s="399"/>
      <c r="TBZ70" s="399"/>
      <c r="TCA70" s="399"/>
      <c r="TCB70" s="918"/>
      <c r="TCC70" s="918"/>
      <c r="TCD70" s="918"/>
      <c r="TCE70" s="566"/>
      <c r="TCF70" s="399"/>
      <c r="TCG70" s="399"/>
      <c r="TCH70" s="399"/>
      <c r="TCI70" s="567"/>
      <c r="TCJ70" s="399"/>
      <c r="TCK70" s="399"/>
      <c r="TCL70" s="399"/>
      <c r="TCM70" s="399"/>
      <c r="TCN70" s="399"/>
      <c r="TCO70" s="399"/>
      <c r="TCP70" s="399"/>
      <c r="TCQ70" s="399"/>
      <c r="TCR70" s="399"/>
      <c r="TCS70" s="918"/>
      <c r="TCT70" s="918"/>
      <c r="TCU70" s="918"/>
      <c r="TCV70" s="566"/>
      <c r="TCW70" s="399"/>
      <c r="TCX70" s="399"/>
      <c r="TCY70" s="399"/>
      <c r="TCZ70" s="567"/>
      <c r="TDA70" s="399"/>
      <c r="TDB70" s="399"/>
      <c r="TDC70" s="399"/>
      <c r="TDD70" s="399"/>
      <c r="TDE70" s="399"/>
      <c r="TDF70" s="399"/>
      <c r="TDG70" s="399"/>
      <c r="TDH70" s="399"/>
      <c r="TDI70" s="399"/>
      <c r="TDJ70" s="918"/>
      <c r="TDK70" s="918"/>
      <c r="TDL70" s="918"/>
      <c r="TDM70" s="566"/>
      <c r="TDN70" s="399"/>
      <c r="TDO70" s="399"/>
      <c r="TDP70" s="399"/>
      <c r="TDQ70" s="567"/>
      <c r="TDR70" s="399"/>
      <c r="TDS70" s="399"/>
      <c r="TDT70" s="399"/>
      <c r="TDU70" s="399"/>
      <c r="TDV70" s="399"/>
      <c r="TDW70" s="399"/>
      <c r="TDX70" s="399"/>
      <c r="TDY70" s="399"/>
      <c r="TDZ70" s="399"/>
      <c r="TEA70" s="918"/>
      <c r="TEB70" s="918"/>
      <c r="TEC70" s="918"/>
      <c r="TED70" s="566"/>
      <c r="TEE70" s="399"/>
      <c r="TEF70" s="399"/>
      <c r="TEG70" s="399"/>
      <c r="TEH70" s="567"/>
      <c r="TEI70" s="399"/>
      <c r="TEJ70" s="399"/>
      <c r="TEK70" s="399"/>
      <c r="TEL70" s="399"/>
      <c r="TEM70" s="399"/>
      <c r="TEN70" s="399"/>
      <c r="TEO70" s="399"/>
      <c r="TEP70" s="399"/>
      <c r="TEQ70" s="399"/>
      <c r="TER70" s="918"/>
      <c r="TES70" s="918"/>
      <c r="TET70" s="918"/>
      <c r="TEU70" s="566"/>
      <c r="TEV70" s="399"/>
      <c r="TEW70" s="399"/>
      <c r="TEX70" s="399"/>
      <c r="TEY70" s="567"/>
      <c r="TEZ70" s="399"/>
      <c r="TFA70" s="399"/>
      <c r="TFB70" s="399"/>
      <c r="TFC70" s="399"/>
      <c r="TFD70" s="399"/>
      <c r="TFE70" s="399"/>
      <c r="TFF70" s="399"/>
      <c r="TFG70" s="399"/>
      <c r="TFH70" s="399"/>
      <c r="TFI70" s="918"/>
      <c r="TFJ70" s="918"/>
      <c r="TFK70" s="918"/>
      <c r="TFL70" s="566"/>
      <c r="TFM70" s="399"/>
      <c r="TFN70" s="399"/>
      <c r="TFO70" s="399"/>
      <c r="TFP70" s="567"/>
      <c r="TFQ70" s="399"/>
      <c r="TFR70" s="399"/>
      <c r="TFS70" s="399"/>
      <c r="TFT70" s="399"/>
      <c r="TFU70" s="399"/>
      <c r="TFV70" s="399"/>
      <c r="TFW70" s="399"/>
      <c r="TFX70" s="399"/>
      <c r="TFY70" s="399"/>
      <c r="TFZ70" s="918"/>
      <c r="TGA70" s="918"/>
      <c r="TGB70" s="918"/>
      <c r="TGC70" s="566"/>
      <c r="TGD70" s="399"/>
      <c r="TGE70" s="399"/>
      <c r="TGF70" s="399"/>
      <c r="TGG70" s="567"/>
      <c r="TGH70" s="399"/>
      <c r="TGI70" s="399"/>
      <c r="TGJ70" s="399"/>
      <c r="TGK70" s="399"/>
      <c r="TGL70" s="399"/>
      <c r="TGM70" s="399"/>
      <c r="TGN70" s="399"/>
      <c r="TGO70" s="399"/>
      <c r="TGP70" s="399"/>
      <c r="TGQ70" s="918"/>
      <c r="TGR70" s="918"/>
      <c r="TGS70" s="918"/>
      <c r="TGT70" s="566"/>
      <c r="TGU70" s="399"/>
      <c r="TGV70" s="399"/>
      <c r="TGW70" s="399"/>
      <c r="TGX70" s="567"/>
      <c r="TGY70" s="399"/>
      <c r="TGZ70" s="399"/>
      <c r="THA70" s="399"/>
      <c r="THB70" s="399"/>
      <c r="THC70" s="399"/>
      <c r="THD70" s="399"/>
      <c r="THE70" s="399"/>
      <c r="THF70" s="399"/>
      <c r="THG70" s="399"/>
      <c r="THH70" s="918"/>
      <c r="THI70" s="918"/>
      <c r="THJ70" s="918"/>
      <c r="THK70" s="566"/>
      <c r="THL70" s="399"/>
      <c r="THM70" s="399"/>
      <c r="THN70" s="399"/>
      <c r="THO70" s="567"/>
      <c r="THP70" s="399"/>
      <c r="THQ70" s="399"/>
      <c r="THR70" s="399"/>
      <c r="THS70" s="399"/>
      <c r="THT70" s="399"/>
      <c r="THU70" s="399"/>
      <c r="THV70" s="399"/>
      <c r="THW70" s="399"/>
      <c r="THX70" s="399"/>
      <c r="THY70" s="918"/>
      <c r="THZ70" s="918"/>
      <c r="TIA70" s="918"/>
      <c r="TIB70" s="566"/>
      <c r="TIC70" s="399"/>
      <c r="TID70" s="399"/>
      <c r="TIE70" s="399"/>
      <c r="TIF70" s="567"/>
      <c r="TIG70" s="399"/>
      <c r="TIH70" s="399"/>
      <c r="TII70" s="399"/>
      <c r="TIJ70" s="399"/>
      <c r="TIK70" s="399"/>
      <c r="TIL70" s="399"/>
      <c r="TIM70" s="399"/>
      <c r="TIN70" s="399"/>
      <c r="TIO70" s="399"/>
      <c r="TIP70" s="918"/>
      <c r="TIQ70" s="918"/>
      <c r="TIR70" s="918"/>
      <c r="TIS70" s="566"/>
      <c r="TIT70" s="399"/>
      <c r="TIU70" s="399"/>
      <c r="TIV70" s="399"/>
      <c r="TIW70" s="567"/>
      <c r="TIX70" s="399"/>
      <c r="TIY70" s="399"/>
      <c r="TIZ70" s="399"/>
      <c r="TJA70" s="399"/>
      <c r="TJB70" s="399"/>
      <c r="TJC70" s="399"/>
      <c r="TJD70" s="399"/>
      <c r="TJE70" s="399"/>
      <c r="TJF70" s="399"/>
      <c r="TJG70" s="918"/>
      <c r="TJH70" s="918"/>
      <c r="TJI70" s="918"/>
      <c r="TJJ70" s="566"/>
      <c r="TJK70" s="399"/>
      <c r="TJL70" s="399"/>
      <c r="TJM70" s="399"/>
      <c r="TJN70" s="567"/>
      <c r="TJO70" s="399"/>
      <c r="TJP70" s="399"/>
      <c r="TJQ70" s="399"/>
      <c r="TJR70" s="399"/>
      <c r="TJS70" s="399"/>
      <c r="TJT70" s="399"/>
      <c r="TJU70" s="399"/>
      <c r="TJV70" s="399"/>
      <c r="TJW70" s="399"/>
      <c r="TJX70" s="918"/>
      <c r="TJY70" s="918"/>
      <c r="TJZ70" s="918"/>
      <c r="TKA70" s="566"/>
      <c r="TKB70" s="399"/>
      <c r="TKC70" s="399"/>
      <c r="TKD70" s="399"/>
      <c r="TKE70" s="567"/>
      <c r="TKF70" s="399"/>
      <c r="TKG70" s="399"/>
      <c r="TKH70" s="399"/>
      <c r="TKI70" s="399"/>
      <c r="TKJ70" s="399"/>
      <c r="TKK70" s="399"/>
      <c r="TKL70" s="399"/>
      <c r="TKM70" s="399"/>
      <c r="TKN70" s="399"/>
      <c r="TKO70" s="918"/>
      <c r="TKP70" s="918"/>
      <c r="TKQ70" s="918"/>
      <c r="TKR70" s="566"/>
      <c r="TKS70" s="399"/>
      <c r="TKT70" s="399"/>
      <c r="TKU70" s="399"/>
      <c r="TKV70" s="567"/>
      <c r="TKW70" s="399"/>
      <c r="TKX70" s="399"/>
      <c r="TKY70" s="399"/>
      <c r="TKZ70" s="399"/>
      <c r="TLA70" s="399"/>
      <c r="TLB70" s="399"/>
      <c r="TLC70" s="399"/>
      <c r="TLD70" s="399"/>
      <c r="TLE70" s="399"/>
      <c r="TLF70" s="918"/>
      <c r="TLG70" s="918"/>
      <c r="TLH70" s="918"/>
      <c r="TLI70" s="566"/>
      <c r="TLJ70" s="399"/>
      <c r="TLK70" s="399"/>
      <c r="TLL70" s="399"/>
      <c r="TLM70" s="567"/>
      <c r="TLN70" s="399"/>
      <c r="TLO70" s="399"/>
      <c r="TLP70" s="399"/>
      <c r="TLQ70" s="399"/>
      <c r="TLR70" s="399"/>
      <c r="TLS70" s="399"/>
      <c r="TLT70" s="399"/>
      <c r="TLU70" s="399"/>
      <c r="TLV70" s="399"/>
      <c r="TLW70" s="918"/>
      <c r="TLX70" s="918"/>
      <c r="TLY70" s="918"/>
      <c r="TLZ70" s="566"/>
      <c r="TMA70" s="399"/>
      <c r="TMB70" s="399"/>
      <c r="TMC70" s="399"/>
      <c r="TMD70" s="567"/>
      <c r="TME70" s="399"/>
      <c r="TMF70" s="399"/>
      <c r="TMG70" s="399"/>
      <c r="TMH70" s="399"/>
      <c r="TMI70" s="399"/>
      <c r="TMJ70" s="399"/>
      <c r="TMK70" s="399"/>
      <c r="TML70" s="399"/>
      <c r="TMM70" s="399"/>
      <c r="TMN70" s="918"/>
      <c r="TMO70" s="918"/>
      <c r="TMP70" s="918"/>
      <c r="TMQ70" s="566"/>
      <c r="TMR70" s="399"/>
      <c r="TMS70" s="399"/>
      <c r="TMT70" s="399"/>
      <c r="TMU70" s="567"/>
      <c r="TMV70" s="399"/>
      <c r="TMW70" s="399"/>
      <c r="TMX70" s="399"/>
      <c r="TMY70" s="399"/>
      <c r="TMZ70" s="399"/>
      <c r="TNA70" s="399"/>
      <c r="TNB70" s="399"/>
      <c r="TNC70" s="399"/>
      <c r="TND70" s="399"/>
      <c r="TNE70" s="918"/>
      <c r="TNF70" s="918"/>
      <c r="TNG70" s="918"/>
      <c r="TNH70" s="566"/>
      <c r="TNI70" s="399"/>
      <c r="TNJ70" s="399"/>
      <c r="TNK70" s="399"/>
      <c r="TNL70" s="567"/>
      <c r="TNM70" s="399"/>
      <c r="TNN70" s="399"/>
      <c r="TNO70" s="399"/>
      <c r="TNP70" s="399"/>
      <c r="TNQ70" s="399"/>
      <c r="TNR70" s="399"/>
      <c r="TNS70" s="399"/>
      <c r="TNT70" s="399"/>
      <c r="TNU70" s="399"/>
      <c r="TNV70" s="918"/>
      <c r="TNW70" s="918"/>
      <c r="TNX70" s="918"/>
      <c r="TNY70" s="566"/>
      <c r="TNZ70" s="399"/>
      <c r="TOA70" s="399"/>
      <c r="TOB70" s="399"/>
      <c r="TOC70" s="567"/>
      <c r="TOD70" s="399"/>
      <c r="TOE70" s="399"/>
      <c r="TOF70" s="399"/>
      <c r="TOG70" s="399"/>
      <c r="TOH70" s="399"/>
      <c r="TOI70" s="399"/>
      <c r="TOJ70" s="399"/>
      <c r="TOK70" s="399"/>
      <c r="TOL70" s="399"/>
      <c r="TOM70" s="918"/>
      <c r="TON70" s="918"/>
      <c r="TOO70" s="918"/>
      <c r="TOP70" s="566"/>
      <c r="TOQ70" s="399"/>
      <c r="TOR70" s="399"/>
      <c r="TOS70" s="399"/>
      <c r="TOT70" s="567"/>
      <c r="TOU70" s="399"/>
      <c r="TOV70" s="399"/>
      <c r="TOW70" s="399"/>
      <c r="TOX70" s="399"/>
      <c r="TOY70" s="399"/>
      <c r="TOZ70" s="399"/>
      <c r="TPA70" s="399"/>
      <c r="TPB70" s="399"/>
      <c r="TPC70" s="399"/>
      <c r="TPD70" s="918"/>
      <c r="TPE70" s="918"/>
      <c r="TPF70" s="918"/>
      <c r="TPG70" s="566"/>
      <c r="TPH70" s="399"/>
      <c r="TPI70" s="399"/>
      <c r="TPJ70" s="399"/>
      <c r="TPK70" s="567"/>
      <c r="TPL70" s="399"/>
      <c r="TPM70" s="399"/>
      <c r="TPN70" s="399"/>
      <c r="TPO70" s="399"/>
      <c r="TPP70" s="399"/>
      <c r="TPQ70" s="399"/>
      <c r="TPR70" s="399"/>
      <c r="TPS70" s="399"/>
      <c r="TPT70" s="399"/>
      <c r="TPU70" s="918"/>
      <c r="TPV70" s="918"/>
      <c r="TPW70" s="918"/>
      <c r="TPX70" s="566"/>
      <c r="TPY70" s="399"/>
      <c r="TPZ70" s="399"/>
      <c r="TQA70" s="399"/>
      <c r="TQB70" s="567"/>
      <c r="TQC70" s="399"/>
      <c r="TQD70" s="399"/>
      <c r="TQE70" s="399"/>
      <c r="TQF70" s="399"/>
      <c r="TQG70" s="399"/>
      <c r="TQH70" s="399"/>
      <c r="TQI70" s="399"/>
      <c r="TQJ70" s="399"/>
      <c r="TQK70" s="399"/>
      <c r="TQL70" s="918"/>
      <c r="TQM70" s="918"/>
      <c r="TQN70" s="918"/>
      <c r="TQO70" s="566"/>
      <c r="TQP70" s="399"/>
      <c r="TQQ70" s="399"/>
      <c r="TQR70" s="399"/>
      <c r="TQS70" s="567"/>
      <c r="TQT70" s="399"/>
      <c r="TQU70" s="399"/>
      <c r="TQV70" s="399"/>
      <c r="TQW70" s="399"/>
      <c r="TQX70" s="399"/>
      <c r="TQY70" s="399"/>
      <c r="TQZ70" s="399"/>
      <c r="TRA70" s="399"/>
      <c r="TRB70" s="399"/>
      <c r="TRC70" s="918"/>
      <c r="TRD70" s="918"/>
      <c r="TRE70" s="918"/>
      <c r="TRF70" s="566"/>
      <c r="TRG70" s="399"/>
      <c r="TRH70" s="399"/>
      <c r="TRI70" s="399"/>
      <c r="TRJ70" s="567"/>
      <c r="TRK70" s="399"/>
      <c r="TRL70" s="399"/>
      <c r="TRM70" s="399"/>
      <c r="TRN70" s="399"/>
      <c r="TRO70" s="399"/>
      <c r="TRP70" s="399"/>
      <c r="TRQ70" s="399"/>
      <c r="TRR70" s="399"/>
      <c r="TRS70" s="399"/>
      <c r="TRT70" s="918"/>
      <c r="TRU70" s="918"/>
      <c r="TRV70" s="918"/>
      <c r="TRW70" s="566"/>
      <c r="TRX70" s="399"/>
      <c r="TRY70" s="399"/>
      <c r="TRZ70" s="399"/>
      <c r="TSA70" s="567"/>
      <c r="TSB70" s="399"/>
      <c r="TSC70" s="399"/>
      <c r="TSD70" s="399"/>
      <c r="TSE70" s="399"/>
      <c r="TSF70" s="399"/>
      <c r="TSG70" s="399"/>
      <c r="TSH70" s="399"/>
      <c r="TSI70" s="399"/>
      <c r="TSJ70" s="399"/>
      <c r="TSK70" s="918"/>
      <c r="TSL70" s="918"/>
      <c r="TSM70" s="918"/>
      <c r="TSN70" s="566"/>
      <c r="TSO70" s="399"/>
      <c r="TSP70" s="399"/>
      <c r="TSQ70" s="399"/>
      <c r="TSR70" s="567"/>
      <c r="TSS70" s="399"/>
      <c r="TST70" s="399"/>
      <c r="TSU70" s="399"/>
      <c r="TSV70" s="399"/>
      <c r="TSW70" s="399"/>
      <c r="TSX70" s="399"/>
      <c r="TSY70" s="399"/>
      <c r="TSZ70" s="399"/>
      <c r="TTA70" s="399"/>
      <c r="TTB70" s="918"/>
      <c r="TTC70" s="918"/>
      <c r="TTD70" s="918"/>
      <c r="TTE70" s="566"/>
      <c r="TTF70" s="399"/>
      <c r="TTG70" s="399"/>
      <c r="TTH70" s="399"/>
      <c r="TTI70" s="567"/>
      <c r="TTJ70" s="399"/>
      <c r="TTK70" s="399"/>
      <c r="TTL70" s="399"/>
      <c r="TTM70" s="399"/>
      <c r="TTN70" s="399"/>
      <c r="TTO70" s="399"/>
      <c r="TTP70" s="399"/>
      <c r="TTQ70" s="399"/>
      <c r="TTR70" s="399"/>
      <c r="TTS70" s="918"/>
      <c r="TTT70" s="918"/>
      <c r="TTU70" s="918"/>
      <c r="TTV70" s="566"/>
      <c r="TTW70" s="399"/>
      <c r="TTX70" s="399"/>
      <c r="TTY70" s="399"/>
      <c r="TTZ70" s="567"/>
      <c r="TUA70" s="399"/>
      <c r="TUB70" s="399"/>
      <c r="TUC70" s="399"/>
      <c r="TUD70" s="399"/>
      <c r="TUE70" s="399"/>
      <c r="TUF70" s="399"/>
      <c r="TUG70" s="399"/>
      <c r="TUH70" s="399"/>
      <c r="TUI70" s="399"/>
      <c r="TUJ70" s="918"/>
      <c r="TUK70" s="918"/>
      <c r="TUL70" s="918"/>
      <c r="TUM70" s="566"/>
      <c r="TUN70" s="399"/>
      <c r="TUO70" s="399"/>
      <c r="TUP70" s="399"/>
      <c r="TUQ70" s="567"/>
      <c r="TUR70" s="399"/>
      <c r="TUS70" s="399"/>
      <c r="TUT70" s="399"/>
      <c r="TUU70" s="399"/>
      <c r="TUV70" s="399"/>
      <c r="TUW70" s="399"/>
      <c r="TUX70" s="399"/>
      <c r="TUY70" s="399"/>
      <c r="TUZ70" s="399"/>
      <c r="TVA70" s="918"/>
      <c r="TVB70" s="918"/>
      <c r="TVC70" s="918"/>
      <c r="TVD70" s="566"/>
      <c r="TVE70" s="399"/>
      <c r="TVF70" s="399"/>
      <c r="TVG70" s="399"/>
      <c r="TVH70" s="567"/>
      <c r="TVI70" s="399"/>
      <c r="TVJ70" s="399"/>
      <c r="TVK70" s="399"/>
      <c r="TVL70" s="399"/>
      <c r="TVM70" s="399"/>
      <c r="TVN70" s="399"/>
      <c r="TVO70" s="399"/>
      <c r="TVP70" s="399"/>
      <c r="TVQ70" s="399"/>
      <c r="TVR70" s="918"/>
      <c r="TVS70" s="918"/>
      <c r="TVT70" s="918"/>
      <c r="TVU70" s="566"/>
      <c r="TVV70" s="399"/>
      <c r="TVW70" s="399"/>
      <c r="TVX70" s="399"/>
      <c r="TVY70" s="567"/>
      <c r="TVZ70" s="399"/>
      <c r="TWA70" s="399"/>
      <c r="TWB70" s="399"/>
      <c r="TWC70" s="399"/>
      <c r="TWD70" s="399"/>
      <c r="TWE70" s="399"/>
      <c r="TWF70" s="399"/>
      <c r="TWG70" s="399"/>
      <c r="TWH70" s="399"/>
      <c r="TWI70" s="918"/>
      <c r="TWJ70" s="918"/>
      <c r="TWK70" s="918"/>
      <c r="TWL70" s="566"/>
      <c r="TWM70" s="399"/>
      <c r="TWN70" s="399"/>
      <c r="TWO70" s="399"/>
      <c r="TWP70" s="567"/>
      <c r="TWQ70" s="399"/>
      <c r="TWR70" s="399"/>
      <c r="TWS70" s="399"/>
      <c r="TWT70" s="399"/>
      <c r="TWU70" s="399"/>
      <c r="TWV70" s="399"/>
      <c r="TWW70" s="399"/>
      <c r="TWX70" s="399"/>
      <c r="TWY70" s="399"/>
      <c r="TWZ70" s="918"/>
      <c r="TXA70" s="918"/>
      <c r="TXB70" s="918"/>
      <c r="TXC70" s="566"/>
      <c r="TXD70" s="399"/>
      <c r="TXE70" s="399"/>
      <c r="TXF70" s="399"/>
      <c r="TXG70" s="567"/>
      <c r="TXH70" s="399"/>
      <c r="TXI70" s="399"/>
      <c r="TXJ70" s="399"/>
      <c r="TXK70" s="399"/>
      <c r="TXL70" s="399"/>
      <c r="TXM70" s="399"/>
      <c r="TXN70" s="399"/>
      <c r="TXO70" s="399"/>
      <c r="TXP70" s="399"/>
      <c r="TXQ70" s="918"/>
      <c r="TXR70" s="918"/>
      <c r="TXS70" s="918"/>
      <c r="TXT70" s="566"/>
      <c r="TXU70" s="399"/>
      <c r="TXV70" s="399"/>
      <c r="TXW70" s="399"/>
      <c r="TXX70" s="567"/>
      <c r="TXY70" s="399"/>
      <c r="TXZ70" s="399"/>
      <c r="TYA70" s="399"/>
      <c r="TYB70" s="399"/>
      <c r="TYC70" s="399"/>
      <c r="TYD70" s="399"/>
      <c r="TYE70" s="399"/>
      <c r="TYF70" s="399"/>
      <c r="TYG70" s="399"/>
      <c r="TYH70" s="918"/>
      <c r="TYI70" s="918"/>
      <c r="TYJ70" s="918"/>
      <c r="TYK70" s="566"/>
      <c r="TYL70" s="399"/>
      <c r="TYM70" s="399"/>
      <c r="TYN70" s="399"/>
      <c r="TYO70" s="567"/>
      <c r="TYP70" s="399"/>
      <c r="TYQ70" s="399"/>
      <c r="TYR70" s="399"/>
      <c r="TYS70" s="399"/>
      <c r="TYT70" s="399"/>
      <c r="TYU70" s="399"/>
      <c r="TYV70" s="399"/>
      <c r="TYW70" s="399"/>
      <c r="TYX70" s="399"/>
      <c r="TYY70" s="918"/>
      <c r="TYZ70" s="918"/>
      <c r="TZA70" s="918"/>
      <c r="TZB70" s="566"/>
      <c r="TZC70" s="399"/>
      <c r="TZD70" s="399"/>
      <c r="TZE70" s="399"/>
      <c r="TZF70" s="567"/>
      <c r="TZG70" s="399"/>
      <c r="TZH70" s="399"/>
      <c r="TZI70" s="399"/>
      <c r="TZJ70" s="399"/>
      <c r="TZK70" s="399"/>
      <c r="TZL70" s="399"/>
      <c r="TZM70" s="399"/>
      <c r="TZN70" s="399"/>
      <c r="TZO70" s="399"/>
      <c r="TZP70" s="918"/>
      <c r="TZQ70" s="918"/>
      <c r="TZR70" s="918"/>
      <c r="TZS70" s="566"/>
      <c r="TZT70" s="399"/>
      <c r="TZU70" s="399"/>
      <c r="TZV70" s="399"/>
      <c r="TZW70" s="567"/>
      <c r="TZX70" s="399"/>
      <c r="TZY70" s="399"/>
      <c r="TZZ70" s="399"/>
      <c r="UAA70" s="399"/>
      <c r="UAB70" s="399"/>
      <c r="UAC70" s="399"/>
      <c r="UAD70" s="399"/>
      <c r="UAE70" s="399"/>
      <c r="UAF70" s="399"/>
      <c r="UAG70" s="918"/>
      <c r="UAH70" s="918"/>
      <c r="UAI70" s="918"/>
      <c r="UAJ70" s="566"/>
      <c r="UAK70" s="399"/>
      <c r="UAL70" s="399"/>
      <c r="UAM70" s="399"/>
      <c r="UAN70" s="567"/>
      <c r="UAO70" s="399"/>
      <c r="UAP70" s="399"/>
      <c r="UAQ70" s="399"/>
      <c r="UAR70" s="399"/>
      <c r="UAS70" s="399"/>
      <c r="UAT70" s="399"/>
      <c r="UAU70" s="399"/>
      <c r="UAV70" s="399"/>
      <c r="UAW70" s="399"/>
      <c r="UAX70" s="918"/>
      <c r="UAY70" s="918"/>
      <c r="UAZ70" s="918"/>
      <c r="UBA70" s="566"/>
      <c r="UBB70" s="399"/>
      <c r="UBC70" s="399"/>
      <c r="UBD70" s="399"/>
      <c r="UBE70" s="567"/>
      <c r="UBF70" s="399"/>
      <c r="UBG70" s="399"/>
      <c r="UBH70" s="399"/>
      <c r="UBI70" s="399"/>
      <c r="UBJ70" s="399"/>
      <c r="UBK70" s="399"/>
      <c r="UBL70" s="399"/>
      <c r="UBM70" s="399"/>
      <c r="UBN70" s="399"/>
      <c r="UBO70" s="918"/>
      <c r="UBP70" s="918"/>
      <c r="UBQ70" s="918"/>
      <c r="UBR70" s="566"/>
      <c r="UBS70" s="399"/>
      <c r="UBT70" s="399"/>
      <c r="UBU70" s="399"/>
      <c r="UBV70" s="567"/>
      <c r="UBW70" s="399"/>
      <c r="UBX70" s="399"/>
      <c r="UBY70" s="399"/>
      <c r="UBZ70" s="399"/>
      <c r="UCA70" s="399"/>
      <c r="UCB70" s="399"/>
      <c r="UCC70" s="399"/>
      <c r="UCD70" s="399"/>
      <c r="UCE70" s="399"/>
      <c r="UCF70" s="918"/>
      <c r="UCG70" s="918"/>
      <c r="UCH70" s="918"/>
      <c r="UCI70" s="566"/>
      <c r="UCJ70" s="399"/>
      <c r="UCK70" s="399"/>
      <c r="UCL70" s="399"/>
      <c r="UCM70" s="567"/>
      <c r="UCN70" s="399"/>
      <c r="UCO70" s="399"/>
      <c r="UCP70" s="399"/>
      <c r="UCQ70" s="399"/>
      <c r="UCR70" s="399"/>
      <c r="UCS70" s="399"/>
      <c r="UCT70" s="399"/>
      <c r="UCU70" s="399"/>
      <c r="UCV70" s="399"/>
      <c r="UCW70" s="918"/>
      <c r="UCX70" s="918"/>
      <c r="UCY70" s="918"/>
      <c r="UCZ70" s="566"/>
      <c r="UDA70" s="399"/>
      <c r="UDB70" s="399"/>
      <c r="UDC70" s="399"/>
      <c r="UDD70" s="567"/>
      <c r="UDE70" s="399"/>
      <c r="UDF70" s="399"/>
      <c r="UDG70" s="399"/>
      <c r="UDH70" s="399"/>
      <c r="UDI70" s="399"/>
      <c r="UDJ70" s="399"/>
      <c r="UDK70" s="399"/>
      <c r="UDL70" s="399"/>
      <c r="UDM70" s="399"/>
      <c r="UDN70" s="918"/>
      <c r="UDO70" s="918"/>
      <c r="UDP70" s="918"/>
      <c r="UDQ70" s="566"/>
      <c r="UDR70" s="399"/>
      <c r="UDS70" s="399"/>
      <c r="UDT70" s="399"/>
      <c r="UDU70" s="567"/>
      <c r="UDV70" s="399"/>
      <c r="UDW70" s="399"/>
      <c r="UDX70" s="399"/>
      <c r="UDY70" s="399"/>
      <c r="UDZ70" s="399"/>
      <c r="UEA70" s="399"/>
      <c r="UEB70" s="399"/>
      <c r="UEC70" s="399"/>
      <c r="UED70" s="399"/>
      <c r="UEE70" s="918"/>
      <c r="UEF70" s="918"/>
      <c r="UEG70" s="918"/>
      <c r="UEH70" s="566"/>
      <c r="UEI70" s="399"/>
      <c r="UEJ70" s="399"/>
      <c r="UEK70" s="399"/>
      <c r="UEL70" s="567"/>
      <c r="UEM70" s="399"/>
      <c r="UEN70" s="399"/>
      <c r="UEO70" s="399"/>
      <c r="UEP70" s="399"/>
      <c r="UEQ70" s="399"/>
      <c r="UER70" s="399"/>
      <c r="UES70" s="399"/>
      <c r="UET70" s="399"/>
      <c r="UEU70" s="399"/>
      <c r="UEV70" s="918"/>
      <c r="UEW70" s="918"/>
      <c r="UEX70" s="918"/>
      <c r="UEY70" s="566"/>
      <c r="UEZ70" s="399"/>
      <c r="UFA70" s="399"/>
      <c r="UFB70" s="399"/>
      <c r="UFC70" s="567"/>
      <c r="UFD70" s="399"/>
      <c r="UFE70" s="399"/>
      <c r="UFF70" s="399"/>
      <c r="UFG70" s="399"/>
      <c r="UFH70" s="399"/>
      <c r="UFI70" s="399"/>
      <c r="UFJ70" s="399"/>
      <c r="UFK70" s="399"/>
      <c r="UFL70" s="399"/>
      <c r="UFM70" s="918"/>
      <c r="UFN70" s="918"/>
      <c r="UFO70" s="918"/>
      <c r="UFP70" s="566"/>
      <c r="UFQ70" s="399"/>
      <c r="UFR70" s="399"/>
      <c r="UFS70" s="399"/>
      <c r="UFT70" s="567"/>
      <c r="UFU70" s="399"/>
      <c r="UFV70" s="399"/>
      <c r="UFW70" s="399"/>
      <c r="UFX70" s="399"/>
      <c r="UFY70" s="399"/>
      <c r="UFZ70" s="399"/>
      <c r="UGA70" s="399"/>
      <c r="UGB70" s="399"/>
      <c r="UGC70" s="399"/>
      <c r="UGD70" s="918"/>
      <c r="UGE70" s="918"/>
      <c r="UGF70" s="918"/>
      <c r="UGG70" s="566"/>
      <c r="UGH70" s="399"/>
      <c r="UGI70" s="399"/>
      <c r="UGJ70" s="399"/>
      <c r="UGK70" s="567"/>
      <c r="UGL70" s="399"/>
      <c r="UGM70" s="399"/>
      <c r="UGN70" s="399"/>
      <c r="UGO70" s="399"/>
      <c r="UGP70" s="399"/>
      <c r="UGQ70" s="399"/>
      <c r="UGR70" s="399"/>
      <c r="UGS70" s="399"/>
      <c r="UGT70" s="399"/>
      <c r="UGU70" s="918"/>
      <c r="UGV70" s="918"/>
      <c r="UGW70" s="918"/>
      <c r="UGX70" s="566"/>
      <c r="UGY70" s="399"/>
      <c r="UGZ70" s="399"/>
      <c r="UHA70" s="399"/>
      <c r="UHB70" s="567"/>
      <c r="UHC70" s="399"/>
      <c r="UHD70" s="399"/>
      <c r="UHE70" s="399"/>
      <c r="UHF70" s="399"/>
      <c r="UHG70" s="399"/>
      <c r="UHH70" s="399"/>
      <c r="UHI70" s="399"/>
      <c r="UHJ70" s="399"/>
      <c r="UHK70" s="399"/>
      <c r="UHL70" s="918"/>
      <c r="UHM70" s="918"/>
      <c r="UHN70" s="918"/>
      <c r="UHO70" s="566"/>
      <c r="UHP70" s="399"/>
      <c r="UHQ70" s="399"/>
      <c r="UHR70" s="399"/>
      <c r="UHS70" s="567"/>
      <c r="UHT70" s="399"/>
      <c r="UHU70" s="399"/>
      <c r="UHV70" s="399"/>
      <c r="UHW70" s="399"/>
      <c r="UHX70" s="399"/>
      <c r="UHY70" s="399"/>
      <c r="UHZ70" s="399"/>
      <c r="UIA70" s="399"/>
      <c r="UIB70" s="399"/>
      <c r="UIC70" s="918"/>
      <c r="UID70" s="918"/>
      <c r="UIE70" s="918"/>
      <c r="UIF70" s="566"/>
      <c r="UIG70" s="399"/>
      <c r="UIH70" s="399"/>
      <c r="UII70" s="399"/>
      <c r="UIJ70" s="567"/>
      <c r="UIK70" s="399"/>
      <c r="UIL70" s="399"/>
      <c r="UIM70" s="399"/>
      <c r="UIN70" s="399"/>
      <c r="UIO70" s="399"/>
      <c r="UIP70" s="399"/>
      <c r="UIQ70" s="399"/>
      <c r="UIR70" s="399"/>
      <c r="UIS70" s="399"/>
      <c r="UIT70" s="918"/>
      <c r="UIU70" s="918"/>
      <c r="UIV70" s="918"/>
      <c r="UIW70" s="566"/>
      <c r="UIX70" s="399"/>
      <c r="UIY70" s="399"/>
      <c r="UIZ70" s="399"/>
      <c r="UJA70" s="567"/>
      <c r="UJB70" s="399"/>
      <c r="UJC70" s="399"/>
      <c r="UJD70" s="399"/>
      <c r="UJE70" s="399"/>
      <c r="UJF70" s="399"/>
      <c r="UJG70" s="399"/>
      <c r="UJH70" s="399"/>
      <c r="UJI70" s="399"/>
      <c r="UJJ70" s="399"/>
      <c r="UJK70" s="918"/>
      <c r="UJL70" s="918"/>
      <c r="UJM70" s="918"/>
      <c r="UJN70" s="566"/>
      <c r="UJO70" s="399"/>
      <c r="UJP70" s="399"/>
      <c r="UJQ70" s="399"/>
      <c r="UJR70" s="567"/>
      <c r="UJS70" s="399"/>
      <c r="UJT70" s="399"/>
      <c r="UJU70" s="399"/>
      <c r="UJV70" s="399"/>
      <c r="UJW70" s="399"/>
      <c r="UJX70" s="399"/>
      <c r="UJY70" s="399"/>
      <c r="UJZ70" s="399"/>
      <c r="UKA70" s="399"/>
      <c r="UKB70" s="918"/>
      <c r="UKC70" s="918"/>
      <c r="UKD70" s="918"/>
      <c r="UKE70" s="566"/>
      <c r="UKF70" s="399"/>
      <c r="UKG70" s="399"/>
      <c r="UKH70" s="399"/>
      <c r="UKI70" s="567"/>
      <c r="UKJ70" s="399"/>
      <c r="UKK70" s="399"/>
      <c r="UKL70" s="399"/>
      <c r="UKM70" s="399"/>
      <c r="UKN70" s="399"/>
      <c r="UKO70" s="399"/>
      <c r="UKP70" s="399"/>
      <c r="UKQ70" s="399"/>
      <c r="UKR70" s="399"/>
      <c r="UKS70" s="918"/>
      <c r="UKT70" s="918"/>
      <c r="UKU70" s="918"/>
      <c r="UKV70" s="566"/>
      <c r="UKW70" s="399"/>
      <c r="UKX70" s="399"/>
      <c r="UKY70" s="399"/>
      <c r="UKZ70" s="567"/>
      <c r="ULA70" s="399"/>
      <c r="ULB70" s="399"/>
      <c r="ULC70" s="399"/>
      <c r="ULD70" s="399"/>
      <c r="ULE70" s="399"/>
      <c r="ULF70" s="399"/>
      <c r="ULG70" s="399"/>
      <c r="ULH70" s="399"/>
      <c r="ULI70" s="399"/>
      <c r="ULJ70" s="918"/>
      <c r="ULK70" s="918"/>
      <c r="ULL70" s="918"/>
      <c r="ULM70" s="566"/>
      <c r="ULN70" s="399"/>
      <c r="ULO70" s="399"/>
      <c r="ULP70" s="399"/>
      <c r="ULQ70" s="567"/>
      <c r="ULR70" s="399"/>
      <c r="ULS70" s="399"/>
      <c r="ULT70" s="399"/>
      <c r="ULU70" s="399"/>
      <c r="ULV70" s="399"/>
      <c r="ULW70" s="399"/>
      <c r="ULX70" s="399"/>
      <c r="ULY70" s="399"/>
      <c r="ULZ70" s="399"/>
      <c r="UMA70" s="918"/>
      <c r="UMB70" s="918"/>
      <c r="UMC70" s="918"/>
      <c r="UMD70" s="566"/>
      <c r="UME70" s="399"/>
      <c r="UMF70" s="399"/>
      <c r="UMG70" s="399"/>
      <c r="UMH70" s="567"/>
      <c r="UMI70" s="399"/>
      <c r="UMJ70" s="399"/>
      <c r="UMK70" s="399"/>
      <c r="UML70" s="399"/>
      <c r="UMM70" s="399"/>
      <c r="UMN70" s="399"/>
      <c r="UMO70" s="399"/>
      <c r="UMP70" s="399"/>
      <c r="UMQ70" s="399"/>
      <c r="UMR70" s="918"/>
      <c r="UMS70" s="918"/>
      <c r="UMT70" s="918"/>
      <c r="UMU70" s="566"/>
      <c r="UMV70" s="399"/>
      <c r="UMW70" s="399"/>
      <c r="UMX70" s="399"/>
      <c r="UMY70" s="567"/>
      <c r="UMZ70" s="399"/>
      <c r="UNA70" s="399"/>
      <c r="UNB70" s="399"/>
      <c r="UNC70" s="399"/>
      <c r="UND70" s="399"/>
      <c r="UNE70" s="399"/>
      <c r="UNF70" s="399"/>
      <c r="UNG70" s="399"/>
      <c r="UNH70" s="399"/>
      <c r="UNI70" s="918"/>
      <c r="UNJ70" s="918"/>
      <c r="UNK70" s="918"/>
      <c r="UNL70" s="566"/>
      <c r="UNM70" s="399"/>
      <c r="UNN70" s="399"/>
      <c r="UNO70" s="399"/>
      <c r="UNP70" s="567"/>
      <c r="UNQ70" s="399"/>
      <c r="UNR70" s="399"/>
      <c r="UNS70" s="399"/>
      <c r="UNT70" s="399"/>
      <c r="UNU70" s="399"/>
      <c r="UNV70" s="399"/>
      <c r="UNW70" s="399"/>
      <c r="UNX70" s="399"/>
      <c r="UNY70" s="399"/>
      <c r="UNZ70" s="918"/>
      <c r="UOA70" s="918"/>
      <c r="UOB70" s="918"/>
      <c r="UOC70" s="566"/>
      <c r="UOD70" s="399"/>
      <c r="UOE70" s="399"/>
      <c r="UOF70" s="399"/>
      <c r="UOG70" s="567"/>
      <c r="UOH70" s="399"/>
      <c r="UOI70" s="399"/>
      <c r="UOJ70" s="399"/>
      <c r="UOK70" s="399"/>
      <c r="UOL70" s="399"/>
      <c r="UOM70" s="399"/>
      <c r="UON70" s="399"/>
      <c r="UOO70" s="399"/>
      <c r="UOP70" s="399"/>
      <c r="UOQ70" s="918"/>
      <c r="UOR70" s="918"/>
      <c r="UOS70" s="918"/>
      <c r="UOT70" s="566"/>
      <c r="UOU70" s="399"/>
      <c r="UOV70" s="399"/>
      <c r="UOW70" s="399"/>
      <c r="UOX70" s="567"/>
      <c r="UOY70" s="399"/>
      <c r="UOZ70" s="399"/>
      <c r="UPA70" s="399"/>
      <c r="UPB70" s="399"/>
      <c r="UPC70" s="399"/>
      <c r="UPD70" s="399"/>
      <c r="UPE70" s="399"/>
      <c r="UPF70" s="399"/>
      <c r="UPG70" s="399"/>
      <c r="UPH70" s="918"/>
      <c r="UPI70" s="918"/>
      <c r="UPJ70" s="918"/>
      <c r="UPK70" s="566"/>
      <c r="UPL70" s="399"/>
      <c r="UPM70" s="399"/>
      <c r="UPN70" s="399"/>
      <c r="UPO70" s="567"/>
      <c r="UPP70" s="399"/>
      <c r="UPQ70" s="399"/>
      <c r="UPR70" s="399"/>
      <c r="UPS70" s="399"/>
      <c r="UPT70" s="399"/>
      <c r="UPU70" s="399"/>
      <c r="UPV70" s="399"/>
      <c r="UPW70" s="399"/>
      <c r="UPX70" s="399"/>
      <c r="UPY70" s="918"/>
      <c r="UPZ70" s="918"/>
      <c r="UQA70" s="918"/>
      <c r="UQB70" s="566"/>
      <c r="UQC70" s="399"/>
      <c r="UQD70" s="399"/>
      <c r="UQE70" s="399"/>
      <c r="UQF70" s="567"/>
      <c r="UQG70" s="399"/>
      <c r="UQH70" s="399"/>
      <c r="UQI70" s="399"/>
      <c r="UQJ70" s="399"/>
      <c r="UQK70" s="399"/>
      <c r="UQL70" s="399"/>
      <c r="UQM70" s="399"/>
      <c r="UQN70" s="399"/>
      <c r="UQO70" s="399"/>
      <c r="UQP70" s="918"/>
      <c r="UQQ70" s="918"/>
      <c r="UQR70" s="918"/>
      <c r="UQS70" s="566"/>
      <c r="UQT70" s="399"/>
      <c r="UQU70" s="399"/>
      <c r="UQV70" s="399"/>
      <c r="UQW70" s="567"/>
      <c r="UQX70" s="399"/>
      <c r="UQY70" s="399"/>
      <c r="UQZ70" s="399"/>
      <c r="URA70" s="399"/>
      <c r="URB70" s="399"/>
      <c r="URC70" s="399"/>
      <c r="URD70" s="399"/>
      <c r="URE70" s="399"/>
      <c r="URF70" s="399"/>
      <c r="URG70" s="918"/>
      <c r="URH70" s="918"/>
      <c r="URI70" s="918"/>
      <c r="URJ70" s="566"/>
      <c r="URK70" s="399"/>
      <c r="URL70" s="399"/>
      <c r="URM70" s="399"/>
      <c r="URN70" s="567"/>
      <c r="URO70" s="399"/>
      <c r="URP70" s="399"/>
      <c r="URQ70" s="399"/>
      <c r="URR70" s="399"/>
      <c r="URS70" s="399"/>
      <c r="URT70" s="399"/>
      <c r="URU70" s="399"/>
      <c r="URV70" s="399"/>
      <c r="URW70" s="399"/>
      <c r="URX70" s="918"/>
      <c r="URY70" s="918"/>
      <c r="URZ70" s="918"/>
      <c r="USA70" s="566"/>
      <c r="USB70" s="399"/>
      <c r="USC70" s="399"/>
      <c r="USD70" s="399"/>
      <c r="USE70" s="567"/>
      <c r="USF70" s="399"/>
      <c r="USG70" s="399"/>
      <c r="USH70" s="399"/>
      <c r="USI70" s="399"/>
      <c r="USJ70" s="399"/>
      <c r="USK70" s="399"/>
      <c r="USL70" s="399"/>
      <c r="USM70" s="399"/>
      <c r="USN70" s="399"/>
      <c r="USO70" s="918"/>
      <c r="USP70" s="918"/>
      <c r="USQ70" s="918"/>
      <c r="USR70" s="566"/>
      <c r="USS70" s="399"/>
      <c r="UST70" s="399"/>
      <c r="USU70" s="399"/>
      <c r="USV70" s="567"/>
      <c r="USW70" s="399"/>
      <c r="USX70" s="399"/>
      <c r="USY70" s="399"/>
      <c r="USZ70" s="399"/>
      <c r="UTA70" s="399"/>
      <c r="UTB70" s="399"/>
      <c r="UTC70" s="399"/>
      <c r="UTD70" s="399"/>
      <c r="UTE70" s="399"/>
      <c r="UTF70" s="918"/>
      <c r="UTG70" s="918"/>
      <c r="UTH70" s="918"/>
      <c r="UTI70" s="566"/>
      <c r="UTJ70" s="399"/>
      <c r="UTK70" s="399"/>
      <c r="UTL70" s="399"/>
      <c r="UTM70" s="567"/>
      <c r="UTN70" s="399"/>
      <c r="UTO70" s="399"/>
      <c r="UTP70" s="399"/>
      <c r="UTQ70" s="399"/>
      <c r="UTR70" s="399"/>
      <c r="UTS70" s="399"/>
      <c r="UTT70" s="399"/>
      <c r="UTU70" s="399"/>
      <c r="UTV70" s="399"/>
      <c r="UTW70" s="918"/>
      <c r="UTX70" s="918"/>
      <c r="UTY70" s="918"/>
      <c r="UTZ70" s="566"/>
      <c r="UUA70" s="399"/>
      <c r="UUB70" s="399"/>
      <c r="UUC70" s="399"/>
      <c r="UUD70" s="567"/>
      <c r="UUE70" s="399"/>
      <c r="UUF70" s="399"/>
      <c r="UUG70" s="399"/>
      <c r="UUH70" s="399"/>
      <c r="UUI70" s="399"/>
      <c r="UUJ70" s="399"/>
      <c r="UUK70" s="399"/>
      <c r="UUL70" s="399"/>
      <c r="UUM70" s="399"/>
      <c r="UUN70" s="918"/>
      <c r="UUO70" s="918"/>
      <c r="UUP70" s="918"/>
      <c r="UUQ70" s="566"/>
      <c r="UUR70" s="399"/>
      <c r="UUS70" s="399"/>
      <c r="UUT70" s="399"/>
      <c r="UUU70" s="567"/>
      <c r="UUV70" s="399"/>
      <c r="UUW70" s="399"/>
      <c r="UUX70" s="399"/>
      <c r="UUY70" s="399"/>
      <c r="UUZ70" s="399"/>
      <c r="UVA70" s="399"/>
      <c r="UVB70" s="399"/>
      <c r="UVC70" s="399"/>
      <c r="UVD70" s="399"/>
      <c r="UVE70" s="918"/>
      <c r="UVF70" s="918"/>
      <c r="UVG70" s="918"/>
      <c r="UVH70" s="566"/>
      <c r="UVI70" s="399"/>
      <c r="UVJ70" s="399"/>
      <c r="UVK70" s="399"/>
      <c r="UVL70" s="567"/>
      <c r="UVM70" s="399"/>
      <c r="UVN70" s="399"/>
      <c r="UVO70" s="399"/>
      <c r="UVP70" s="399"/>
      <c r="UVQ70" s="399"/>
      <c r="UVR70" s="399"/>
      <c r="UVS70" s="399"/>
      <c r="UVT70" s="399"/>
      <c r="UVU70" s="399"/>
      <c r="UVV70" s="918"/>
      <c r="UVW70" s="918"/>
      <c r="UVX70" s="918"/>
      <c r="UVY70" s="566"/>
      <c r="UVZ70" s="399"/>
      <c r="UWA70" s="399"/>
      <c r="UWB70" s="399"/>
      <c r="UWC70" s="567"/>
      <c r="UWD70" s="399"/>
      <c r="UWE70" s="399"/>
      <c r="UWF70" s="399"/>
      <c r="UWG70" s="399"/>
      <c r="UWH70" s="399"/>
      <c r="UWI70" s="399"/>
      <c r="UWJ70" s="399"/>
      <c r="UWK70" s="399"/>
      <c r="UWL70" s="399"/>
      <c r="UWM70" s="918"/>
      <c r="UWN70" s="918"/>
      <c r="UWO70" s="918"/>
      <c r="UWP70" s="566"/>
      <c r="UWQ70" s="399"/>
      <c r="UWR70" s="399"/>
      <c r="UWS70" s="399"/>
      <c r="UWT70" s="567"/>
      <c r="UWU70" s="399"/>
      <c r="UWV70" s="399"/>
      <c r="UWW70" s="399"/>
      <c r="UWX70" s="399"/>
      <c r="UWY70" s="399"/>
      <c r="UWZ70" s="399"/>
      <c r="UXA70" s="399"/>
      <c r="UXB70" s="399"/>
      <c r="UXC70" s="399"/>
      <c r="UXD70" s="918"/>
      <c r="UXE70" s="918"/>
      <c r="UXF70" s="918"/>
      <c r="UXG70" s="566"/>
      <c r="UXH70" s="399"/>
      <c r="UXI70" s="399"/>
      <c r="UXJ70" s="399"/>
      <c r="UXK70" s="567"/>
      <c r="UXL70" s="399"/>
      <c r="UXM70" s="399"/>
      <c r="UXN70" s="399"/>
      <c r="UXO70" s="399"/>
      <c r="UXP70" s="399"/>
      <c r="UXQ70" s="399"/>
      <c r="UXR70" s="399"/>
      <c r="UXS70" s="399"/>
      <c r="UXT70" s="399"/>
      <c r="UXU70" s="918"/>
      <c r="UXV70" s="918"/>
      <c r="UXW70" s="918"/>
      <c r="UXX70" s="566"/>
      <c r="UXY70" s="399"/>
      <c r="UXZ70" s="399"/>
      <c r="UYA70" s="399"/>
      <c r="UYB70" s="567"/>
      <c r="UYC70" s="399"/>
      <c r="UYD70" s="399"/>
      <c r="UYE70" s="399"/>
      <c r="UYF70" s="399"/>
      <c r="UYG70" s="399"/>
      <c r="UYH70" s="399"/>
      <c r="UYI70" s="399"/>
      <c r="UYJ70" s="399"/>
      <c r="UYK70" s="399"/>
      <c r="UYL70" s="918"/>
      <c r="UYM70" s="918"/>
      <c r="UYN70" s="918"/>
      <c r="UYO70" s="566"/>
      <c r="UYP70" s="399"/>
      <c r="UYQ70" s="399"/>
      <c r="UYR70" s="399"/>
      <c r="UYS70" s="567"/>
      <c r="UYT70" s="399"/>
      <c r="UYU70" s="399"/>
      <c r="UYV70" s="399"/>
      <c r="UYW70" s="399"/>
      <c r="UYX70" s="399"/>
      <c r="UYY70" s="399"/>
      <c r="UYZ70" s="399"/>
      <c r="UZA70" s="399"/>
      <c r="UZB70" s="399"/>
      <c r="UZC70" s="918"/>
      <c r="UZD70" s="918"/>
      <c r="UZE70" s="918"/>
      <c r="UZF70" s="566"/>
      <c r="UZG70" s="399"/>
      <c r="UZH70" s="399"/>
      <c r="UZI70" s="399"/>
      <c r="UZJ70" s="567"/>
      <c r="UZK70" s="399"/>
      <c r="UZL70" s="399"/>
      <c r="UZM70" s="399"/>
      <c r="UZN70" s="399"/>
      <c r="UZO70" s="399"/>
      <c r="UZP70" s="399"/>
      <c r="UZQ70" s="399"/>
      <c r="UZR70" s="399"/>
      <c r="UZS70" s="399"/>
      <c r="UZT70" s="918"/>
      <c r="UZU70" s="918"/>
      <c r="UZV70" s="918"/>
      <c r="UZW70" s="566"/>
      <c r="UZX70" s="399"/>
      <c r="UZY70" s="399"/>
      <c r="UZZ70" s="399"/>
      <c r="VAA70" s="567"/>
      <c r="VAB70" s="399"/>
      <c r="VAC70" s="399"/>
      <c r="VAD70" s="399"/>
      <c r="VAE70" s="399"/>
      <c r="VAF70" s="399"/>
      <c r="VAG70" s="399"/>
      <c r="VAH70" s="399"/>
      <c r="VAI70" s="399"/>
      <c r="VAJ70" s="399"/>
      <c r="VAK70" s="918"/>
      <c r="VAL70" s="918"/>
      <c r="VAM70" s="918"/>
      <c r="VAN70" s="566"/>
      <c r="VAO70" s="399"/>
      <c r="VAP70" s="399"/>
      <c r="VAQ70" s="399"/>
      <c r="VAR70" s="567"/>
      <c r="VAS70" s="399"/>
      <c r="VAT70" s="399"/>
      <c r="VAU70" s="399"/>
      <c r="VAV70" s="399"/>
      <c r="VAW70" s="399"/>
      <c r="VAX70" s="399"/>
      <c r="VAY70" s="399"/>
      <c r="VAZ70" s="399"/>
      <c r="VBA70" s="399"/>
      <c r="VBB70" s="918"/>
      <c r="VBC70" s="918"/>
      <c r="VBD70" s="918"/>
      <c r="VBE70" s="566"/>
      <c r="VBF70" s="399"/>
      <c r="VBG70" s="399"/>
      <c r="VBH70" s="399"/>
      <c r="VBI70" s="567"/>
      <c r="VBJ70" s="399"/>
      <c r="VBK70" s="399"/>
      <c r="VBL70" s="399"/>
      <c r="VBM70" s="399"/>
      <c r="VBN70" s="399"/>
      <c r="VBO70" s="399"/>
      <c r="VBP70" s="399"/>
      <c r="VBQ70" s="399"/>
      <c r="VBR70" s="399"/>
      <c r="VBS70" s="918"/>
      <c r="VBT70" s="918"/>
      <c r="VBU70" s="918"/>
      <c r="VBV70" s="566"/>
      <c r="VBW70" s="399"/>
      <c r="VBX70" s="399"/>
      <c r="VBY70" s="399"/>
      <c r="VBZ70" s="567"/>
      <c r="VCA70" s="399"/>
      <c r="VCB70" s="399"/>
      <c r="VCC70" s="399"/>
      <c r="VCD70" s="399"/>
      <c r="VCE70" s="399"/>
      <c r="VCF70" s="399"/>
      <c r="VCG70" s="399"/>
      <c r="VCH70" s="399"/>
      <c r="VCI70" s="399"/>
      <c r="VCJ70" s="918"/>
      <c r="VCK70" s="918"/>
      <c r="VCL70" s="918"/>
      <c r="VCM70" s="566"/>
      <c r="VCN70" s="399"/>
      <c r="VCO70" s="399"/>
      <c r="VCP70" s="399"/>
      <c r="VCQ70" s="567"/>
      <c r="VCR70" s="399"/>
      <c r="VCS70" s="399"/>
      <c r="VCT70" s="399"/>
      <c r="VCU70" s="399"/>
      <c r="VCV70" s="399"/>
      <c r="VCW70" s="399"/>
      <c r="VCX70" s="399"/>
      <c r="VCY70" s="399"/>
      <c r="VCZ70" s="399"/>
      <c r="VDA70" s="918"/>
      <c r="VDB70" s="918"/>
      <c r="VDC70" s="918"/>
      <c r="VDD70" s="566"/>
      <c r="VDE70" s="399"/>
      <c r="VDF70" s="399"/>
      <c r="VDG70" s="399"/>
      <c r="VDH70" s="567"/>
      <c r="VDI70" s="399"/>
      <c r="VDJ70" s="399"/>
      <c r="VDK70" s="399"/>
      <c r="VDL70" s="399"/>
      <c r="VDM70" s="399"/>
      <c r="VDN70" s="399"/>
      <c r="VDO70" s="399"/>
      <c r="VDP70" s="399"/>
      <c r="VDQ70" s="399"/>
      <c r="VDR70" s="918"/>
      <c r="VDS70" s="918"/>
      <c r="VDT70" s="918"/>
      <c r="VDU70" s="566"/>
      <c r="VDV70" s="399"/>
      <c r="VDW70" s="399"/>
      <c r="VDX70" s="399"/>
      <c r="VDY70" s="567"/>
      <c r="VDZ70" s="399"/>
      <c r="VEA70" s="399"/>
      <c r="VEB70" s="399"/>
      <c r="VEC70" s="399"/>
      <c r="VED70" s="399"/>
      <c r="VEE70" s="399"/>
      <c r="VEF70" s="399"/>
      <c r="VEG70" s="399"/>
      <c r="VEH70" s="399"/>
      <c r="VEI70" s="918"/>
      <c r="VEJ70" s="918"/>
      <c r="VEK70" s="918"/>
      <c r="VEL70" s="566"/>
      <c r="VEM70" s="399"/>
      <c r="VEN70" s="399"/>
      <c r="VEO70" s="399"/>
      <c r="VEP70" s="567"/>
      <c r="VEQ70" s="399"/>
      <c r="VER70" s="399"/>
      <c r="VES70" s="399"/>
      <c r="VET70" s="399"/>
      <c r="VEU70" s="399"/>
      <c r="VEV70" s="399"/>
      <c r="VEW70" s="399"/>
      <c r="VEX70" s="399"/>
      <c r="VEY70" s="399"/>
      <c r="VEZ70" s="918"/>
      <c r="VFA70" s="918"/>
      <c r="VFB70" s="918"/>
      <c r="VFC70" s="566"/>
      <c r="VFD70" s="399"/>
      <c r="VFE70" s="399"/>
      <c r="VFF70" s="399"/>
      <c r="VFG70" s="567"/>
      <c r="VFH70" s="399"/>
      <c r="VFI70" s="399"/>
      <c r="VFJ70" s="399"/>
      <c r="VFK70" s="399"/>
      <c r="VFL70" s="399"/>
      <c r="VFM70" s="399"/>
      <c r="VFN70" s="399"/>
      <c r="VFO70" s="399"/>
      <c r="VFP70" s="399"/>
      <c r="VFQ70" s="918"/>
      <c r="VFR70" s="918"/>
      <c r="VFS70" s="918"/>
      <c r="VFT70" s="566"/>
      <c r="VFU70" s="399"/>
      <c r="VFV70" s="399"/>
      <c r="VFW70" s="399"/>
      <c r="VFX70" s="567"/>
      <c r="VFY70" s="399"/>
      <c r="VFZ70" s="399"/>
      <c r="VGA70" s="399"/>
      <c r="VGB70" s="399"/>
      <c r="VGC70" s="399"/>
      <c r="VGD70" s="399"/>
      <c r="VGE70" s="399"/>
      <c r="VGF70" s="399"/>
      <c r="VGG70" s="399"/>
      <c r="VGH70" s="918"/>
      <c r="VGI70" s="918"/>
      <c r="VGJ70" s="918"/>
      <c r="VGK70" s="566"/>
      <c r="VGL70" s="399"/>
      <c r="VGM70" s="399"/>
      <c r="VGN70" s="399"/>
      <c r="VGO70" s="567"/>
      <c r="VGP70" s="399"/>
      <c r="VGQ70" s="399"/>
      <c r="VGR70" s="399"/>
      <c r="VGS70" s="399"/>
      <c r="VGT70" s="399"/>
      <c r="VGU70" s="399"/>
      <c r="VGV70" s="399"/>
      <c r="VGW70" s="399"/>
      <c r="VGX70" s="399"/>
      <c r="VGY70" s="918"/>
      <c r="VGZ70" s="918"/>
      <c r="VHA70" s="918"/>
      <c r="VHB70" s="566"/>
      <c r="VHC70" s="399"/>
      <c r="VHD70" s="399"/>
      <c r="VHE70" s="399"/>
      <c r="VHF70" s="567"/>
      <c r="VHG70" s="399"/>
      <c r="VHH70" s="399"/>
      <c r="VHI70" s="399"/>
      <c r="VHJ70" s="399"/>
      <c r="VHK70" s="399"/>
      <c r="VHL70" s="399"/>
      <c r="VHM70" s="399"/>
      <c r="VHN70" s="399"/>
      <c r="VHO70" s="399"/>
      <c r="VHP70" s="918"/>
      <c r="VHQ70" s="918"/>
      <c r="VHR70" s="918"/>
      <c r="VHS70" s="566"/>
      <c r="VHT70" s="399"/>
      <c r="VHU70" s="399"/>
      <c r="VHV70" s="399"/>
      <c r="VHW70" s="567"/>
      <c r="VHX70" s="399"/>
      <c r="VHY70" s="399"/>
      <c r="VHZ70" s="399"/>
      <c r="VIA70" s="399"/>
      <c r="VIB70" s="399"/>
      <c r="VIC70" s="399"/>
      <c r="VID70" s="399"/>
      <c r="VIE70" s="399"/>
      <c r="VIF70" s="399"/>
      <c r="VIG70" s="918"/>
      <c r="VIH70" s="918"/>
      <c r="VII70" s="918"/>
      <c r="VIJ70" s="566"/>
      <c r="VIK70" s="399"/>
      <c r="VIL70" s="399"/>
      <c r="VIM70" s="399"/>
      <c r="VIN70" s="567"/>
      <c r="VIO70" s="399"/>
      <c r="VIP70" s="399"/>
      <c r="VIQ70" s="399"/>
      <c r="VIR70" s="399"/>
      <c r="VIS70" s="399"/>
      <c r="VIT70" s="399"/>
      <c r="VIU70" s="399"/>
      <c r="VIV70" s="399"/>
      <c r="VIW70" s="399"/>
      <c r="VIX70" s="918"/>
      <c r="VIY70" s="918"/>
      <c r="VIZ70" s="918"/>
      <c r="VJA70" s="566"/>
      <c r="VJB70" s="399"/>
      <c r="VJC70" s="399"/>
      <c r="VJD70" s="399"/>
      <c r="VJE70" s="567"/>
      <c r="VJF70" s="399"/>
      <c r="VJG70" s="399"/>
      <c r="VJH70" s="399"/>
      <c r="VJI70" s="399"/>
      <c r="VJJ70" s="399"/>
      <c r="VJK70" s="399"/>
      <c r="VJL70" s="399"/>
      <c r="VJM70" s="399"/>
      <c r="VJN70" s="399"/>
      <c r="VJO70" s="918"/>
      <c r="VJP70" s="918"/>
      <c r="VJQ70" s="918"/>
      <c r="VJR70" s="566"/>
      <c r="VJS70" s="399"/>
      <c r="VJT70" s="399"/>
      <c r="VJU70" s="399"/>
      <c r="VJV70" s="567"/>
      <c r="VJW70" s="399"/>
      <c r="VJX70" s="399"/>
      <c r="VJY70" s="399"/>
      <c r="VJZ70" s="399"/>
      <c r="VKA70" s="399"/>
      <c r="VKB70" s="399"/>
      <c r="VKC70" s="399"/>
      <c r="VKD70" s="399"/>
      <c r="VKE70" s="399"/>
      <c r="VKF70" s="918"/>
      <c r="VKG70" s="918"/>
      <c r="VKH70" s="918"/>
      <c r="VKI70" s="566"/>
      <c r="VKJ70" s="399"/>
      <c r="VKK70" s="399"/>
      <c r="VKL70" s="399"/>
      <c r="VKM70" s="567"/>
      <c r="VKN70" s="399"/>
      <c r="VKO70" s="399"/>
      <c r="VKP70" s="399"/>
      <c r="VKQ70" s="399"/>
      <c r="VKR70" s="399"/>
      <c r="VKS70" s="399"/>
      <c r="VKT70" s="399"/>
      <c r="VKU70" s="399"/>
      <c r="VKV70" s="399"/>
      <c r="VKW70" s="918"/>
      <c r="VKX70" s="918"/>
      <c r="VKY70" s="918"/>
      <c r="VKZ70" s="566"/>
      <c r="VLA70" s="399"/>
      <c r="VLB70" s="399"/>
      <c r="VLC70" s="399"/>
      <c r="VLD70" s="567"/>
      <c r="VLE70" s="399"/>
      <c r="VLF70" s="399"/>
      <c r="VLG70" s="399"/>
      <c r="VLH70" s="399"/>
      <c r="VLI70" s="399"/>
      <c r="VLJ70" s="399"/>
      <c r="VLK70" s="399"/>
      <c r="VLL70" s="399"/>
      <c r="VLM70" s="399"/>
      <c r="VLN70" s="918"/>
      <c r="VLO70" s="918"/>
      <c r="VLP70" s="918"/>
      <c r="VLQ70" s="566"/>
      <c r="VLR70" s="399"/>
      <c r="VLS70" s="399"/>
      <c r="VLT70" s="399"/>
      <c r="VLU70" s="567"/>
      <c r="VLV70" s="399"/>
      <c r="VLW70" s="399"/>
      <c r="VLX70" s="399"/>
      <c r="VLY70" s="399"/>
      <c r="VLZ70" s="399"/>
      <c r="VMA70" s="399"/>
      <c r="VMB70" s="399"/>
      <c r="VMC70" s="399"/>
      <c r="VMD70" s="399"/>
      <c r="VME70" s="918"/>
      <c r="VMF70" s="918"/>
      <c r="VMG70" s="918"/>
      <c r="VMH70" s="566"/>
      <c r="VMI70" s="399"/>
      <c r="VMJ70" s="399"/>
      <c r="VMK70" s="399"/>
      <c r="VML70" s="567"/>
      <c r="VMM70" s="399"/>
      <c r="VMN70" s="399"/>
      <c r="VMO70" s="399"/>
      <c r="VMP70" s="399"/>
      <c r="VMQ70" s="399"/>
      <c r="VMR70" s="399"/>
      <c r="VMS70" s="399"/>
      <c r="VMT70" s="399"/>
      <c r="VMU70" s="399"/>
      <c r="VMV70" s="918"/>
      <c r="VMW70" s="918"/>
      <c r="VMX70" s="918"/>
      <c r="VMY70" s="566"/>
      <c r="VMZ70" s="399"/>
      <c r="VNA70" s="399"/>
      <c r="VNB70" s="399"/>
      <c r="VNC70" s="567"/>
      <c r="VND70" s="399"/>
      <c r="VNE70" s="399"/>
      <c r="VNF70" s="399"/>
      <c r="VNG70" s="399"/>
      <c r="VNH70" s="399"/>
      <c r="VNI70" s="399"/>
      <c r="VNJ70" s="399"/>
      <c r="VNK70" s="399"/>
      <c r="VNL70" s="399"/>
      <c r="VNM70" s="918"/>
      <c r="VNN70" s="918"/>
      <c r="VNO70" s="918"/>
      <c r="VNP70" s="566"/>
      <c r="VNQ70" s="399"/>
      <c r="VNR70" s="399"/>
      <c r="VNS70" s="399"/>
      <c r="VNT70" s="567"/>
      <c r="VNU70" s="399"/>
      <c r="VNV70" s="399"/>
      <c r="VNW70" s="399"/>
      <c r="VNX70" s="399"/>
      <c r="VNY70" s="399"/>
      <c r="VNZ70" s="399"/>
      <c r="VOA70" s="399"/>
      <c r="VOB70" s="399"/>
      <c r="VOC70" s="399"/>
      <c r="VOD70" s="918"/>
      <c r="VOE70" s="918"/>
      <c r="VOF70" s="918"/>
      <c r="VOG70" s="566"/>
      <c r="VOH70" s="399"/>
      <c r="VOI70" s="399"/>
      <c r="VOJ70" s="399"/>
      <c r="VOK70" s="567"/>
      <c r="VOL70" s="399"/>
      <c r="VOM70" s="399"/>
      <c r="VON70" s="399"/>
      <c r="VOO70" s="399"/>
      <c r="VOP70" s="399"/>
      <c r="VOQ70" s="399"/>
      <c r="VOR70" s="399"/>
      <c r="VOS70" s="399"/>
      <c r="VOT70" s="399"/>
      <c r="VOU70" s="918"/>
      <c r="VOV70" s="918"/>
      <c r="VOW70" s="918"/>
      <c r="VOX70" s="566"/>
      <c r="VOY70" s="399"/>
      <c r="VOZ70" s="399"/>
      <c r="VPA70" s="399"/>
      <c r="VPB70" s="567"/>
      <c r="VPC70" s="399"/>
      <c r="VPD70" s="399"/>
      <c r="VPE70" s="399"/>
      <c r="VPF70" s="399"/>
      <c r="VPG70" s="399"/>
      <c r="VPH70" s="399"/>
      <c r="VPI70" s="399"/>
      <c r="VPJ70" s="399"/>
      <c r="VPK70" s="399"/>
      <c r="VPL70" s="918"/>
      <c r="VPM70" s="918"/>
      <c r="VPN70" s="918"/>
      <c r="VPO70" s="566"/>
      <c r="VPP70" s="399"/>
      <c r="VPQ70" s="399"/>
      <c r="VPR70" s="399"/>
      <c r="VPS70" s="567"/>
      <c r="VPT70" s="399"/>
      <c r="VPU70" s="399"/>
      <c r="VPV70" s="399"/>
      <c r="VPW70" s="399"/>
      <c r="VPX70" s="399"/>
      <c r="VPY70" s="399"/>
      <c r="VPZ70" s="399"/>
      <c r="VQA70" s="399"/>
      <c r="VQB70" s="399"/>
      <c r="VQC70" s="918"/>
      <c r="VQD70" s="918"/>
      <c r="VQE70" s="918"/>
      <c r="VQF70" s="566"/>
      <c r="VQG70" s="399"/>
      <c r="VQH70" s="399"/>
      <c r="VQI70" s="399"/>
      <c r="VQJ70" s="567"/>
      <c r="VQK70" s="399"/>
      <c r="VQL70" s="399"/>
      <c r="VQM70" s="399"/>
      <c r="VQN70" s="399"/>
      <c r="VQO70" s="399"/>
      <c r="VQP70" s="399"/>
      <c r="VQQ70" s="399"/>
      <c r="VQR70" s="399"/>
      <c r="VQS70" s="399"/>
      <c r="VQT70" s="918"/>
      <c r="VQU70" s="918"/>
      <c r="VQV70" s="918"/>
      <c r="VQW70" s="566"/>
      <c r="VQX70" s="399"/>
      <c r="VQY70" s="399"/>
      <c r="VQZ70" s="399"/>
      <c r="VRA70" s="567"/>
      <c r="VRB70" s="399"/>
      <c r="VRC70" s="399"/>
      <c r="VRD70" s="399"/>
      <c r="VRE70" s="399"/>
      <c r="VRF70" s="399"/>
      <c r="VRG70" s="399"/>
      <c r="VRH70" s="399"/>
      <c r="VRI70" s="399"/>
      <c r="VRJ70" s="399"/>
      <c r="VRK70" s="918"/>
      <c r="VRL70" s="918"/>
      <c r="VRM70" s="918"/>
      <c r="VRN70" s="566"/>
      <c r="VRO70" s="399"/>
      <c r="VRP70" s="399"/>
      <c r="VRQ70" s="399"/>
      <c r="VRR70" s="567"/>
      <c r="VRS70" s="399"/>
      <c r="VRT70" s="399"/>
      <c r="VRU70" s="399"/>
      <c r="VRV70" s="399"/>
      <c r="VRW70" s="399"/>
      <c r="VRX70" s="399"/>
      <c r="VRY70" s="399"/>
      <c r="VRZ70" s="399"/>
      <c r="VSA70" s="399"/>
      <c r="VSB70" s="918"/>
      <c r="VSC70" s="918"/>
      <c r="VSD70" s="918"/>
      <c r="VSE70" s="566"/>
      <c r="VSF70" s="399"/>
      <c r="VSG70" s="399"/>
      <c r="VSH70" s="399"/>
      <c r="VSI70" s="567"/>
      <c r="VSJ70" s="399"/>
      <c r="VSK70" s="399"/>
      <c r="VSL70" s="399"/>
      <c r="VSM70" s="399"/>
      <c r="VSN70" s="399"/>
      <c r="VSO70" s="399"/>
      <c r="VSP70" s="399"/>
      <c r="VSQ70" s="399"/>
      <c r="VSR70" s="399"/>
      <c r="VSS70" s="918"/>
      <c r="VST70" s="918"/>
      <c r="VSU70" s="918"/>
      <c r="VSV70" s="566"/>
      <c r="VSW70" s="399"/>
      <c r="VSX70" s="399"/>
      <c r="VSY70" s="399"/>
      <c r="VSZ70" s="567"/>
      <c r="VTA70" s="399"/>
      <c r="VTB70" s="399"/>
      <c r="VTC70" s="399"/>
      <c r="VTD70" s="399"/>
      <c r="VTE70" s="399"/>
      <c r="VTF70" s="399"/>
      <c r="VTG70" s="399"/>
      <c r="VTH70" s="399"/>
      <c r="VTI70" s="399"/>
      <c r="VTJ70" s="918"/>
      <c r="VTK70" s="918"/>
      <c r="VTL70" s="918"/>
      <c r="VTM70" s="566"/>
      <c r="VTN70" s="399"/>
      <c r="VTO70" s="399"/>
      <c r="VTP70" s="399"/>
      <c r="VTQ70" s="567"/>
      <c r="VTR70" s="399"/>
      <c r="VTS70" s="399"/>
      <c r="VTT70" s="399"/>
      <c r="VTU70" s="399"/>
      <c r="VTV70" s="399"/>
      <c r="VTW70" s="399"/>
      <c r="VTX70" s="399"/>
      <c r="VTY70" s="399"/>
      <c r="VTZ70" s="399"/>
      <c r="VUA70" s="918"/>
      <c r="VUB70" s="918"/>
      <c r="VUC70" s="918"/>
      <c r="VUD70" s="566"/>
      <c r="VUE70" s="399"/>
      <c r="VUF70" s="399"/>
      <c r="VUG70" s="399"/>
      <c r="VUH70" s="567"/>
      <c r="VUI70" s="399"/>
      <c r="VUJ70" s="399"/>
      <c r="VUK70" s="399"/>
      <c r="VUL70" s="399"/>
      <c r="VUM70" s="399"/>
      <c r="VUN70" s="399"/>
      <c r="VUO70" s="399"/>
      <c r="VUP70" s="399"/>
      <c r="VUQ70" s="399"/>
      <c r="VUR70" s="918"/>
      <c r="VUS70" s="918"/>
      <c r="VUT70" s="918"/>
      <c r="VUU70" s="566"/>
      <c r="VUV70" s="399"/>
      <c r="VUW70" s="399"/>
      <c r="VUX70" s="399"/>
      <c r="VUY70" s="567"/>
      <c r="VUZ70" s="399"/>
      <c r="VVA70" s="399"/>
      <c r="VVB70" s="399"/>
      <c r="VVC70" s="399"/>
      <c r="VVD70" s="399"/>
      <c r="VVE70" s="399"/>
      <c r="VVF70" s="399"/>
      <c r="VVG70" s="399"/>
      <c r="VVH70" s="399"/>
      <c r="VVI70" s="918"/>
      <c r="VVJ70" s="918"/>
      <c r="VVK70" s="918"/>
      <c r="VVL70" s="566"/>
      <c r="VVM70" s="399"/>
      <c r="VVN70" s="399"/>
      <c r="VVO70" s="399"/>
      <c r="VVP70" s="567"/>
      <c r="VVQ70" s="399"/>
      <c r="VVR70" s="399"/>
      <c r="VVS70" s="399"/>
      <c r="VVT70" s="399"/>
      <c r="VVU70" s="399"/>
      <c r="VVV70" s="399"/>
      <c r="VVW70" s="399"/>
      <c r="VVX70" s="399"/>
      <c r="VVY70" s="399"/>
      <c r="VVZ70" s="918"/>
      <c r="VWA70" s="918"/>
      <c r="VWB70" s="918"/>
      <c r="VWC70" s="566"/>
      <c r="VWD70" s="399"/>
      <c r="VWE70" s="399"/>
      <c r="VWF70" s="399"/>
      <c r="VWG70" s="567"/>
      <c r="VWH70" s="399"/>
      <c r="VWI70" s="399"/>
      <c r="VWJ70" s="399"/>
      <c r="VWK70" s="399"/>
      <c r="VWL70" s="399"/>
      <c r="VWM70" s="399"/>
      <c r="VWN70" s="399"/>
      <c r="VWO70" s="399"/>
      <c r="VWP70" s="399"/>
      <c r="VWQ70" s="918"/>
      <c r="VWR70" s="918"/>
      <c r="VWS70" s="918"/>
      <c r="VWT70" s="566"/>
      <c r="VWU70" s="399"/>
      <c r="VWV70" s="399"/>
      <c r="VWW70" s="399"/>
      <c r="VWX70" s="567"/>
      <c r="VWY70" s="399"/>
      <c r="VWZ70" s="399"/>
      <c r="VXA70" s="399"/>
      <c r="VXB70" s="399"/>
      <c r="VXC70" s="399"/>
      <c r="VXD70" s="399"/>
      <c r="VXE70" s="399"/>
      <c r="VXF70" s="399"/>
      <c r="VXG70" s="399"/>
      <c r="VXH70" s="918"/>
      <c r="VXI70" s="918"/>
      <c r="VXJ70" s="918"/>
      <c r="VXK70" s="566"/>
      <c r="VXL70" s="399"/>
      <c r="VXM70" s="399"/>
      <c r="VXN70" s="399"/>
      <c r="VXO70" s="567"/>
      <c r="VXP70" s="399"/>
      <c r="VXQ70" s="399"/>
      <c r="VXR70" s="399"/>
      <c r="VXS70" s="399"/>
      <c r="VXT70" s="399"/>
      <c r="VXU70" s="399"/>
      <c r="VXV70" s="399"/>
      <c r="VXW70" s="399"/>
      <c r="VXX70" s="399"/>
      <c r="VXY70" s="918"/>
      <c r="VXZ70" s="918"/>
      <c r="VYA70" s="918"/>
      <c r="VYB70" s="566"/>
      <c r="VYC70" s="399"/>
      <c r="VYD70" s="399"/>
      <c r="VYE70" s="399"/>
      <c r="VYF70" s="567"/>
      <c r="VYG70" s="399"/>
      <c r="VYH70" s="399"/>
      <c r="VYI70" s="399"/>
      <c r="VYJ70" s="399"/>
      <c r="VYK70" s="399"/>
      <c r="VYL70" s="399"/>
      <c r="VYM70" s="399"/>
      <c r="VYN70" s="399"/>
      <c r="VYO70" s="399"/>
      <c r="VYP70" s="918"/>
      <c r="VYQ70" s="918"/>
      <c r="VYR70" s="918"/>
      <c r="VYS70" s="566"/>
      <c r="VYT70" s="399"/>
      <c r="VYU70" s="399"/>
      <c r="VYV70" s="399"/>
      <c r="VYW70" s="567"/>
      <c r="VYX70" s="399"/>
      <c r="VYY70" s="399"/>
      <c r="VYZ70" s="399"/>
      <c r="VZA70" s="399"/>
      <c r="VZB70" s="399"/>
      <c r="VZC70" s="399"/>
      <c r="VZD70" s="399"/>
      <c r="VZE70" s="399"/>
      <c r="VZF70" s="399"/>
      <c r="VZG70" s="918"/>
      <c r="VZH70" s="918"/>
      <c r="VZI70" s="918"/>
      <c r="VZJ70" s="566"/>
      <c r="VZK70" s="399"/>
      <c r="VZL70" s="399"/>
      <c r="VZM70" s="399"/>
      <c r="VZN70" s="567"/>
      <c r="VZO70" s="399"/>
      <c r="VZP70" s="399"/>
      <c r="VZQ70" s="399"/>
      <c r="VZR70" s="399"/>
      <c r="VZS70" s="399"/>
      <c r="VZT70" s="399"/>
      <c r="VZU70" s="399"/>
      <c r="VZV70" s="399"/>
      <c r="VZW70" s="399"/>
      <c r="VZX70" s="918"/>
      <c r="VZY70" s="918"/>
      <c r="VZZ70" s="918"/>
      <c r="WAA70" s="566"/>
      <c r="WAB70" s="399"/>
      <c r="WAC70" s="399"/>
      <c r="WAD70" s="399"/>
      <c r="WAE70" s="567"/>
      <c r="WAF70" s="399"/>
      <c r="WAG70" s="399"/>
      <c r="WAH70" s="399"/>
      <c r="WAI70" s="399"/>
      <c r="WAJ70" s="399"/>
      <c r="WAK70" s="399"/>
      <c r="WAL70" s="399"/>
      <c r="WAM70" s="399"/>
      <c r="WAN70" s="399"/>
      <c r="WAO70" s="918"/>
      <c r="WAP70" s="918"/>
      <c r="WAQ70" s="918"/>
      <c r="WAR70" s="566"/>
      <c r="WAS70" s="399"/>
      <c r="WAT70" s="399"/>
      <c r="WAU70" s="399"/>
      <c r="WAV70" s="567"/>
      <c r="WAW70" s="399"/>
      <c r="WAX70" s="399"/>
      <c r="WAY70" s="399"/>
      <c r="WAZ70" s="399"/>
      <c r="WBA70" s="399"/>
      <c r="WBB70" s="399"/>
      <c r="WBC70" s="399"/>
      <c r="WBD70" s="399"/>
      <c r="WBE70" s="399"/>
      <c r="WBF70" s="918"/>
      <c r="WBG70" s="918"/>
      <c r="WBH70" s="918"/>
      <c r="WBI70" s="566"/>
      <c r="WBJ70" s="399"/>
      <c r="WBK70" s="399"/>
      <c r="WBL70" s="399"/>
      <c r="WBM70" s="567"/>
      <c r="WBN70" s="399"/>
      <c r="WBO70" s="399"/>
      <c r="WBP70" s="399"/>
      <c r="WBQ70" s="399"/>
      <c r="WBR70" s="399"/>
      <c r="WBS70" s="399"/>
      <c r="WBT70" s="399"/>
      <c r="WBU70" s="399"/>
      <c r="WBV70" s="399"/>
      <c r="WBW70" s="918"/>
      <c r="WBX70" s="918"/>
      <c r="WBY70" s="918"/>
      <c r="WBZ70" s="566"/>
      <c r="WCA70" s="399"/>
      <c r="WCB70" s="399"/>
      <c r="WCC70" s="399"/>
      <c r="WCD70" s="567"/>
      <c r="WCE70" s="399"/>
      <c r="WCF70" s="399"/>
      <c r="WCG70" s="399"/>
      <c r="WCH70" s="399"/>
      <c r="WCI70" s="399"/>
      <c r="WCJ70" s="399"/>
      <c r="WCK70" s="399"/>
      <c r="WCL70" s="399"/>
      <c r="WCM70" s="399"/>
      <c r="WCN70" s="918"/>
      <c r="WCO70" s="918"/>
      <c r="WCP70" s="918"/>
      <c r="WCQ70" s="566"/>
      <c r="WCR70" s="399"/>
      <c r="WCS70" s="399"/>
      <c r="WCT70" s="399"/>
      <c r="WCU70" s="567"/>
      <c r="WCV70" s="399"/>
      <c r="WCW70" s="399"/>
      <c r="WCX70" s="399"/>
      <c r="WCY70" s="399"/>
      <c r="WCZ70" s="399"/>
      <c r="WDA70" s="399"/>
      <c r="WDB70" s="399"/>
      <c r="WDC70" s="399"/>
      <c r="WDD70" s="399"/>
      <c r="WDE70" s="918"/>
      <c r="WDF70" s="918"/>
      <c r="WDG70" s="918"/>
      <c r="WDH70" s="566"/>
      <c r="WDI70" s="399"/>
      <c r="WDJ70" s="399"/>
      <c r="WDK70" s="399"/>
      <c r="WDL70" s="567"/>
      <c r="WDM70" s="399"/>
      <c r="WDN70" s="399"/>
      <c r="WDO70" s="399"/>
      <c r="WDP70" s="399"/>
      <c r="WDQ70" s="399"/>
      <c r="WDR70" s="399"/>
      <c r="WDS70" s="399"/>
      <c r="WDT70" s="399"/>
      <c r="WDU70" s="399"/>
      <c r="WDV70" s="918"/>
      <c r="WDW70" s="918"/>
      <c r="WDX70" s="918"/>
      <c r="WDY70" s="566"/>
      <c r="WDZ70" s="399"/>
      <c r="WEA70" s="399"/>
      <c r="WEB70" s="399"/>
      <c r="WEC70" s="567"/>
      <c r="WED70" s="399"/>
      <c r="WEE70" s="399"/>
      <c r="WEF70" s="399"/>
      <c r="WEG70" s="399"/>
      <c r="WEH70" s="399"/>
      <c r="WEI70" s="399"/>
      <c r="WEJ70" s="399"/>
      <c r="WEK70" s="399"/>
      <c r="WEL70" s="399"/>
      <c r="WEM70" s="918"/>
      <c r="WEN70" s="918"/>
      <c r="WEO70" s="918"/>
      <c r="WEP70" s="566"/>
      <c r="WEQ70" s="399"/>
      <c r="WER70" s="399"/>
      <c r="WES70" s="399"/>
      <c r="WET70" s="567"/>
      <c r="WEU70" s="399"/>
      <c r="WEV70" s="399"/>
      <c r="WEW70" s="399"/>
      <c r="WEX70" s="399"/>
      <c r="WEY70" s="399"/>
      <c r="WEZ70" s="399"/>
      <c r="WFA70" s="399"/>
      <c r="WFB70" s="399"/>
      <c r="WFC70" s="399"/>
      <c r="WFD70" s="918"/>
      <c r="WFE70" s="918"/>
      <c r="WFF70" s="918"/>
      <c r="WFG70" s="566"/>
      <c r="WFH70" s="399"/>
      <c r="WFI70" s="399"/>
      <c r="WFJ70" s="399"/>
      <c r="WFK70" s="567"/>
      <c r="WFL70" s="399"/>
      <c r="WFM70" s="399"/>
      <c r="WFN70" s="399"/>
      <c r="WFO70" s="399"/>
      <c r="WFP70" s="399"/>
      <c r="WFQ70" s="399"/>
      <c r="WFR70" s="399"/>
      <c r="WFS70" s="399"/>
      <c r="WFT70" s="399"/>
      <c r="WFU70" s="918"/>
      <c r="WFV70" s="918"/>
      <c r="WFW70" s="918"/>
      <c r="WFX70" s="566"/>
      <c r="WFY70" s="399"/>
      <c r="WFZ70" s="399"/>
      <c r="WGA70" s="399"/>
      <c r="WGB70" s="567"/>
      <c r="WGC70" s="399"/>
      <c r="WGD70" s="399"/>
      <c r="WGE70" s="399"/>
      <c r="WGF70" s="399"/>
      <c r="WGG70" s="399"/>
      <c r="WGH70" s="399"/>
      <c r="WGI70" s="399"/>
      <c r="WGJ70" s="399"/>
      <c r="WGK70" s="399"/>
      <c r="WGL70" s="918"/>
      <c r="WGM70" s="918"/>
      <c r="WGN70" s="918"/>
      <c r="WGO70" s="566"/>
      <c r="WGP70" s="399"/>
      <c r="WGQ70" s="399"/>
      <c r="WGR70" s="399"/>
      <c r="WGS70" s="567"/>
      <c r="WGT70" s="399"/>
      <c r="WGU70" s="399"/>
      <c r="WGV70" s="399"/>
      <c r="WGW70" s="399"/>
      <c r="WGX70" s="399"/>
      <c r="WGY70" s="399"/>
      <c r="WGZ70" s="399"/>
      <c r="WHA70" s="399"/>
      <c r="WHB70" s="399"/>
      <c r="WHC70" s="918"/>
      <c r="WHD70" s="918"/>
      <c r="WHE70" s="918"/>
      <c r="WHF70" s="566"/>
      <c r="WHG70" s="399"/>
      <c r="WHH70" s="399"/>
      <c r="WHI70" s="399"/>
      <c r="WHJ70" s="567"/>
      <c r="WHK70" s="399"/>
      <c r="WHL70" s="399"/>
      <c r="WHM70" s="399"/>
      <c r="WHN70" s="399"/>
      <c r="WHO70" s="399"/>
      <c r="WHP70" s="399"/>
      <c r="WHQ70" s="399"/>
      <c r="WHR70" s="399"/>
      <c r="WHS70" s="399"/>
      <c r="WHT70" s="918"/>
      <c r="WHU70" s="918"/>
      <c r="WHV70" s="918"/>
      <c r="WHW70" s="566"/>
      <c r="WHX70" s="399"/>
      <c r="WHY70" s="399"/>
      <c r="WHZ70" s="399"/>
      <c r="WIA70" s="567"/>
      <c r="WIB70" s="399"/>
      <c r="WIC70" s="399"/>
      <c r="WID70" s="399"/>
      <c r="WIE70" s="399"/>
      <c r="WIF70" s="399"/>
      <c r="WIG70" s="399"/>
      <c r="WIH70" s="399"/>
      <c r="WII70" s="399"/>
      <c r="WIJ70" s="399"/>
      <c r="WIK70" s="918"/>
      <c r="WIL70" s="918"/>
      <c r="WIM70" s="918"/>
      <c r="WIN70" s="566"/>
      <c r="WIO70" s="399"/>
      <c r="WIP70" s="399"/>
      <c r="WIQ70" s="399"/>
      <c r="WIR70" s="567"/>
      <c r="WIS70" s="399"/>
      <c r="WIT70" s="399"/>
      <c r="WIU70" s="399"/>
      <c r="WIV70" s="399"/>
      <c r="WIW70" s="399"/>
      <c r="WIX70" s="399"/>
      <c r="WIY70" s="399"/>
      <c r="WIZ70" s="399"/>
      <c r="WJA70" s="399"/>
      <c r="WJB70" s="918"/>
      <c r="WJC70" s="918"/>
      <c r="WJD70" s="918"/>
      <c r="WJE70" s="566"/>
      <c r="WJF70" s="399"/>
      <c r="WJG70" s="399"/>
      <c r="WJH70" s="399"/>
      <c r="WJI70" s="567"/>
      <c r="WJJ70" s="399"/>
      <c r="WJK70" s="399"/>
      <c r="WJL70" s="399"/>
      <c r="WJM70" s="399"/>
      <c r="WJN70" s="399"/>
      <c r="WJO70" s="399"/>
      <c r="WJP70" s="399"/>
      <c r="WJQ70" s="399"/>
      <c r="WJR70" s="399"/>
      <c r="WJS70" s="918"/>
      <c r="WJT70" s="918"/>
      <c r="WJU70" s="918"/>
      <c r="WJV70" s="566"/>
      <c r="WJW70" s="399"/>
      <c r="WJX70" s="399"/>
      <c r="WJY70" s="399"/>
      <c r="WJZ70" s="567"/>
      <c r="WKA70" s="399"/>
      <c r="WKB70" s="399"/>
      <c r="WKC70" s="399"/>
      <c r="WKD70" s="399"/>
      <c r="WKE70" s="399"/>
      <c r="WKF70" s="399"/>
      <c r="WKG70" s="399"/>
      <c r="WKH70" s="399"/>
      <c r="WKI70" s="399"/>
      <c r="WKJ70" s="918"/>
      <c r="WKK70" s="918"/>
      <c r="WKL70" s="918"/>
      <c r="WKM70" s="566"/>
      <c r="WKN70" s="399"/>
      <c r="WKO70" s="399"/>
      <c r="WKP70" s="399"/>
      <c r="WKQ70" s="567"/>
      <c r="WKR70" s="399"/>
      <c r="WKS70" s="399"/>
      <c r="WKT70" s="399"/>
      <c r="WKU70" s="399"/>
      <c r="WKV70" s="399"/>
      <c r="WKW70" s="399"/>
      <c r="WKX70" s="399"/>
      <c r="WKY70" s="399"/>
      <c r="WKZ70" s="399"/>
      <c r="WLA70" s="918"/>
      <c r="WLB70" s="918"/>
      <c r="WLC70" s="918"/>
      <c r="WLD70" s="566"/>
      <c r="WLE70" s="399"/>
      <c r="WLF70" s="399"/>
      <c r="WLG70" s="399"/>
      <c r="WLH70" s="567"/>
      <c r="WLI70" s="399"/>
      <c r="WLJ70" s="399"/>
      <c r="WLK70" s="399"/>
      <c r="WLL70" s="399"/>
      <c r="WLM70" s="399"/>
      <c r="WLN70" s="399"/>
      <c r="WLO70" s="399"/>
      <c r="WLP70" s="399"/>
      <c r="WLQ70" s="399"/>
      <c r="WLR70" s="918"/>
      <c r="WLS70" s="918"/>
      <c r="WLT70" s="918"/>
      <c r="WLU70" s="566"/>
      <c r="WLV70" s="399"/>
      <c r="WLW70" s="399"/>
      <c r="WLX70" s="399"/>
      <c r="WLY70" s="567"/>
      <c r="WLZ70" s="399"/>
      <c r="WMA70" s="399"/>
      <c r="WMB70" s="399"/>
      <c r="WMC70" s="399"/>
      <c r="WMD70" s="399"/>
      <c r="WME70" s="399"/>
      <c r="WMF70" s="399"/>
      <c r="WMG70" s="399"/>
      <c r="WMH70" s="399"/>
      <c r="WMI70" s="918"/>
      <c r="WMJ70" s="918"/>
      <c r="WMK70" s="918"/>
      <c r="WML70" s="566"/>
      <c r="WMM70" s="399"/>
      <c r="WMN70" s="399"/>
      <c r="WMO70" s="399"/>
      <c r="WMP70" s="567"/>
      <c r="WMQ70" s="399"/>
      <c r="WMR70" s="399"/>
      <c r="WMS70" s="399"/>
      <c r="WMT70" s="399"/>
      <c r="WMU70" s="399"/>
      <c r="WMV70" s="399"/>
      <c r="WMW70" s="399"/>
      <c r="WMX70" s="399"/>
      <c r="WMY70" s="399"/>
      <c r="WMZ70" s="918"/>
      <c r="WNA70" s="918"/>
      <c r="WNB70" s="918"/>
      <c r="WNC70" s="566"/>
      <c r="WND70" s="399"/>
      <c r="WNE70" s="399"/>
      <c r="WNF70" s="399"/>
      <c r="WNG70" s="567"/>
      <c r="WNH70" s="399"/>
      <c r="WNI70" s="399"/>
      <c r="WNJ70" s="399"/>
      <c r="WNK70" s="399"/>
      <c r="WNL70" s="399"/>
      <c r="WNM70" s="399"/>
      <c r="WNN70" s="399"/>
      <c r="WNO70" s="399"/>
      <c r="WNP70" s="399"/>
      <c r="WNQ70" s="918"/>
      <c r="WNR70" s="918"/>
      <c r="WNS70" s="918"/>
      <c r="WNT70" s="566"/>
      <c r="WNU70" s="399"/>
      <c r="WNV70" s="399"/>
      <c r="WNW70" s="399"/>
      <c r="WNX70" s="567"/>
      <c r="WNY70" s="399"/>
      <c r="WNZ70" s="399"/>
      <c r="WOA70" s="399"/>
      <c r="WOB70" s="399"/>
      <c r="WOC70" s="399"/>
      <c r="WOD70" s="399"/>
      <c r="WOE70" s="399"/>
      <c r="WOF70" s="399"/>
      <c r="WOG70" s="399"/>
      <c r="WOH70" s="918"/>
      <c r="WOI70" s="918"/>
      <c r="WOJ70" s="918"/>
      <c r="WOK70" s="566"/>
      <c r="WOL70" s="399"/>
      <c r="WOM70" s="399"/>
      <c r="WON70" s="399"/>
      <c r="WOO70" s="567"/>
      <c r="WOP70" s="399"/>
      <c r="WOQ70" s="399"/>
      <c r="WOR70" s="399"/>
      <c r="WOS70" s="399"/>
      <c r="WOT70" s="399"/>
      <c r="WOU70" s="399"/>
      <c r="WOV70" s="399"/>
      <c r="WOW70" s="399"/>
      <c r="WOX70" s="399"/>
      <c r="WOY70" s="918"/>
      <c r="WOZ70" s="918"/>
      <c r="WPA70" s="918"/>
      <c r="WPB70" s="566"/>
      <c r="WPC70" s="399"/>
      <c r="WPD70" s="399"/>
      <c r="WPE70" s="399"/>
      <c r="WPF70" s="567"/>
      <c r="WPG70" s="399"/>
      <c r="WPH70" s="399"/>
      <c r="WPI70" s="399"/>
      <c r="WPJ70" s="399"/>
      <c r="WPK70" s="399"/>
      <c r="WPL70" s="399"/>
      <c r="WPM70" s="399"/>
      <c r="WPN70" s="399"/>
      <c r="WPO70" s="399"/>
      <c r="WPP70" s="918"/>
      <c r="WPQ70" s="918"/>
      <c r="WPR70" s="918"/>
      <c r="WPS70" s="566"/>
      <c r="WPT70" s="399"/>
      <c r="WPU70" s="399"/>
      <c r="WPV70" s="399"/>
      <c r="WPW70" s="567"/>
      <c r="WPX70" s="399"/>
      <c r="WPY70" s="399"/>
      <c r="WPZ70" s="399"/>
      <c r="WQA70" s="399"/>
      <c r="WQB70" s="399"/>
      <c r="WQC70" s="399"/>
      <c r="WQD70" s="399"/>
      <c r="WQE70" s="399"/>
      <c r="WQF70" s="399"/>
      <c r="WQG70" s="918"/>
      <c r="WQH70" s="918"/>
      <c r="WQI70" s="918"/>
      <c r="WQJ70" s="566"/>
      <c r="WQK70" s="399"/>
      <c r="WQL70" s="399"/>
      <c r="WQM70" s="399"/>
      <c r="WQN70" s="567"/>
      <c r="WQO70" s="399"/>
      <c r="WQP70" s="399"/>
      <c r="WQQ70" s="399"/>
      <c r="WQR70" s="399"/>
      <c r="WQS70" s="399"/>
      <c r="WQT70" s="399"/>
      <c r="WQU70" s="399"/>
      <c r="WQV70" s="399"/>
      <c r="WQW70" s="399"/>
      <c r="WQX70" s="918"/>
      <c r="WQY70" s="918"/>
      <c r="WQZ70" s="918"/>
      <c r="WRA70" s="566"/>
      <c r="WRB70" s="399"/>
      <c r="WRC70" s="399"/>
      <c r="WRD70" s="399"/>
      <c r="WRE70" s="567"/>
      <c r="WRF70" s="399"/>
      <c r="WRG70" s="399"/>
      <c r="WRH70" s="399"/>
      <c r="WRI70" s="399"/>
      <c r="WRJ70" s="399"/>
      <c r="WRK70" s="399"/>
      <c r="WRL70" s="399"/>
      <c r="WRM70" s="399"/>
      <c r="WRN70" s="399"/>
      <c r="WRO70" s="918"/>
      <c r="WRP70" s="918"/>
      <c r="WRQ70" s="918"/>
      <c r="WRR70" s="566"/>
      <c r="WRS70" s="399"/>
      <c r="WRT70" s="399"/>
      <c r="WRU70" s="399"/>
      <c r="WRV70" s="567"/>
      <c r="WRW70" s="399"/>
      <c r="WRX70" s="399"/>
      <c r="WRY70" s="399"/>
      <c r="WRZ70" s="399"/>
      <c r="WSA70" s="399"/>
      <c r="WSB70" s="399"/>
      <c r="WSC70" s="399"/>
      <c r="WSD70" s="399"/>
      <c r="WSE70" s="399"/>
      <c r="WSF70" s="918"/>
      <c r="WSG70" s="918"/>
      <c r="WSH70" s="918"/>
      <c r="WSI70" s="566"/>
      <c r="WSJ70" s="399"/>
      <c r="WSK70" s="399"/>
      <c r="WSL70" s="399"/>
      <c r="WSM70" s="567"/>
      <c r="WSN70" s="399"/>
      <c r="WSO70" s="399"/>
      <c r="WSP70" s="399"/>
      <c r="WSQ70" s="399"/>
      <c r="WSR70" s="399"/>
      <c r="WSS70" s="399"/>
      <c r="WST70" s="399"/>
      <c r="WSU70" s="399"/>
      <c r="WSV70" s="399"/>
      <c r="WSW70" s="918"/>
      <c r="WSX70" s="918"/>
      <c r="WSY70" s="918"/>
      <c r="WSZ70" s="566"/>
      <c r="WTA70" s="399"/>
      <c r="WTB70" s="399"/>
      <c r="WTC70" s="399"/>
      <c r="WTD70" s="567"/>
      <c r="WTE70" s="399"/>
      <c r="WTF70" s="399"/>
      <c r="WTG70" s="399"/>
      <c r="WTH70" s="399"/>
      <c r="WTI70" s="399"/>
      <c r="WTJ70" s="399"/>
      <c r="WTK70" s="399"/>
      <c r="WTL70" s="399"/>
      <c r="WTM70" s="399"/>
      <c r="WTN70" s="918"/>
      <c r="WTO70" s="918"/>
      <c r="WTP70" s="918"/>
      <c r="WTQ70" s="566"/>
      <c r="WTR70" s="399"/>
      <c r="WTS70" s="399"/>
      <c r="WTT70" s="399"/>
      <c r="WTU70" s="567"/>
      <c r="WTV70" s="399"/>
      <c r="WTW70" s="399"/>
      <c r="WTX70" s="399"/>
      <c r="WTY70" s="399"/>
      <c r="WTZ70" s="399"/>
      <c r="WUA70" s="399"/>
      <c r="WUB70" s="399"/>
      <c r="WUC70" s="399"/>
      <c r="WUD70" s="399"/>
      <c r="WUE70" s="918"/>
      <c r="WUF70" s="918"/>
      <c r="WUG70" s="918"/>
      <c r="WUH70" s="566"/>
      <c r="WUI70" s="399"/>
      <c r="WUJ70" s="399"/>
      <c r="WUK70" s="399"/>
      <c r="WUL70" s="567"/>
      <c r="WUM70" s="399"/>
      <c r="WUN70" s="399"/>
      <c r="WUO70" s="399"/>
      <c r="WUP70" s="399"/>
      <c r="WUQ70" s="399"/>
      <c r="WUR70" s="399"/>
      <c r="WUS70" s="399"/>
      <c r="WUT70" s="399"/>
      <c r="WUU70" s="399"/>
      <c r="WUV70" s="918"/>
      <c r="WUW70" s="918"/>
      <c r="WUX70" s="918"/>
      <c r="WUY70" s="566"/>
      <c r="WUZ70" s="399"/>
      <c r="WVA70" s="399"/>
      <c r="WVB70" s="399"/>
      <c r="WVC70" s="567"/>
      <c r="WVD70" s="399"/>
      <c r="WVE70" s="399"/>
      <c r="WVF70" s="399"/>
      <c r="WVG70" s="399"/>
      <c r="WVH70" s="399"/>
      <c r="WVI70" s="399"/>
      <c r="WVJ70" s="399"/>
      <c r="WVK70" s="399"/>
      <c r="WVL70" s="399"/>
      <c r="WVM70" s="918"/>
      <c r="WVN70" s="918"/>
      <c r="WVO70" s="918"/>
      <c r="WVP70" s="566"/>
      <c r="WVQ70" s="399"/>
      <c r="WVR70" s="399"/>
      <c r="WVS70" s="399"/>
      <c r="WVT70" s="567"/>
      <c r="WVU70" s="399"/>
      <c r="WVV70" s="399"/>
      <c r="WVW70" s="399"/>
      <c r="WVX70" s="399"/>
      <c r="WVY70" s="399"/>
      <c r="WVZ70" s="399"/>
      <c r="WWA70" s="399"/>
      <c r="WWB70" s="399"/>
      <c r="WWC70" s="399"/>
      <c r="WWD70" s="918"/>
      <c r="WWE70" s="918"/>
      <c r="WWF70" s="918"/>
      <c r="WWG70" s="566"/>
      <c r="WWH70" s="399"/>
      <c r="WWI70" s="399"/>
      <c r="WWJ70" s="399"/>
      <c r="WWK70" s="567"/>
      <c r="WWL70" s="399"/>
      <c r="WWM70" s="399"/>
      <c r="WWN70" s="399"/>
      <c r="WWO70" s="399"/>
      <c r="WWP70" s="399"/>
      <c r="WWQ70" s="399"/>
      <c r="WWR70" s="399"/>
      <c r="WWS70" s="399"/>
      <c r="WWT70" s="399"/>
      <c r="WWU70" s="918"/>
      <c r="WWV70" s="918"/>
      <c r="WWW70" s="918"/>
      <c r="WWX70" s="566"/>
      <c r="WWY70" s="399"/>
      <c r="WWZ70" s="399"/>
      <c r="WXA70" s="399"/>
      <c r="WXB70" s="567"/>
      <c r="WXC70" s="399"/>
      <c r="WXD70" s="399"/>
      <c r="WXE70" s="399"/>
      <c r="WXF70" s="399"/>
      <c r="WXG70" s="399"/>
      <c r="WXH70" s="399"/>
      <c r="WXI70" s="399"/>
      <c r="WXJ70" s="399"/>
      <c r="WXK70" s="399"/>
      <c r="WXL70" s="918"/>
      <c r="WXM70" s="918"/>
      <c r="WXN70" s="918"/>
      <c r="WXO70" s="566"/>
      <c r="WXP70" s="399"/>
      <c r="WXQ70" s="399"/>
      <c r="WXR70" s="399"/>
      <c r="WXS70" s="567"/>
      <c r="WXT70" s="399"/>
      <c r="WXU70" s="399"/>
      <c r="WXV70" s="399"/>
      <c r="WXW70" s="399"/>
      <c r="WXX70" s="399"/>
      <c r="WXY70" s="399"/>
      <c r="WXZ70" s="399"/>
      <c r="WYA70" s="399"/>
      <c r="WYB70" s="399"/>
      <c r="WYC70" s="918"/>
      <c r="WYD70" s="918"/>
      <c r="WYE70" s="918"/>
      <c r="WYF70" s="566"/>
      <c r="WYG70" s="399"/>
      <c r="WYH70" s="399"/>
      <c r="WYI70" s="399"/>
      <c r="WYJ70" s="567"/>
      <c r="WYK70" s="399"/>
      <c r="WYL70" s="399"/>
      <c r="WYM70" s="399"/>
      <c r="WYN70" s="399"/>
      <c r="WYO70" s="399"/>
      <c r="WYP70" s="399"/>
      <c r="WYQ70" s="399"/>
      <c r="WYR70" s="399"/>
      <c r="WYS70" s="399"/>
      <c r="WYT70" s="918"/>
      <c r="WYU70" s="918"/>
      <c r="WYV70" s="918"/>
      <c r="WYW70" s="566"/>
      <c r="WYX70" s="399"/>
      <c r="WYY70" s="399"/>
      <c r="WYZ70" s="399"/>
      <c r="WZA70" s="567"/>
      <c r="WZB70" s="399"/>
      <c r="WZC70" s="399"/>
      <c r="WZD70" s="399"/>
      <c r="WZE70" s="399"/>
      <c r="WZF70" s="399"/>
      <c r="WZG70" s="399"/>
      <c r="WZH70" s="399"/>
      <c r="WZI70" s="399"/>
      <c r="WZJ70" s="399"/>
      <c r="WZK70" s="918"/>
      <c r="WZL70" s="918"/>
      <c r="WZM70" s="918"/>
      <c r="WZN70" s="566"/>
      <c r="WZO70" s="399"/>
      <c r="WZP70" s="399"/>
      <c r="WZQ70" s="399"/>
      <c r="WZR70" s="567"/>
      <c r="WZS70" s="399"/>
      <c r="WZT70" s="399"/>
      <c r="WZU70" s="399"/>
      <c r="WZV70" s="399"/>
      <c r="WZW70" s="399"/>
      <c r="WZX70" s="399"/>
      <c r="WZY70" s="399"/>
      <c r="WZZ70" s="399"/>
      <c r="XAA70" s="399"/>
      <c r="XAB70" s="918"/>
      <c r="XAC70" s="918"/>
      <c r="XAD70" s="918"/>
      <c r="XAE70" s="566"/>
      <c r="XAF70" s="399"/>
      <c r="XAG70" s="399"/>
      <c r="XAH70" s="399"/>
      <c r="XAI70" s="567"/>
      <c r="XAJ70" s="399"/>
      <c r="XAK70" s="399"/>
      <c r="XAL70" s="399"/>
      <c r="XAM70" s="399"/>
      <c r="XAN70" s="399"/>
      <c r="XAO70" s="399"/>
      <c r="XAP70" s="399"/>
      <c r="XAQ70" s="399"/>
      <c r="XAR70" s="399"/>
      <c r="XAS70" s="918"/>
      <c r="XAT70" s="918"/>
      <c r="XAU70" s="918"/>
      <c r="XAV70" s="566"/>
      <c r="XAW70" s="399"/>
      <c r="XAX70" s="399"/>
      <c r="XAY70" s="399"/>
      <c r="XAZ70" s="567"/>
      <c r="XBA70" s="399"/>
      <c r="XBB70" s="399"/>
      <c r="XBC70" s="399"/>
      <c r="XBD70" s="399"/>
      <c r="XBE70" s="399"/>
      <c r="XBF70" s="399"/>
      <c r="XBG70" s="399"/>
      <c r="XBH70" s="399"/>
      <c r="XBI70" s="399"/>
      <c r="XBJ70" s="918"/>
      <c r="XBK70" s="918"/>
      <c r="XBL70" s="918"/>
      <c r="XBM70" s="566"/>
      <c r="XBN70" s="399"/>
      <c r="XBO70" s="399"/>
      <c r="XBP70" s="399"/>
      <c r="XBQ70" s="567"/>
      <c r="XBR70" s="399"/>
      <c r="XBS70" s="399"/>
      <c r="XBT70" s="399"/>
      <c r="XBU70" s="399"/>
      <c r="XBV70" s="399"/>
      <c r="XBW70" s="399"/>
      <c r="XBX70" s="399"/>
      <c r="XBY70" s="399"/>
      <c r="XBZ70" s="399"/>
      <c r="XCA70" s="918"/>
      <c r="XCB70" s="918"/>
      <c r="XCC70" s="918"/>
      <c r="XCD70" s="566"/>
      <c r="XCE70" s="399"/>
      <c r="XCF70" s="399"/>
      <c r="XCG70" s="399"/>
      <c r="XCH70" s="567"/>
      <c r="XCI70" s="399"/>
      <c r="XCJ70" s="399"/>
      <c r="XCK70" s="399"/>
      <c r="XCL70" s="399"/>
      <c r="XCM70" s="399"/>
      <c r="XCN70" s="399"/>
      <c r="XCO70" s="399"/>
      <c r="XCP70" s="399"/>
      <c r="XCQ70" s="399"/>
      <c r="XCR70" s="918"/>
      <c r="XCS70" s="918"/>
      <c r="XCT70" s="918"/>
      <c r="XCU70" s="566"/>
      <c r="XCV70" s="399"/>
      <c r="XCW70" s="399"/>
      <c r="XCX70" s="399"/>
      <c r="XCY70" s="567"/>
      <c r="XCZ70" s="399"/>
      <c r="XDA70" s="399"/>
      <c r="XDB70" s="399"/>
      <c r="XDC70" s="399"/>
      <c r="XDD70" s="399"/>
      <c r="XDE70" s="399"/>
      <c r="XDF70" s="399"/>
      <c r="XDG70" s="399"/>
      <c r="XDH70" s="399"/>
      <c r="XDI70" s="918"/>
      <c r="XDJ70" s="918"/>
      <c r="XDK70" s="918"/>
      <c r="XDL70" s="566"/>
      <c r="XDM70" s="399"/>
      <c r="XDN70" s="399"/>
      <c r="XDO70" s="399"/>
      <c r="XDP70" s="567"/>
      <c r="XDQ70" s="399"/>
      <c r="XDR70" s="399"/>
      <c r="XDS70" s="399"/>
      <c r="XDT70" s="399"/>
      <c r="XDU70" s="399"/>
      <c r="XDV70" s="399"/>
      <c r="XDW70" s="399"/>
      <c r="XDX70" s="399"/>
      <c r="XDY70" s="399"/>
      <c r="XDZ70" s="918"/>
      <c r="XEA70" s="918"/>
      <c r="XEB70" s="918"/>
      <c r="XEC70" s="566"/>
      <c r="XED70" s="399"/>
      <c r="XEE70" s="399"/>
      <c r="XEF70" s="399"/>
      <c r="XEG70" s="567"/>
      <c r="XEH70" s="399"/>
      <c r="XEI70" s="399"/>
      <c r="XEJ70" s="399"/>
      <c r="XEK70" s="399"/>
      <c r="XEL70" s="399"/>
      <c r="XEM70" s="399"/>
      <c r="XEN70" s="399"/>
      <c r="XEO70" s="399"/>
      <c r="XEP70" s="399"/>
      <c r="XEQ70" s="918"/>
      <c r="XER70" s="918"/>
      <c r="XES70" s="918"/>
      <c r="XET70" s="566"/>
      <c r="XEU70" s="399"/>
      <c r="XEV70" s="399"/>
      <c r="XEW70" s="399"/>
      <c r="XEX70" s="567"/>
      <c r="XEY70" s="399"/>
      <c r="XEZ70" s="399"/>
      <c r="XFA70" s="399"/>
      <c r="XFB70" s="399"/>
      <c r="XFC70" s="399"/>
    </row>
    <row r="71" spans="1:16383" s="39" customFormat="1" x14ac:dyDescent="0.2">
      <c r="A71" s="477" t="s">
        <v>132</v>
      </c>
      <c r="B71" s="911" t="s">
        <v>160</v>
      </c>
      <c r="C71" s="911"/>
      <c r="D71" s="394">
        <f t="shared" si="24"/>
        <v>0</v>
      </c>
      <c r="E71" s="394">
        <f t="shared" ref="E71" si="40">+I71+L71+O71</f>
        <v>0</v>
      </c>
      <c r="F71" s="394">
        <f t="shared" ref="F71" si="41">+J71+M71+P71</f>
        <v>0</v>
      </c>
      <c r="G71" s="411"/>
      <c r="H71" s="394">
        <f>+'6.a. mell. PH'!D80</f>
        <v>0</v>
      </c>
      <c r="I71" s="394">
        <f>+'6.a. mell. PH'!E80</f>
        <v>0</v>
      </c>
      <c r="J71" s="394">
        <f>+'6.a. mell. PH'!F80</f>
        <v>0</v>
      </c>
      <c r="K71" s="394">
        <f>+'6.b. mell. Óvoda'!D80</f>
        <v>0</v>
      </c>
      <c r="L71" s="394">
        <f>+'6.b. mell. Óvoda'!E80</f>
        <v>0</v>
      </c>
      <c r="M71" s="394">
        <f>+'6.b. mell. Óvoda'!F80</f>
        <v>0</v>
      </c>
      <c r="N71" s="394">
        <f>+'6.c. mell. BBKP'!D81</f>
        <v>0</v>
      </c>
      <c r="O71" s="394">
        <f>+'6.c. mell. BBKP'!E81</f>
        <v>0</v>
      </c>
      <c r="P71" s="396">
        <f>+'6.c. mell. BBKP'!F81</f>
        <v>0</v>
      </c>
    </row>
    <row r="72" spans="1:16383" hidden="1" x14ac:dyDescent="0.2">
      <c r="A72" s="1133"/>
      <c r="B72" s="1132"/>
      <c r="C72" s="1132"/>
      <c r="D72" s="400"/>
      <c r="E72" s="400"/>
      <c r="F72" s="400"/>
      <c r="G72" s="411"/>
      <c r="H72" s="400"/>
      <c r="I72" s="400"/>
      <c r="J72" s="400"/>
      <c r="K72" s="400"/>
      <c r="L72" s="400"/>
      <c r="M72" s="400"/>
      <c r="N72" s="400"/>
      <c r="O72" s="400"/>
      <c r="P72" s="401"/>
      <c r="Q72" s="918"/>
      <c r="R72" s="918"/>
      <c r="S72" s="918"/>
      <c r="T72" s="566"/>
      <c r="U72" s="399"/>
      <c r="V72" s="399"/>
      <c r="W72" s="399"/>
      <c r="X72" s="567"/>
      <c r="Y72" s="399"/>
      <c r="Z72" s="399"/>
      <c r="AA72" s="399"/>
      <c r="AB72" s="399"/>
      <c r="AC72" s="399"/>
      <c r="AD72" s="399"/>
      <c r="AE72" s="399"/>
      <c r="AF72" s="399"/>
      <c r="AG72" s="399"/>
      <c r="AH72" s="918"/>
      <c r="AI72" s="918"/>
      <c r="AJ72" s="918"/>
      <c r="AK72" s="566"/>
      <c r="AL72" s="399"/>
      <c r="AM72" s="399"/>
      <c r="AN72" s="399"/>
      <c r="AO72" s="567"/>
      <c r="AP72" s="399"/>
      <c r="AQ72" s="399"/>
      <c r="AR72" s="399"/>
      <c r="AS72" s="399"/>
      <c r="AT72" s="399"/>
      <c r="AU72" s="399"/>
      <c r="AV72" s="399"/>
      <c r="AW72" s="399"/>
      <c r="AX72" s="399"/>
      <c r="AY72" s="918"/>
      <c r="AZ72" s="918"/>
      <c r="BA72" s="918"/>
      <c r="BB72" s="566"/>
      <c r="BC72" s="399"/>
      <c r="BD72" s="399"/>
      <c r="BE72" s="399"/>
      <c r="BF72" s="567"/>
      <c r="BG72" s="399"/>
      <c r="BH72" s="399"/>
      <c r="BI72" s="399"/>
      <c r="BJ72" s="399"/>
      <c r="BK72" s="399"/>
      <c r="BL72" s="399"/>
      <c r="BM72" s="399"/>
      <c r="BN72" s="399"/>
      <c r="BO72" s="399"/>
      <c r="BP72" s="918"/>
      <c r="BQ72" s="918"/>
      <c r="BR72" s="918"/>
      <c r="BS72" s="566"/>
      <c r="BT72" s="399"/>
      <c r="BU72" s="399"/>
      <c r="BV72" s="399"/>
      <c r="BW72" s="567"/>
      <c r="BX72" s="399"/>
      <c r="BY72" s="399"/>
      <c r="BZ72" s="399"/>
      <c r="CA72" s="399"/>
      <c r="CB72" s="399"/>
      <c r="CC72" s="399"/>
      <c r="CD72" s="399"/>
      <c r="CE72" s="399"/>
      <c r="CF72" s="399"/>
      <c r="CG72" s="918"/>
      <c r="CH72" s="918"/>
      <c r="CI72" s="918"/>
      <c r="CJ72" s="566"/>
      <c r="CK72" s="399"/>
      <c r="CL72" s="399"/>
      <c r="CM72" s="399"/>
      <c r="CN72" s="567"/>
      <c r="CO72" s="399"/>
      <c r="CP72" s="399"/>
      <c r="CQ72" s="399"/>
      <c r="CR72" s="399"/>
      <c r="CS72" s="399"/>
      <c r="CT72" s="399"/>
      <c r="CU72" s="399"/>
      <c r="CV72" s="399"/>
      <c r="CW72" s="399"/>
      <c r="CX72" s="918"/>
      <c r="CY72" s="918"/>
      <c r="CZ72" s="918"/>
      <c r="DA72" s="566"/>
      <c r="DB72" s="399"/>
      <c r="DC72" s="399"/>
      <c r="DD72" s="399"/>
      <c r="DE72" s="567"/>
      <c r="DF72" s="399"/>
      <c r="DG72" s="399"/>
      <c r="DH72" s="399"/>
      <c r="DI72" s="399"/>
      <c r="DJ72" s="399"/>
      <c r="DK72" s="399"/>
      <c r="DL72" s="399"/>
      <c r="DM72" s="399"/>
      <c r="DN72" s="399"/>
      <c r="DO72" s="918"/>
      <c r="DP72" s="918"/>
      <c r="DQ72" s="918"/>
      <c r="DR72" s="566"/>
      <c r="DS72" s="399"/>
      <c r="DT72" s="399"/>
      <c r="DU72" s="399"/>
      <c r="DV72" s="567"/>
      <c r="DW72" s="399"/>
      <c r="DX72" s="399"/>
      <c r="DY72" s="399"/>
      <c r="DZ72" s="399"/>
      <c r="EA72" s="399"/>
      <c r="EB72" s="399"/>
      <c r="EC72" s="399"/>
      <c r="ED72" s="399"/>
      <c r="EE72" s="399"/>
      <c r="EF72" s="918"/>
      <c r="EG72" s="918"/>
      <c r="EH72" s="918"/>
      <c r="EI72" s="566"/>
      <c r="EJ72" s="399"/>
      <c r="EK72" s="399"/>
      <c r="EL72" s="399"/>
      <c r="EM72" s="567"/>
      <c r="EN72" s="399"/>
      <c r="EO72" s="399"/>
      <c r="EP72" s="399"/>
      <c r="EQ72" s="399"/>
      <c r="ER72" s="399"/>
      <c r="ES72" s="399"/>
      <c r="ET72" s="399"/>
      <c r="EU72" s="399"/>
      <c r="EV72" s="399"/>
      <c r="EW72" s="918"/>
      <c r="EX72" s="918"/>
      <c r="EY72" s="918"/>
      <c r="EZ72" s="566"/>
      <c r="FA72" s="399"/>
      <c r="FB72" s="399"/>
      <c r="FC72" s="399"/>
      <c r="FD72" s="567"/>
      <c r="FE72" s="399"/>
      <c r="FF72" s="399"/>
      <c r="FG72" s="399"/>
      <c r="FH72" s="399"/>
      <c r="FI72" s="399"/>
      <c r="FJ72" s="399"/>
      <c r="FK72" s="399"/>
      <c r="FL72" s="399"/>
      <c r="FM72" s="399"/>
      <c r="FN72" s="918"/>
      <c r="FO72" s="918"/>
      <c r="FP72" s="918"/>
      <c r="FQ72" s="566"/>
      <c r="FR72" s="399"/>
      <c r="FS72" s="399"/>
      <c r="FT72" s="399"/>
      <c r="FU72" s="567"/>
      <c r="FV72" s="399"/>
      <c r="FW72" s="399"/>
      <c r="FX72" s="399"/>
      <c r="FY72" s="399"/>
      <c r="FZ72" s="399"/>
      <c r="GA72" s="399"/>
      <c r="GB72" s="399"/>
      <c r="GC72" s="399"/>
      <c r="GD72" s="399"/>
      <c r="GE72" s="918"/>
      <c r="GF72" s="918"/>
      <c r="GG72" s="918"/>
      <c r="GH72" s="566"/>
      <c r="GI72" s="399"/>
      <c r="GJ72" s="399"/>
      <c r="GK72" s="399"/>
      <c r="GL72" s="567"/>
      <c r="GM72" s="399"/>
      <c r="GN72" s="399"/>
      <c r="GO72" s="399"/>
      <c r="GP72" s="399"/>
      <c r="GQ72" s="399"/>
      <c r="GR72" s="399"/>
      <c r="GS72" s="399"/>
      <c r="GT72" s="399"/>
      <c r="GU72" s="399"/>
      <c r="GV72" s="918"/>
      <c r="GW72" s="918"/>
      <c r="GX72" s="918"/>
      <c r="GY72" s="566"/>
      <c r="GZ72" s="399"/>
      <c r="HA72" s="399"/>
      <c r="HB72" s="399"/>
      <c r="HC72" s="567"/>
      <c r="HD72" s="399"/>
      <c r="HE72" s="399"/>
      <c r="HF72" s="399"/>
      <c r="HG72" s="399"/>
      <c r="HH72" s="399"/>
      <c r="HI72" s="399"/>
      <c r="HJ72" s="399"/>
      <c r="HK72" s="399"/>
      <c r="HL72" s="399"/>
      <c r="HM72" s="918"/>
      <c r="HN72" s="918"/>
      <c r="HO72" s="918"/>
      <c r="HP72" s="566"/>
      <c r="HQ72" s="399"/>
      <c r="HR72" s="399"/>
      <c r="HS72" s="399"/>
      <c r="HT72" s="567"/>
      <c r="HU72" s="399"/>
      <c r="HV72" s="399"/>
      <c r="HW72" s="399"/>
      <c r="HX72" s="399"/>
      <c r="HY72" s="399"/>
      <c r="HZ72" s="399"/>
      <c r="IA72" s="399"/>
      <c r="IB72" s="399"/>
      <c r="IC72" s="399"/>
      <c r="ID72" s="918"/>
      <c r="IE72" s="918"/>
      <c r="IF72" s="918"/>
      <c r="IG72" s="566"/>
      <c r="IH72" s="399"/>
      <c r="II72" s="399"/>
      <c r="IJ72" s="399"/>
      <c r="IK72" s="567"/>
      <c r="IL72" s="399"/>
      <c r="IM72" s="399"/>
      <c r="IN72" s="399"/>
      <c r="IO72" s="399"/>
      <c r="IP72" s="399"/>
      <c r="IQ72" s="399"/>
      <c r="IR72" s="399"/>
      <c r="IS72" s="399"/>
      <c r="IT72" s="399"/>
      <c r="IU72" s="918"/>
      <c r="IV72" s="918"/>
      <c r="IW72" s="918"/>
      <c r="IX72" s="566"/>
      <c r="IY72" s="399"/>
      <c r="IZ72" s="399"/>
      <c r="JA72" s="399"/>
      <c r="JB72" s="567"/>
      <c r="JC72" s="399"/>
      <c r="JD72" s="399"/>
      <c r="JE72" s="399"/>
      <c r="JF72" s="399"/>
      <c r="JG72" s="399"/>
      <c r="JH72" s="399"/>
      <c r="JI72" s="399"/>
      <c r="JJ72" s="399"/>
      <c r="JK72" s="399"/>
      <c r="JL72" s="918"/>
      <c r="JM72" s="918"/>
      <c r="JN72" s="918"/>
      <c r="JO72" s="566"/>
      <c r="JP72" s="399"/>
      <c r="JQ72" s="399"/>
      <c r="JR72" s="399"/>
      <c r="JS72" s="567"/>
      <c r="JT72" s="399"/>
      <c r="JU72" s="399"/>
      <c r="JV72" s="399"/>
      <c r="JW72" s="399"/>
      <c r="JX72" s="399"/>
      <c r="JY72" s="399"/>
      <c r="JZ72" s="399"/>
      <c r="KA72" s="399"/>
      <c r="KB72" s="399"/>
      <c r="KC72" s="918"/>
      <c r="KD72" s="918"/>
      <c r="KE72" s="918"/>
      <c r="KF72" s="566"/>
      <c r="KG72" s="399"/>
      <c r="KH72" s="399"/>
      <c r="KI72" s="399"/>
      <c r="KJ72" s="567"/>
      <c r="KK72" s="399"/>
      <c r="KL72" s="399"/>
      <c r="KM72" s="399"/>
      <c r="KN72" s="399"/>
      <c r="KO72" s="399"/>
      <c r="KP72" s="399"/>
      <c r="KQ72" s="399"/>
      <c r="KR72" s="399"/>
      <c r="KS72" s="399"/>
      <c r="KT72" s="918"/>
      <c r="KU72" s="918"/>
      <c r="KV72" s="918"/>
      <c r="KW72" s="566"/>
      <c r="KX72" s="399"/>
      <c r="KY72" s="399"/>
      <c r="KZ72" s="399"/>
      <c r="LA72" s="567"/>
      <c r="LB72" s="399"/>
      <c r="LC72" s="399"/>
      <c r="LD72" s="399"/>
      <c r="LE72" s="399"/>
      <c r="LF72" s="399"/>
      <c r="LG72" s="399"/>
      <c r="LH72" s="399"/>
      <c r="LI72" s="399"/>
      <c r="LJ72" s="399"/>
      <c r="LK72" s="918"/>
      <c r="LL72" s="918"/>
      <c r="LM72" s="918"/>
      <c r="LN72" s="566"/>
      <c r="LO72" s="399"/>
      <c r="LP72" s="399"/>
      <c r="LQ72" s="399"/>
      <c r="LR72" s="567"/>
      <c r="LS72" s="399"/>
      <c r="LT72" s="399"/>
      <c r="LU72" s="399"/>
      <c r="LV72" s="399"/>
      <c r="LW72" s="399"/>
      <c r="LX72" s="399"/>
      <c r="LY72" s="399"/>
      <c r="LZ72" s="399"/>
      <c r="MA72" s="399"/>
      <c r="MB72" s="918"/>
      <c r="MC72" s="918"/>
      <c r="MD72" s="918"/>
      <c r="ME72" s="566"/>
      <c r="MF72" s="399"/>
      <c r="MG72" s="399"/>
      <c r="MH72" s="399"/>
      <c r="MI72" s="567"/>
      <c r="MJ72" s="399"/>
      <c r="MK72" s="399"/>
      <c r="ML72" s="399"/>
      <c r="MM72" s="399"/>
      <c r="MN72" s="399"/>
      <c r="MO72" s="399"/>
      <c r="MP72" s="399"/>
      <c r="MQ72" s="399"/>
      <c r="MR72" s="399"/>
      <c r="MS72" s="918"/>
      <c r="MT72" s="918"/>
      <c r="MU72" s="918"/>
      <c r="MV72" s="566"/>
      <c r="MW72" s="399"/>
      <c r="MX72" s="399"/>
      <c r="MY72" s="399"/>
      <c r="MZ72" s="567"/>
      <c r="NA72" s="399"/>
      <c r="NB72" s="399"/>
      <c r="NC72" s="399"/>
      <c r="ND72" s="399"/>
      <c r="NE72" s="399"/>
      <c r="NF72" s="399"/>
      <c r="NG72" s="399"/>
      <c r="NH72" s="399"/>
      <c r="NI72" s="399"/>
      <c r="NJ72" s="918"/>
      <c r="NK72" s="918"/>
      <c r="NL72" s="918"/>
      <c r="NM72" s="566"/>
      <c r="NN72" s="399"/>
      <c r="NO72" s="399"/>
      <c r="NP72" s="399"/>
      <c r="NQ72" s="567"/>
      <c r="NR72" s="399"/>
      <c r="NS72" s="399"/>
      <c r="NT72" s="399"/>
      <c r="NU72" s="399"/>
      <c r="NV72" s="399"/>
      <c r="NW72" s="399"/>
      <c r="NX72" s="399"/>
      <c r="NY72" s="399"/>
      <c r="NZ72" s="399"/>
      <c r="OA72" s="918"/>
      <c r="OB72" s="918"/>
      <c r="OC72" s="918"/>
      <c r="OD72" s="566"/>
      <c r="OE72" s="399"/>
      <c r="OF72" s="399"/>
      <c r="OG72" s="399"/>
      <c r="OH72" s="567"/>
      <c r="OI72" s="399"/>
      <c r="OJ72" s="399"/>
      <c r="OK72" s="399"/>
      <c r="OL72" s="399"/>
      <c r="OM72" s="399"/>
      <c r="ON72" s="399"/>
      <c r="OO72" s="399"/>
      <c r="OP72" s="399"/>
      <c r="OQ72" s="399"/>
      <c r="OR72" s="918"/>
      <c r="OS72" s="918"/>
      <c r="OT72" s="918"/>
      <c r="OU72" s="566"/>
      <c r="OV72" s="399"/>
      <c r="OW72" s="399"/>
      <c r="OX72" s="399"/>
      <c r="OY72" s="567"/>
      <c r="OZ72" s="399"/>
      <c r="PA72" s="399"/>
      <c r="PB72" s="399"/>
      <c r="PC72" s="399"/>
      <c r="PD72" s="399"/>
      <c r="PE72" s="399"/>
      <c r="PF72" s="399"/>
      <c r="PG72" s="399"/>
      <c r="PH72" s="399"/>
      <c r="PI72" s="918"/>
      <c r="PJ72" s="918"/>
      <c r="PK72" s="918"/>
      <c r="PL72" s="566"/>
      <c r="PM72" s="399"/>
      <c r="PN72" s="399"/>
      <c r="PO72" s="399"/>
      <c r="PP72" s="567"/>
      <c r="PQ72" s="399"/>
      <c r="PR72" s="399"/>
      <c r="PS72" s="399"/>
      <c r="PT72" s="399"/>
      <c r="PU72" s="399"/>
      <c r="PV72" s="399"/>
      <c r="PW72" s="399"/>
      <c r="PX72" s="399"/>
      <c r="PY72" s="399"/>
      <c r="PZ72" s="918"/>
      <c r="QA72" s="918"/>
      <c r="QB72" s="918"/>
      <c r="QC72" s="566"/>
      <c r="QD72" s="399"/>
      <c r="QE72" s="399"/>
      <c r="QF72" s="399"/>
      <c r="QG72" s="567"/>
      <c r="QH72" s="399"/>
      <c r="QI72" s="399"/>
      <c r="QJ72" s="399"/>
      <c r="QK72" s="399"/>
      <c r="QL72" s="399"/>
      <c r="QM72" s="399"/>
      <c r="QN72" s="399"/>
      <c r="QO72" s="399"/>
      <c r="QP72" s="399"/>
      <c r="QQ72" s="918"/>
      <c r="QR72" s="918"/>
      <c r="QS72" s="918"/>
      <c r="QT72" s="566"/>
      <c r="QU72" s="399"/>
      <c r="QV72" s="399"/>
      <c r="QW72" s="399"/>
      <c r="QX72" s="567"/>
      <c r="QY72" s="399"/>
      <c r="QZ72" s="399"/>
      <c r="RA72" s="399"/>
      <c r="RB72" s="399"/>
      <c r="RC72" s="399"/>
      <c r="RD72" s="399"/>
      <c r="RE72" s="399"/>
      <c r="RF72" s="399"/>
      <c r="RG72" s="399"/>
      <c r="RH72" s="918"/>
      <c r="RI72" s="918"/>
      <c r="RJ72" s="918"/>
      <c r="RK72" s="566"/>
      <c r="RL72" s="399"/>
      <c r="RM72" s="399"/>
      <c r="RN72" s="399"/>
      <c r="RO72" s="567"/>
      <c r="RP72" s="399"/>
      <c r="RQ72" s="399"/>
      <c r="RR72" s="399"/>
      <c r="RS72" s="399"/>
      <c r="RT72" s="399"/>
      <c r="RU72" s="399"/>
      <c r="RV72" s="399"/>
      <c r="RW72" s="399"/>
      <c r="RX72" s="399"/>
      <c r="RY72" s="918"/>
      <c r="RZ72" s="918"/>
      <c r="SA72" s="918"/>
      <c r="SB72" s="566"/>
      <c r="SC72" s="399"/>
      <c r="SD72" s="399"/>
      <c r="SE72" s="399"/>
      <c r="SF72" s="567"/>
      <c r="SG72" s="399"/>
      <c r="SH72" s="399"/>
      <c r="SI72" s="399"/>
      <c r="SJ72" s="399"/>
      <c r="SK72" s="399"/>
      <c r="SL72" s="399"/>
      <c r="SM72" s="399"/>
      <c r="SN72" s="399"/>
      <c r="SO72" s="399"/>
      <c r="SP72" s="918"/>
      <c r="SQ72" s="918"/>
      <c r="SR72" s="918"/>
      <c r="SS72" s="566"/>
      <c r="ST72" s="399"/>
      <c r="SU72" s="399"/>
      <c r="SV72" s="399"/>
      <c r="SW72" s="567"/>
      <c r="SX72" s="399"/>
      <c r="SY72" s="399"/>
      <c r="SZ72" s="399"/>
      <c r="TA72" s="399"/>
      <c r="TB72" s="399"/>
      <c r="TC72" s="399"/>
      <c r="TD72" s="399"/>
      <c r="TE72" s="399"/>
      <c r="TF72" s="399"/>
      <c r="TG72" s="918"/>
      <c r="TH72" s="918"/>
      <c r="TI72" s="918"/>
      <c r="TJ72" s="566"/>
      <c r="TK72" s="399"/>
      <c r="TL72" s="399"/>
      <c r="TM72" s="399"/>
      <c r="TN72" s="567"/>
      <c r="TO72" s="399"/>
      <c r="TP72" s="399"/>
      <c r="TQ72" s="399"/>
      <c r="TR72" s="399"/>
      <c r="TS72" s="399"/>
      <c r="TT72" s="399"/>
      <c r="TU72" s="399"/>
      <c r="TV72" s="399"/>
      <c r="TW72" s="399"/>
      <c r="TX72" s="918"/>
      <c r="TY72" s="918"/>
      <c r="TZ72" s="918"/>
      <c r="UA72" s="566"/>
      <c r="UB72" s="399"/>
      <c r="UC72" s="399"/>
      <c r="UD72" s="399"/>
      <c r="UE72" s="567"/>
      <c r="UF72" s="399"/>
      <c r="UG72" s="399"/>
      <c r="UH72" s="399"/>
      <c r="UI72" s="399"/>
      <c r="UJ72" s="399"/>
      <c r="UK72" s="399"/>
      <c r="UL72" s="399"/>
      <c r="UM72" s="399"/>
      <c r="UN72" s="399"/>
      <c r="UO72" s="918"/>
      <c r="UP72" s="918"/>
      <c r="UQ72" s="918"/>
      <c r="UR72" s="566"/>
      <c r="US72" s="399"/>
      <c r="UT72" s="399"/>
      <c r="UU72" s="399"/>
      <c r="UV72" s="567"/>
      <c r="UW72" s="399"/>
      <c r="UX72" s="399"/>
      <c r="UY72" s="399"/>
      <c r="UZ72" s="399"/>
      <c r="VA72" s="399"/>
      <c r="VB72" s="399"/>
      <c r="VC72" s="399"/>
      <c r="VD72" s="399"/>
      <c r="VE72" s="399"/>
      <c r="VF72" s="918"/>
      <c r="VG72" s="918"/>
      <c r="VH72" s="918"/>
      <c r="VI72" s="566"/>
      <c r="VJ72" s="399"/>
      <c r="VK72" s="399"/>
      <c r="VL72" s="399"/>
      <c r="VM72" s="567"/>
      <c r="VN72" s="399"/>
      <c r="VO72" s="399"/>
      <c r="VP72" s="399"/>
      <c r="VQ72" s="399"/>
      <c r="VR72" s="399"/>
      <c r="VS72" s="399"/>
      <c r="VT72" s="399"/>
      <c r="VU72" s="399"/>
      <c r="VV72" s="399"/>
      <c r="VW72" s="918"/>
      <c r="VX72" s="918"/>
      <c r="VY72" s="918"/>
      <c r="VZ72" s="566"/>
      <c r="WA72" s="399"/>
      <c r="WB72" s="399"/>
      <c r="WC72" s="399"/>
      <c r="WD72" s="567"/>
      <c r="WE72" s="399"/>
      <c r="WF72" s="399"/>
      <c r="WG72" s="399"/>
      <c r="WH72" s="399"/>
      <c r="WI72" s="399"/>
      <c r="WJ72" s="399"/>
      <c r="WK72" s="399"/>
      <c r="WL72" s="399"/>
      <c r="WM72" s="399"/>
      <c r="WN72" s="918"/>
      <c r="WO72" s="918"/>
      <c r="WP72" s="918"/>
      <c r="WQ72" s="566"/>
      <c r="WR72" s="399"/>
      <c r="WS72" s="399"/>
      <c r="WT72" s="399"/>
      <c r="WU72" s="567"/>
      <c r="WV72" s="399"/>
      <c r="WW72" s="399"/>
      <c r="WX72" s="399"/>
      <c r="WY72" s="399"/>
      <c r="WZ72" s="399"/>
      <c r="XA72" s="399"/>
      <c r="XB72" s="399"/>
      <c r="XC72" s="399"/>
      <c r="XD72" s="399"/>
      <c r="XE72" s="918"/>
      <c r="XF72" s="918"/>
      <c r="XG72" s="918"/>
      <c r="XH72" s="566"/>
      <c r="XI72" s="399"/>
      <c r="XJ72" s="399"/>
      <c r="XK72" s="399"/>
      <c r="XL72" s="567"/>
      <c r="XM72" s="399"/>
      <c r="XN72" s="399"/>
      <c r="XO72" s="399"/>
      <c r="XP72" s="399"/>
      <c r="XQ72" s="399"/>
      <c r="XR72" s="399"/>
      <c r="XS72" s="399"/>
      <c r="XT72" s="399"/>
      <c r="XU72" s="399"/>
      <c r="XV72" s="918"/>
      <c r="XW72" s="918"/>
      <c r="XX72" s="918"/>
      <c r="XY72" s="566"/>
      <c r="XZ72" s="399"/>
      <c r="YA72" s="399"/>
      <c r="YB72" s="399"/>
      <c r="YC72" s="567"/>
      <c r="YD72" s="399"/>
      <c r="YE72" s="399"/>
      <c r="YF72" s="399"/>
      <c r="YG72" s="399"/>
      <c r="YH72" s="399"/>
      <c r="YI72" s="399"/>
      <c r="YJ72" s="399"/>
      <c r="YK72" s="399"/>
      <c r="YL72" s="399"/>
      <c r="YM72" s="918"/>
      <c r="YN72" s="918"/>
      <c r="YO72" s="918"/>
      <c r="YP72" s="566"/>
      <c r="YQ72" s="399"/>
      <c r="YR72" s="399"/>
      <c r="YS72" s="399"/>
      <c r="YT72" s="567"/>
      <c r="YU72" s="399"/>
      <c r="YV72" s="399"/>
      <c r="YW72" s="399"/>
      <c r="YX72" s="399"/>
      <c r="YY72" s="399"/>
      <c r="YZ72" s="399"/>
      <c r="ZA72" s="399"/>
      <c r="ZB72" s="399"/>
      <c r="ZC72" s="399"/>
      <c r="ZD72" s="918"/>
      <c r="ZE72" s="918"/>
      <c r="ZF72" s="918"/>
      <c r="ZG72" s="566"/>
      <c r="ZH72" s="399"/>
      <c r="ZI72" s="399"/>
      <c r="ZJ72" s="399"/>
      <c r="ZK72" s="567"/>
      <c r="ZL72" s="399"/>
      <c r="ZM72" s="399"/>
      <c r="ZN72" s="399"/>
      <c r="ZO72" s="399"/>
      <c r="ZP72" s="399"/>
      <c r="ZQ72" s="399"/>
      <c r="ZR72" s="399"/>
      <c r="ZS72" s="399"/>
      <c r="ZT72" s="399"/>
      <c r="ZU72" s="918"/>
      <c r="ZV72" s="918"/>
      <c r="ZW72" s="918"/>
      <c r="ZX72" s="566"/>
      <c r="ZY72" s="399"/>
      <c r="ZZ72" s="399"/>
      <c r="AAA72" s="399"/>
      <c r="AAB72" s="567"/>
      <c r="AAC72" s="399"/>
      <c r="AAD72" s="399"/>
      <c r="AAE72" s="399"/>
      <c r="AAF72" s="399"/>
      <c r="AAG72" s="399"/>
      <c r="AAH72" s="399"/>
      <c r="AAI72" s="399"/>
      <c r="AAJ72" s="399"/>
      <c r="AAK72" s="399"/>
      <c r="AAL72" s="918"/>
      <c r="AAM72" s="918"/>
      <c r="AAN72" s="918"/>
      <c r="AAO72" s="566"/>
      <c r="AAP72" s="399"/>
      <c r="AAQ72" s="399"/>
      <c r="AAR72" s="399"/>
      <c r="AAS72" s="567"/>
      <c r="AAT72" s="399"/>
      <c r="AAU72" s="399"/>
      <c r="AAV72" s="399"/>
      <c r="AAW72" s="399"/>
      <c r="AAX72" s="399"/>
      <c r="AAY72" s="399"/>
      <c r="AAZ72" s="399"/>
      <c r="ABA72" s="399"/>
      <c r="ABB72" s="399"/>
      <c r="ABC72" s="918"/>
      <c r="ABD72" s="918"/>
      <c r="ABE72" s="918"/>
      <c r="ABF72" s="566"/>
      <c r="ABG72" s="399"/>
      <c r="ABH72" s="399"/>
      <c r="ABI72" s="399"/>
      <c r="ABJ72" s="567"/>
      <c r="ABK72" s="399"/>
      <c r="ABL72" s="399"/>
      <c r="ABM72" s="399"/>
      <c r="ABN72" s="399"/>
      <c r="ABO72" s="399"/>
      <c r="ABP72" s="399"/>
      <c r="ABQ72" s="399"/>
      <c r="ABR72" s="399"/>
      <c r="ABS72" s="399"/>
      <c r="ABT72" s="918"/>
      <c r="ABU72" s="918"/>
      <c r="ABV72" s="918"/>
      <c r="ABW72" s="566"/>
      <c r="ABX72" s="399"/>
      <c r="ABY72" s="399"/>
      <c r="ABZ72" s="399"/>
      <c r="ACA72" s="567"/>
      <c r="ACB72" s="399"/>
      <c r="ACC72" s="399"/>
      <c r="ACD72" s="399"/>
      <c r="ACE72" s="399"/>
      <c r="ACF72" s="399"/>
      <c r="ACG72" s="399"/>
      <c r="ACH72" s="399"/>
      <c r="ACI72" s="399"/>
      <c r="ACJ72" s="399"/>
      <c r="ACK72" s="918"/>
      <c r="ACL72" s="918"/>
      <c r="ACM72" s="918"/>
      <c r="ACN72" s="566"/>
      <c r="ACO72" s="399"/>
      <c r="ACP72" s="399"/>
      <c r="ACQ72" s="399"/>
      <c r="ACR72" s="567"/>
      <c r="ACS72" s="399"/>
      <c r="ACT72" s="399"/>
      <c r="ACU72" s="399"/>
      <c r="ACV72" s="399"/>
      <c r="ACW72" s="399"/>
      <c r="ACX72" s="399"/>
      <c r="ACY72" s="399"/>
      <c r="ACZ72" s="399"/>
      <c r="ADA72" s="399"/>
      <c r="ADB72" s="918"/>
      <c r="ADC72" s="918"/>
      <c r="ADD72" s="918"/>
      <c r="ADE72" s="566"/>
      <c r="ADF72" s="399"/>
      <c r="ADG72" s="399"/>
      <c r="ADH72" s="399"/>
      <c r="ADI72" s="567"/>
      <c r="ADJ72" s="399"/>
      <c r="ADK72" s="399"/>
      <c r="ADL72" s="399"/>
      <c r="ADM72" s="399"/>
      <c r="ADN72" s="399"/>
      <c r="ADO72" s="399"/>
      <c r="ADP72" s="399"/>
      <c r="ADQ72" s="399"/>
      <c r="ADR72" s="399"/>
      <c r="ADS72" s="918"/>
      <c r="ADT72" s="918"/>
      <c r="ADU72" s="918"/>
      <c r="ADV72" s="566"/>
      <c r="ADW72" s="399"/>
      <c r="ADX72" s="399"/>
      <c r="ADY72" s="399"/>
      <c r="ADZ72" s="567"/>
      <c r="AEA72" s="399"/>
      <c r="AEB72" s="399"/>
      <c r="AEC72" s="399"/>
      <c r="AED72" s="399"/>
      <c r="AEE72" s="399"/>
      <c r="AEF72" s="399"/>
      <c r="AEG72" s="399"/>
      <c r="AEH72" s="399"/>
      <c r="AEI72" s="399"/>
      <c r="AEJ72" s="918"/>
      <c r="AEK72" s="918"/>
      <c r="AEL72" s="918"/>
      <c r="AEM72" s="566"/>
      <c r="AEN72" s="399"/>
      <c r="AEO72" s="399"/>
      <c r="AEP72" s="399"/>
      <c r="AEQ72" s="567"/>
      <c r="AER72" s="399"/>
      <c r="AES72" s="399"/>
      <c r="AET72" s="399"/>
      <c r="AEU72" s="399"/>
      <c r="AEV72" s="399"/>
      <c r="AEW72" s="399"/>
      <c r="AEX72" s="399"/>
      <c r="AEY72" s="399"/>
      <c r="AEZ72" s="399"/>
      <c r="AFA72" s="918"/>
      <c r="AFB72" s="918"/>
      <c r="AFC72" s="918"/>
      <c r="AFD72" s="566"/>
      <c r="AFE72" s="399"/>
      <c r="AFF72" s="399"/>
      <c r="AFG72" s="399"/>
      <c r="AFH72" s="567"/>
      <c r="AFI72" s="399"/>
      <c r="AFJ72" s="399"/>
      <c r="AFK72" s="399"/>
      <c r="AFL72" s="399"/>
      <c r="AFM72" s="399"/>
      <c r="AFN72" s="399"/>
      <c r="AFO72" s="399"/>
      <c r="AFP72" s="399"/>
      <c r="AFQ72" s="399"/>
      <c r="AFR72" s="918"/>
      <c r="AFS72" s="918"/>
      <c r="AFT72" s="918"/>
      <c r="AFU72" s="566"/>
      <c r="AFV72" s="399"/>
      <c r="AFW72" s="399"/>
      <c r="AFX72" s="399"/>
      <c r="AFY72" s="567"/>
      <c r="AFZ72" s="399"/>
      <c r="AGA72" s="399"/>
      <c r="AGB72" s="399"/>
      <c r="AGC72" s="399"/>
      <c r="AGD72" s="399"/>
      <c r="AGE72" s="399"/>
      <c r="AGF72" s="399"/>
      <c r="AGG72" s="399"/>
      <c r="AGH72" s="399"/>
      <c r="AGI72" s="918"/>
      <c r="AGJ72" s="918"/>
      <c r="AGK72" s="918"/>
      <c r="AGL72" s="566"/>
      <c r="AGM72" s="399"/>
      <c r="AGN72" s="399"/>
      <c r="AGO72" s="399"/>
      <c r="AGP72" s="567"/>
      <c r="AGQ72" s="399"/>
      <c r="AGR72" s="399"/>
      <c r="AGS72" s="399"/>
      <c r="AGT72" s="399"/>
      <c r="AGU72" s="399"/>
      <c r="AGV72" s="399"/>
      <c r="AGW72" s="399"/>
      <c r="AGX72" s="399"/>
      <c r="AGY72" s="399"/>
      <c r="AGZ72" s="918"/>
      <c r="AHA72" s="918"/>
      <c r="AHB72" s="918"/>
      <c r="AHC72" s="566"/>
      <c r="AHD72" s="399"/>
      <c r="AHE72" s="399"/>
      <c r="AHF72" s="399"/>
      <c r="AHG72" s="567"/>
      <c r="AHH72" s="399"/>
      <c r="AHI72" s="399"/>
      <c r="AHJ72" s="399"/>
      <c r="AHK72" s="399"/>
      <c r="AHL72" s="399"/>
      <c r="AHM72" s="399"/>
      <c r="AHN72" s="399"/>
      <c r="AHO72" s="399"/>
      <c r="AHP72" s="399"/>
      <c r="AHQ72" s="918"/>
      <c r="AHR72" s="918"/>
      <c r="AHS72" s="918"/>
      <c r="AHT72" s="566"/>
      <c r="AHU72" s="399"/>
      <c r="AHV72" s="399"/>
      <c r="AHW72" s="399"/>
      <c r="AHX72" s="567"/>
      <c r="AHY72" s="399"/>
      <c r="AHZ72" s="399"/>
      <c r="AIA72" s="399"/>
      <c r="AIB72" s="399"/>
      <c r="AIC72" s="399"/>
      <c r="AID72" s="399"/>
      <c r="AIE72" s="399"/>
      <c r="AIF72" s="399"/>
      <c r="AIG72" s="399"/>
      <c r="AIH72" s="918"/>
      <c r="AII72" s="918"/>
      <c r="AIJ72" s="918"/>
      <c r="AIK72" s="566"/>
      <c r="AIL72" s="399"/>
      <c r="AIM72" s="399"/>
      <c r="AIN72" s="399"/>
      <c r="AIO72" s="567"/>
      <c r="AIP72" s="399"/>
      <c r="AIQ72" s="399"/>
      <c r="AIR72" s="399"/>
      <c r="AIS72" s="399"/>
      <c r="AIT72" s="399"/>
      <c r="AIU72" s="399"/>
      <c r="AIV72" s="399"/>
      <c r="AIW72" s="399"/>
      <c r="AIX72" s="399"/>
      <c r="AIY72" s="918"/>
      <c r="AIZ72" s="918"/>
      <c r="AJA72" s="918"/>
      <c r="AJB72" s="566"/>
      <c r="AJC72" s="399"/>
      <c r="AJD72" s="399"/>
      <c r="AJE72" s="399"/>
      <c r="AJF72" s="567"/>
      <c r="AJG72" s="399"/>
      <c r="AJH72" s="399"/>
      <c r="AJI72" s="399"/>
      <c r="AJJ72" s="399"/>
      <c r="AJK72" s="399"/>
      <c r="AJL72" s="399"/>
      <c r="AJM72" s="399"/>
      <c r="AJN72" s="399"/>
      <c r="AJO72" s="399"/>
      <c r="AJP72" s="918"/>
      <c r="AJQ72" s="918"/>
      <c r="AJR72" s="918"/>
      <c r="AJS72" s="566"/>
      <c r="AJT72" s="399"/>
      <c r="AJU72" s="399"/>
      <c r="AJV72" s="399"/>
      <c r="AJW72" s="567"/>
      <c r="AJX72" s="399"/>
      <c r="AJY72" s="399"/>
      <c r="AJZ72" s="399"/>
      <c r="AKA72" s="399"/>
      <c r="AKB72" s="399"/>
      <c r="AKC72" s="399"/>
      <c r="AKD72" s="399"/>
      <c r="AKE72" s="399"/>
      <c r="AKF72" s="399"/>
      <c r="AKG72" s="918"/>
      <c r="AKH72" s="918"/>
      <c r="AKI72" s="918"/>
      <c r="AKJ72" s="566"/>
      <c r="AKK72" s="399"/>
      <c r="AKL72" s="399"/>
      <c r="AKM72" s="399"/>
      <c r="AKN72" s="567"/>
      <c r="AKO72" s="399"/>
      <c r="AKP72" s="399"/>
      <c r="AKQ72" s="399"/>
      <c r="AKR72" s="399"/>
      <c r="AKS72" s="399"/>
      <c r="AKT72" s="399"/>
      <c r="AKU72" s="399"/>
      <c r="AKV72" s="399"/>
      <c r="AKW72" s="399"/>
      <c r="AKX72" s="918"/>
      <c r="AKY72" s="918"/>
      <c r="AKZ72" s="918"/>
      <c r="ALA72" s="566"/>
      <c r="ALB72" s="399"/>
      <c r="ALC72" s="399"/>
      <c r="ALD72" s="399"/>
      <c r="ALE72" s="567"/>
      <c r="ALF72" s="399"/>
      <c r="ALG72" s="399"/>
      <c r="ALH72" s="399"/>
      <c r="ALI72" s="399"/>
      <c r="ALJ72" s="399"/>
      <c r="ALK72" s="399"/>
      <c r="ALL72" s="399"/>
      <c r="ALM72" s="399"/>
      <c r="ALN72" s="399"/>
      <c r="ALO72" s="918"/>
      <c r="ALP72" s="918"/>
      <c r="ALQ72" s="918"/>
      <c r="ALR72" s="566"/>
      <c r="ALS72" s="399"/>
      <c r="ALT72" s="399"/>
      <c r="ALU72" s="399"/>
      <c r="ALV72" s="567"/>
      <c r="ALW72" s="399"/>
      <c r="ALX72" s="399"/>
      <c r="ALY72" s="399"/>
      <c r="ALZ72" s="399"/>
      <c r="AMA72" s="399"/>
      <c r="AMB72" s="399"/>
      <c r="AMC72" s="399"/>
      <c r="AMD72" s="399"/>
      <c r="AME72" s="399"/>
      <c r="AMF72" s="918"/>
      <c r="AMG72" s="918"/>
      <c r="AMH72" s="918"/>
      <c r="AMI72" s="566"/>
      <c r="AMJ72" s="399"/>
      <c r="AMK72" s="399"/>
      <c r="AML72" s="399"/>
      <c r="AMM72" s="567"/>
      <c r="AMN72" s="399"/>
      <c r="AMO72" s="399"/>
      <c r="AMP72" s="399"/>
      <c r="AMQ72" s="399"/>
      <c r="AMR72" s="399"/>
      <c r="AMS72" s="399"/>
      <c r="AMT72" s="399"/>
      <c r="AMU72" s="399"/>
      <c r="AMV72" s="399"/>
      <c r="AMW72" s="918"/>
      <c r="AMX72" s="918"/>
      <c r="AMY72" s="918"/>
      <c r="AMZ72" s="566"/>
      <c r="ANA72" s="399"/>
      <c r="ANB72" s="399"/>
      <c r="ANC72" s="399"/>
      <c r="AND72" s="567"/>
      <c r="ANE72" s="399"/>
      <c r="ANF72" s="399"/>
      <c r="ANG72" s="399"/>
      <c r="ANH72" s="399"/>
      <c r="ANI72" s="399"/>
      <c r="ANJ72" s="399"/>
      <c r="ANK72" s="399"/>
      <c r="ANL72" s="399"/>
      <c r="ANM72" s="399"/>
      <c r="ANN72" s="918"/>
      <c r="ANO72" s="918"/>
      <c r="ANP72" s="918"/>
      <c r="ANQ72" s="566"/>
      <c r="ANR72" s="399"/>
      <c r="ANS72" s="399"/>
      <c r="ANT72" s="399"/>
      <c r="ANU72" s="567"/>
      <c r="ANV72" s="399"/>
      <c r="ANW72" s="399"/>
      <c r="ANX72" s="399"/>
      <c r="ANY72" s="399"/>
      <c r="ANZ72" s="399"/>
      <c r="AOA72" s="399"/>
      <c r="AOB72" s="399"/>
      <c r="AOC72" s="399"/>
      <c r="AOD72" s="399"/>
      <c r="AOE72" s="918"/>
      <c r="AOF72" s="918"/>
      <c r="AOG72" s="918"/>
      <c r="AOH72" s="566"/>
      <c r="AOI72" s="399"/>
      <c r="AOJ72" s="399"/>
      <c r="AOK72" s="399"/>
      <c r="AOL72" s="567"/>
      <c r="AOM72" s="399"/>
      <c r="AON72" s="399"/>
      <c r="AOO72" s="399"/>
      <c r="AOP72" s="399"/>
      <c r="AOQ72" s="399"/>
      <c r="AOR72" s="399"/>
      <c r="AOS72" s="399"/>
      <c r="AOT72" s="399"/>
      <c r="AOU72" s="399"/>
      <c r="AOV72" s="918"/>
      <c r="AOW72" s="918"/>
      <c r="AOX72" s="918"/>
      <c r="AOY72" s="566"/>
      <c r="AOZ72" s="399"/>
      <c r="APA72" s="399"/>
      <c r="APB72" s="399"/>
      <c r="APC72" s="567"/>
      <c r="APD72" s="399"/>
      <c r="APE72" s="399"/>
      <c r="APF72" s="399"/>
      <c r="APG72" s="399"/>
      <c r="APH72" s="399"/>
      <c r="API72" s="399"/>
      <c r="APJ72" s="399"/>
      <c r="APK72" s="399"/>
      <c r="APL72" s="399"/>
      <c r="APM72" s="918"/>
      <c r="APN72" s="918"/>
      <c r="APO72" s="918"/>
      <c r="APP72" s="566"/>
      <c r="APQ72" s="399"/>
      <c r="APR72" s="399"/>
      <c r="APS72" s="399"/>
      <c r="APT72" s="567"/>
      <c r="APU72" s="399"/>
      <c r="APV72" s="399"/>
      <c r="APW72" s="399"/>
      <c r="APX72" s="399"/>
      <c r="APY72" s="399"/>
      <c r="APZ72" s="399"/>
      <c r="AQA72" s="399"/>
      <c r="AQB72" s="399"/>
      <c r="AQC72" s="399"/>
      <c r="AQD72" s="918"/>
      <c r="AQE72" s="918"/>
      <c r="AQF72" s="918"/>
      <c r="AQG72" s="566"/>
      <c r="AQH72" s="399"/>
      <c r="AQI72" s="399"/>
      <c r="AQJ72" s="399"/>
      <c r="AQK72" s="567"/>
      <c r="AQL72" s="399"/>
      <c r="AQM72" s="399"/>
      <c r="AQN72" s="399"/>
      <c r="AQO72" s="399"/>
      <c r="AQP72" s="399"/>
      <c r="AQQ72" s="399"/>
      <c r="AQR72" s="399"/>
      <c r="AQS72" s="399"/>
      <c r="AQT72" s="399"/>
      <c r="AQU72" s="918"/>
      <c r="AQV72" s="918"/>
      <c r="AQW72" s="918"/>
      <c r="AQX72" s="566"/>
      <c r="AQY72" s="399"/>
      <c r="AQZ72" s="399"/>
      <c r="ARA72" s="399"/>
      <c r="ARB72" s="567"/>
      <c r="ARC72" s="399"/>
      <c r="ARD72" s="399"/>
      <c r="ARE72" s="399"/>
      <c r="ARF72" s="399"/>
      <c r="ARG72" s="399"/>
      <c r="ARH72" s="399"/>
      <c r="ARI72" s="399"/>
      <c r="ARJ72" s="399"/>
      <c r="ARK72" s="399"/>
      <c r="ARL72" s="918"/>
      <c r="ARM72" s="918"/>
      <c r="ARN72" s="918"/>
      <c r="ARO72" s="566"/>
      <c r="ARP72" s="399"/>
      <c r="ARQ72" s="399"/>
      <c r="ARR72" s="399"/>
      <c r="ARS72" s="567"/>
      <c r="ART72" s="399"/>
      <c r="ARU72" s="399"/>
      <c r="ARV72" s="399"/>
      <c r="ARW72" s="399"/>
      <c r="ARX72" s="399"/>
      <c r="ARY72" s="399"/>
      <c r="ARZ72" s="399"/>
      <c r="ASA72" s="399"/>
      <c r="ASB72" s="399"/>
      <c r="ASC72" s="918"/>
      <c r="ASD72" s="918"/>
      <c r="ASE72" s="918"/>
      <c r="ASF72" s="566"/>
      <c r="ASG72" s="399"/>
      <c r="ASH72" s="399"/>
      <c r="ASI72" s="399"/>
      <c r="ASJ72" s="567"/>
      <c r="ASK72" s="399"/>
      <c r="ASL72" s="399"/>
      <c r="ASM72" s="399"/>
      <c r="ASN72" s="399"/>
      <c r="ASO72" s="399"/>
      <c r="ASP72" s="399"/>
      <c r="ASQ72" s="399"/>
      <c r="ASR72" s="399"/>
      <c r="ASS72" s="399"/>
      <c r="AST72" s="918"/>
      <c r="ASU72" s="918"/>
      <c r="ASV72" s="918"/>
      <c r="ASW72" s="566"/>
      <c r="ASX72" s="399"/>
      <c r="ASY72" s="399"/>
      <c r="ASZ72" s="399"/>
      <c r="ATA72" s="567"/>
      <c r="ATB72" s="399"/>
      <c r="ATC72" s="399"/>
      <c r="ATD72" s="399"/>
      <c r="ATE72" s="399"/>
      <c r="ATF72" s="399"/>
      <c r="ATG72" s="399"/>
      <c r="ATH72" s="399"/>
      <c r="ATI72" s="399"/>
      <c r="ATJ72" s="399"/>
      <c r="ATK72" s="918"/>
      <c r="ATL72" s="918"/>
      <c r="ATM72" s="918"/>
      <c r="ATN72" s="566"/>
      <c r="ATO72" s="399"/>
      <c r="ATP72" s="399"/>
      <c r="ATQ72" s="399"/>
      <c r="ATR72" s="567"/>
      <c r="ATS72" s="399"/>
      <c r="ATT72" s="399"/>
      <c r="ATU72" s="399"/>
      <c r="ATV72" s="399"/>
      <c r="ATW72" s="399"/>
      <c r="ATX72" s="399"/>
      <c r="ATY72" s="399"/>
      <c r="ATZ72" s="399"/>
      <c r="AUA72" s="399"/>
      <c r="AUB72" s="918"/>
      <c r="AUC72" s="918"/>
      <c r="AUD72" s="918"/>
      <c r="AUE72" s="566"/>
      <c r="AUF72" s="399"/>
      <c r="AUG72" s="399"/>
      <c r="AUH72" s="399"/>
      <c r="AUI72" s="567"/>
      <c r="AUJ72" s="399"/>
      <c r="AUK72" s="399"/>
      <c r="AUL72" s="399"/>
      <c r="AUM72" s="399"/>
      <c r="AUN72" s="399"/>
      <c r="AUO72" s="399"/>
      <c r="AUP72" s="399"/>
      <c r="AUQ72" s="399"/>
      <c r="AUR72" s="399"/>
      <c r="AUS72" s="918"/>
      <c r="AUT72" s="918"/>
      <c r="AUU72" s="918"/>
      <c r="AUV72" s="566"/>
      <c r="AUW72" s="399"/>
      <c r="AUX72" s="399"/>
      <c r="AUY72" s="399"/>
      <c r="AUZ72" s="567"/>
      <c r="AVA72" s="399"/>
      <c r="AVB72" s="399"/>
      <c r="AVC72" s="399"/>
      <c r="AVD72" s="399"/>
      <c r="AVE72" s="399"/>
      <c r="AVF72" s="399"/>
      <c r="AVG72" s="399"/>
      <c r="AVH72" s="399"/>
      <c r="AVI72" s="399"/>
      <c r="AVJ72" s="918"/>
      <c r="AVK72" s="918"/>
      <c r="AVL72" s="918"/>
      <c r="AVM72" s="566"/>
      <c r="AVN72" s="399"/>
      <c r="AVO72" s="399"/>
      <c r="AVP72" s="399"/>
      <c r="AVQ72" s="567"/>
      <c r="AVR72" s="399"/>
      <c r="AVS72" s="399"/>
      <c r="AVT72" s="399"/>
      <c r="AVU72" s="399"/>
      <c r="AVV72" s="399"/>
      <c r="AVW72" s="399"/>
      <c r="AVX72" s="399"/>
      <c r="AVY72" s="399"/>
      <c r="AVZ72" s="399"/>
      <c r="AWA72" s="918"/>
      <c r="AWB72" s="918"/>
      <c r="AWC72" s="918"/>
      <c r="AWD72" s="566"/>
      <c r="AWE72" s="399"/>
      <c r="AWF72" s="399"/>
      <c r="AWG72" s="399"/>
      <c r="AWH72" s="567"/>
      <c r="AWI72" s="399"/>
      <c r="AWJ72" s="399"/>
      <c r="AWK72" s="399"/>
      <c r="AWL72" s="399"/>
      <c r="AWM72" s="399"/>
      <c r="AWN72" s="399"/>
      <c r="AWO72" s="399"/>
      <c r="AWP72" s="399"/>
      <c r="AWQ72" s="399"/>
      <c r="AWR72" s="918"/>
      <c r="AWS72" s="918"/>
      <c r="AWT72" s="918"/>
      <c r="AWU72" s="566"/>
      <c r="AWV72" s="399"/>
      <c r="AWW72" s="399"/>
      <c r="AWX72" s="399"/>
      <c r="AWY72" s="567"/>
      <c r="AWZ72" s="399"/>
      <c r="AXA72" s="399"/>
      <c r="AXB72" s="399"/>
      <c r="AXC72" s="399"/>
      <c r="AXD72" s="399"/>
      <c r="AXE72" s="399"/>
      <c r="AXF72" s="399"/>
      <c r="AXG72" s="399"/>
      <c r="AXH72" s="399"/>
      <c r="AXI72" s="918"/>
      <c r="AXJ72" s="918"/>
      <c r="AXK72" s="918"/>
      <c r="AXL72" s="566"/>
      <c r="AXM72" s="399"/>
      <c r="AXN72" s="399"/>
      <c r="AXO72" s="399"/>
      <c r="AXP72" s="567"/>
      <c r="AXQ72" s="399"/>
      <c r="AXR72" s="399"/>
      <c r="AXS72" s="399"/>
      <c r="AXT72" s="399"/>
      <c r="AXU72" s="399"/>
      <c r="AXV72" s="399"/>
      <c r="AXW72" s="399"/>
      <c r="AXX72" s="399"/>
      <c r="AXY72" s="399"/>
      <c r="AXZ72" s="918"/>
      <c r="AYA72" s="918"/>
      <c r="AYB72" s="918"/>
      <c r="AYC72" s="566"/>
      <c r="AYD72" s="399"/>
      <c r="AYE72" s="399"/>
      <c r="AYF72" s="399"/>
      <c r="AYG72" s="567"/>
      <c r="AYH72" s="399"/>
      <c r="AYI72" s="399"/>
      <c r="AYJ72" s="399"/>
      <c r="AYK72" s="399"/>
      <c r="AYL72" s="399"/>
      <c r="AYM72" s="399"/>
      <c r="AYN72" s="399"/>
      <c r="AYO72" s="399"/>
      <c r="AYP72" s="399"/>
      <c r="AYQ72" s="918"/>
      <c r="AYR72" s="918"/>
      <c r="AYS72" s="918"/>
      <c r="AYT72" s="566"/>
      <c r="AYU72" s="399"/>
      <c r="AYV72" s="399"/>
      <c r="AYW72" s="399"/>
      <c r="AYX72" s="567"/>
      <c r="AYY72" s="399"/>
      <c r="AYZ72" s="399"/>
      <c r="AZA72" s="399"/>
      <c r="AZB72" s="399"/>
      <c r="AZC72" s="399"/>
      <c r="AZD72" s="399"/>
      <c r="AZE72" s="399"/>
      <c r="AZF72" s="399"/>
      <c r="AZG72" s="399"/>
      <c r="AZH72" s="918"/>
      <c r="AZI72" s="918"/>
      <c r="AZJ72" s="918"/>
      <c r="AZK72" s="566"/>
      <c r="AZL72" s="399"/>
      <c r="AZM72" s="399"/>
      <c r="AZN72" s="399"/>
      <c r="AZO72" s="567"/>
      <c r="AZP72" s="399"/>
      <c r="AZQ72" s="399"/>
      <c r="AZR72" s="399"/>
      <c r="AZS72" s="399"/>
      <c r="AZT72" s="399"/>
      <c r="AZU72" s="399"/>
      <c r="AZV72" s="399"/>
      <c r="AZW72" s="399"/>
      <c r="AZX72" s="399"/>
      <c r="AZY72" s="918"/>
      <c r="AZZ72" s="918"/>
      <c r="BAA72" s="918"/>
      <c r="BAB72" s="566"/>
      <c r="BAC72" s="399"/>
      <c r="BAD72" s="399"/>
      <c r="BAE72" s="399"/>
      <c r="BAF72" s="567"/>
      <c r="BAG72" s="399"/>
      <c r="BAH72" s="399"/>
      <c r="BAI72" s="399"/>
      <c r="BAJ72" s="399"/>
      <c r="BAK72" s="399"/>
      <c r="BAL72" s="399"/>
      <c r="BAM72" s="399"/>
      <c r="BAN72" s="399"/>
      <c r="BAO72" s="399"/>
      <c r="BAP72" s="918"/>
      <c r="BAQ72" s="918"/>
      <c r="BAR72" s="918"/>
      <c r="BAS72" s="566"/>
      <c r="BAT72" s="399"/>
      <c r="BAU72" s="399"/>
      <c r="BAV72" s="399"/>
      <c r="BAW72" s="567"/>
      <c r="BAX72" s="399"/>
      <c r="BAY72" s="399"/>
      <c r="BAZ72" s="399"/>
      <c r="BBA72" s="399"/>
      <c r="BBB72" s="399"/>
      <c r="BBC72" s="399"/>
      <c r="BBD72" s="399"/>
      <c r="BBE72" s="399"/>
      <c r="BBF72" s="399"/>
      <c r="BBG72" s="918"/>
      <c r="BBH72" s="918"/>
      <c r="BBI72" s="918"/>
      <c r="BBJ72" s="566"/>
      <c r="BBK72" s="399"/>
      <c r="BBL72" s="399"/>
      <c r="BBM72" s="399"/>
      <c r="BBN72" s="567"/>
      <c r="BBO72" s="399"/>
      <c r="BBP72" s="399"/>
      <c r="BBQ72" s="399"/>
      <c r="BBR72" s="399"/>
      <c r="BBS72" s="399"/>
      <c r="BBT72" s="399"/>
      <c r="BBU72" s="399"/>
      <c r="BBV72" s="399"/>
      <c r="BBW72" s="399"/>
      <c r="BBX72" s="918"/>
      <c r="BBY72" s="918"/>
      <c r="BBZ72" s="918"/>
      <c r="BCA72" s="566"/>
      <c r="BCB72" s="399"/>
      <c r="BCC72" s="399"/>
      <c r="BCD72" s="399"/>
      <c r="BCE72" s="567"/>
      <c r="BCF72" s="399"/>
      <c r="BCG72" s="399"/>
      <c r="BCH72" s="399"/>
      <c r="BCI72" s="399"/>
      <c r="BCJ72" s="399"/>
      <c r="BCK72" s="399"/>
      <c r="BCL72" s="399"/>
      <c r="BCM72" s="399"/>
      <c r="BCN72" s="399"/>
      <c r="BCO72" s="918"/>
      <c r="BCP72" s="918"/>
      <c r="BCQ72" s="918"/>
      <c r="BCR72" s="566"/>
      <c r="BCS72" s="399"/>
      <c r="BCT72" s="399"/>
      <c r="BCU72" s="399"/>
      <c r="BCV72" s="567"/>
      <c r="BCW72" s="399"/>
      <c r="BCX72" s="399"/>
      <c r="BCY72" s="399"/>
      <c r="BCZ72" s="399"/>
      <c r="BDA72" s="399"/>
      <c r="BDB72" s="399"/>
      <c r="BDC72" s="399"/>
      <c r="BDD72" s="399"/>
      <c r="BDE72" s="399"/>
      <c r="BDF72" s="918"/>
      <c r="BDG72" s="918"/>
      <c r="BDH72" s="918"/>
      <c r="BDI72" s="566"/>
      <c r="BDJ72" s="399"/>
      <c r="BDK72" s="399"/>
      <c r="BDL72" s="399"/>
      <c r="BDM72" s="567"/>
      <c r="BDN72" s="399"/>
      <c r="BDO72" s="399"/>
      <c r="BDP72" s="399"/>
      <c r="BDQ72" s="399"/>
      <c r="BDR72" s="399"/>
      <c r="BDS72" s="399"/>
      <c r="BDT72" s="399"/>
      <c r="BDU72" s="399"/>
      <c r="BDV72" s="399"/>
      <c r="BDW72" s="918"/>
      <c r="BDX72" s="918"/>
      <c r="BDY72" s="918"/>
      <c r="BDZ72" s="566"/>
      <c r="BEA72" s="399"/>
      <c r="BEB72" s="399"/>
      <c r="BEC72" s="399"/>
      <c r="BED72" s="567"/>
      <c r="BEE72" s="399"/>
      <c r="BEF72" s="399"/>
      <c r="BEG72" s="399"/>
      <c r="BEH72" s="399"/>
      <c r="BEI72" s="399"/>
      <c r="BEJ72" s="399"/>
      <c r="BEK72" s="399"/>
      <c r="BEL72" s="399"/>
      <c r="BEM72" s="399"/>
      <c r="BEN72" s="918"/>
      <c r="BEO72" s="918"/>
      <c r="BEP72" s="918"/>
      <c r="BEQ72" s="566"/>
      <c r="BER72" s="399"/>
      <c r="BES72" s="399"/>
      <c r="BET72" s="399"/>
      <c r="BEU72" s="567"/>
      <c r="BEV72" s="399"/>
      <c r="BEW72" s="399"/>
      <c r="BEX72" s="399"/>
      <c r="BEY72" s="399"/>
      <c r="BEZ72" s="399"/>
      <c r="BFA72" s="399"/>
      <c r="BFB72" s="399"/>
      <c r="BFC72" s="399"/>
      <c r="BFD72" s="399"/>
      <c r="BFE72" s="918"/>
      <c r="BFF72" s="918"/>
      <c r="BFG72" s="918"/>
      <c r="BFH72" s="566"/>
      <c r="BFI72" s="399"/>
      <c r="BFJ72" s="399"/>
      <c r="BFK72" s="399"/>
      <c r="BFL72" s="567"/>
      <c r="BFM72" s="399"/>
      <c r="BFN72" s="399"/>
      <c r="BFO72" s="399"/>
      <c r="BFP72" s="399"/>
      <c r="BFQ72" s="399"/>
      <c r="BFR72" s="399"/>
      <c r="BFS72" s="399"/>
      <c r="BFT72" s="399"/>
      <c r="BFU72" s="399"/>
      <c r="BFV72" s="918"/>
      <c r="BFW72" s="918"/>
      <c r="BFX72" s="918"/>
      <c r="BFY72" s="566"/>
      <c r="BFZ72" s="399"/>
      <c r="BGA72" s="399"/>
      <c r="BGB72" s="399"/>
      <c r="BGC72" s="567"/>
      <c r="BGD72" s="399"/>
      <c r="BGE72" s="399"/>
      <c r="BGF72" s="399"/>
      <c r="BGG72" s="399"/>
      <c r="BGH72" s="399"/>
      <c r="BGI72" s="399"/>
      <c r="BGJ72" s="399"/>
      <c r="BGK72" s="399"/>
      <c r="BGL72" s="399"/>
      <c r="BGM72" s="918"/>
      <c r="BGN72" s="918"/>
      <c r="BGO72" s="918"/>
      <c r="BGP72" s="566"/>
      <c r="BGQ72" s="399"/>
      <c r="BGR72" s="399"/>
      <c r="BGS72" s="399"/>
      <c r="BGT72" s="567"/>
      <c r="BGU72" s="399"/>
      <c r="BGV72" s="399"/>
      <c r="BGW72" s="399"/>
      <c r="BGX72" s="399"/>
      <c r="BGY72" s="399"/>
      <c r="BGZ72" s="399"/>
      <c r="BHA72" s="399"/>
      <c r="BHB72" s="399"/>
      <c r="BHC72" s="399"/>
      <c r="BHD72" s="918"/>
      <c r="BHE72" s="918"/>
      <c r="BHF72" s="918"/>
      <c r="BHG72" s="566"/>
      <c r="BHH72" s="399"/>
      <c r="BHI72" s="399"/>
      <c r="BHJ72" s="399"/>
      <c r="BHK72" s="567"/>
      <c r="BHL72" s="399"/>
      <c r="BHM72" s="399"/>
      <c r="BHN72" s="399"/>
      <c r="BHO72" s="399"/>
      <c r="BHP72" s="399"/>
      <c r="BHQ72" s="399"/>
      <c r="BHR72" s="399"/>
      <c r="BHS72" s="399"/>
      <c r="BHT72" s="399"/>
      <c r="BHU72" s="918"/>
      <c r="BHV72" s="918"/>
      <c r="BHW72" s="918"/>
      <c r="BHX72" s="566"/>
      <c r="BHY72" s="399"/>
      <c r="BHZ72" s="399"/>
      <c r="BIA72" s="399"/>
      <c r="BIB72" s="567"/>
      <c r="BIC72" s="399"/>
      <c r="BID72" s="399"/>
      <c r="BIE72" s="399"/>
      <c r="BIF72" s="399"/>
      <c r="BIG72" s="399"/>
      <c r="BIH72" s="399"/>
      <c r="BII72" s="399"/>
      <c r="BIJ72" s="399"/>
      <c r="BIK72" s="399"/>
      <c r="BIL72" s="918"/>
      <c r="BIM72" s="918"/>
      <c r="BIN72" s="918"/>
      <c r="BIO72" s="566"/>
      <c r="BIP72" s="399"/>
      <c r="BIQ72" s="399"/>
      <c r="BIR72" s="399"/>
      <c r="BIS72" s="567"/>
      <c r="BIT72" s="399"/>
      <c r="BIU72" s="399"/>
      <c r="BIV72" s="399"/>
      <c r="BIW72" s="399"/>
      <c r="BIX72" s="399"/>
      <c r="BIY72" s="399"/>
      <c r="BIZ72" s="399"/>
      <c r="BJA72" s="399"/>
      <c r="BJB72" s="399"/>
      <c r="BJC72" s="918"/>
      <c r="BJD72" s="918"/>
      <c r="BJE72" s="918"/>
      <c r="BJF72" s="566"/>
      <c r="BJG72" s="399"/>
      <c r="BJH72" s="399"/>
      <c r="BJI72" s="399"/>
      <c r="BJJ72" s="567"/>
      <c r="BJK72" s="399"/>
      <c r="BJL72" s="399"/>
      <c r="BJM72" s="399"/>
      <c r="BJN72" s="399"/>
      <c r="BJO72" s="399"/>
      <c r="BJP72" s="399"/>
      <c r="BJQ72" s="399"/>
      <c r="BJR72" s="399"/>
      <c r="BJS72" s="399"/>
      <c r="BJT72" s="918"/>
      <c r="BJU72" s="918"/>
      <c r="BJV72" s="918"/>
      <c r="BJW72" s="566"/>
      <c r="BJX72" s="399"/>
      <c r="BJY72" s="399"/>
      <c r="BJZ72" s="399"/>
      <c r="BKA72" s="567"/>
      <c r="BKB72" s="399"/>
      <c r="BKC72" s="399"/>
      <c r="BKD72" s="399"/>
      <c r="BKE72" s="399"/>
      <c r="BKF72" s="399"/>
      <c r="BKG72" s="399"/>
      <c r="BKH72" s="399"/>
      <c r="BKI72" s="399"/>
      <c r="BKJ72" s="399"/>
      <c r="BKK72" s="918"/>
      <c r="BKL72" s="918"/>
      <c r="BKM72" s="918"/>
      <c r="BKN72" s="566"/>
      <c r="BKO72" s="399"/>
      <c r="BKP72" s="399"/>
      <c r="BKQ72" s="399"/>
      <c r="BKR72" s="567"/>
      <c r="BKS72" s="399"/>
      <c r="BKT72" s="399"/>
      <c r="BKU72" s="399"/>
      <c r="BKV72" s="399"/>
      <c r="BKW72" s="399"/>
      <c r="BKX72" s="399"/>
      <c r="BKY72" s="399"/>
      <c r="BKZ72" s="399"/>
      <c r="BLA72" s="399"/>
      <c r="BLB72" s="918"/>
      <c r="BLC72" s="918"/>
      <c r="BLD72" s="918"/>
      <c r="BLE72" s="566"/>
      <c r="BLF72" s="399"/>
      <c r="BLG72" s="399"/>
      <c r="BLH72" s="399"/>
      <c r="BLI72" s="567"/>
      <c r="BLJ72" s="399"/>
      <c r="BLK72" s="399"/>
      <c r="BLL72" s="399"/>
      <c r="BLM72" s="399"/>
      <c r="BLN72" s="399"/>
      <c r="BLO72" s="399"/>
      <c r="BLP72" s="399"/>
      <c r="BLQ72" s="399"/>
      <c r="BLR72" s="399"/>
      <c r="BLS72" s="918"/>
      <c r="BLT72" s="918"/>
      <c r="BLU72" s="918"/>
      <c r="BLV72" s="566"/>
      <c r="BLW72" s="399"/>
      <c r="BLX72" s="399"/>
      <c r="BLY72" s="399"/>
      <c r="BLZ72" s="567"/>
      <c r="BMA72" s="399"/>
      <c r="BMB72" s="399"/>
      <c r="BMC72" s="399"/>
      <c r="BMD72" s="399"/>
      <c r="BME72" s="399"/>
      <c r="BMF72" s="399"/>
      <c r="BMG72" s="399"/>
      <c r="BMH72" s="399"/>
      <c r="BMI72" s="399"/>
      <c r="BMJ72" s="918"/>
      <c r="BMK72" s="918"/>
      <c r="BML72" s="918"/>
      <c r="BMM72" s="566"/>
      <c r="BMN72" s="399"/>
      <c r="BMO72" s="399"/>
      <c r="BMP72" s="399"/>
      <c r="BMQ72" s="567"/>
      <c r="BMR72" s="399"/>
      <c r="BMS72" s="399"/>
      <c r="BMT72" s="399"/>
      <c r="BMU72" s="399"/>
      <c r="BMV72" s="399"/>
      <c r="BMW72" s="399"/>
      <c r="BMX72" s="399"/>
      <c r="BMY72" s="399"/>
      <c r="BMZ72" s="399"/>
      <c r="BNA72" s="918"/>
      <c r="BNB72" s="918"/>
      <c r="BNC72" s="918"/>
      <c r="BND72" s="566"/>
      <c r="BNE72" s="399"/>
      <c r="BNF72" s="399"/>
      <c r="BNG72" s="399"/>
      <c r="BNH72" s="567"/>
      <c r="BNI72" s="399"/>
      <c r="BNJ72" s="399"/>
      <c r="BNK72" s="399"/>
      <c r="BNL72" s="399"/>
      <c r="BNM72" s="399"/>
      <c r="BNN72" s="399"/>
      <c r="BNO72" s="399"/>
      <c r="BNP72" s="399"/>
      <c r="BNQ72" s="399"/>
      <c r="BNR72" s="918"/>
      <c r="BNS72" s="918"/>
      <c r="BNT72" s="918"/>
      <c r="BNU72" s="566"/>
      <c r="BNV72" s="399"/>
      <c r="BNW72" s="399"/>
      <c r="BNX72" s="399"/>
      <c r="BNY72" s="567"/>
      <c r="BNZ72" s="399"/>
      <c r="BOA72" s="399"/>
      <c r="BOB72" s="399"/>
      <c r="BOC72" s="399"/>
      <c r="BOD72" s="399"/>
      <c r="BOE72" s="399"/>
      <c r="BOF72" s="399"/>
      <c r="BOG72" s="399"/>
      <c r="BOH72" s="399"/>
      <c r="BOI72" s="918"/>
      <c r="BOJ72" s="918"/>
      <c r="BOK72" s="918"/>
      <c r="BOL72" s="566"/>
      <c r="BOM72" s="399"/>
      <c r="BON72" s="399"/>
      <c r="BOO72" s="399"/>
      <c r="BOP72" s="567"/>
      <c r="BOQ72" s="399"/>
      <c r="BOR72" s="399"/>
      <c r="BOS72" s="399"/>
      <c r="BOT72" s="399"/>
      <c r="BOU72" s="399"/>
      <c r="BOV72" s="399"/>
      <c r="BOW72" s="399"/>
      <c r="BOX72" s="399"/>
      <c r="BOY72" s="399"/>
      <c r="BOZ72" s="918"/>
      <c r="BPA72" s="918"/>
      <c r="BPB72" s="918"/>
      <c r="BPC72" s="566"/>
      <c r="BPD72" s="399"/>
      <c r="BPE72" s="399"/>
      <c r="BPF72" s="399"/>
      <c r="BPG72" s="567"/>
      <c r="BPH72" s="399"/>
      <c r="BPI72" s="399"/>
      <c r="BPJ72" s="399"/>
      <c r="BPK72" s="399"/>
      <c r="BPL72" s="399"/>
      <c r="BPM72" s="399"/>
      <c r="BPN72" s="399"/>
      <c r="BPO72" s="399"/>
      <c r="BPP72" s="399"/>
      <c r="BPQ72" s="918"/>
      <c r="BPR72" s="918"/>
      <c r="BPS72" s="918"/>
      <c r="BPT72" s="566"/>
      <c r="BPU72" s="399"/>
      <c r="BPV72" s="399"/>
      <c r="BPW72" s="399"/>
      <c r="BPX72" s="567"/>
      <c r="BPY72" s="399"/>
      <c r="BPZ72" s="399"/>
      <c r="BQA72" s="399"/>
      <c r="BQB72" s="399"/>
      <c r="BQC72" s="399"/>
      <c r="BQD72" s="399"/>
      <c r="BQE72" s="399"/>
      <c r="BQF72" s="399"/>
      <c r="BQG72" s="399"/>
      <c r="BQH72" s="918"/>
      <c r="BQI72" s="918"/>
      <c r="BQJ72" s="918"/>
      <c r="BQK72" s="566"/>
      <c r="BQL72" s="399"/>
      <c r="BQM72" s="399"/>
      <c r="BQN72" s="399"/>
      <c r="BQO72" s="567"/>
      <c r="BQP72" s="399"/>
      <c r="BQQ72" s="399"/>
      <c r="BQR72" s="399"/>
      <c r="BQS72" s="399"/>
      <c r="BQT72" s="399"/>
      <c r="BQU72" s="399"/>
      <c r="BQV72" s="399"/>
      <c r="BQW72" s="399"/>
      <c r="BQX72" s="399"/>
      <c r="BQY72" s="918"/>
      <c r="BQZ72" s="918"/>
      <c r="BRA72" s="918"/>
      <c r="BRB72" s="566"/>
      <c r="BRC72" s="399"/>
      <c r="BRD72" s="399"/>
      <c r="BRE72" s="399"/>
      <c r="BRF72" s="567"/>
      <c r="BRG72" s="399"/>
      <c r="BRH72" s="399"/>
      <c r="BRI72" s="399"/>
      <c r="BRJ72" s="399"/>
      <c r="BRK72" s="399"/>
      <c r="BRL72" s="399"/>
      <c r="BRM72" s="399"/>
      <c r="BRN72" s="399"/>
      <c r="BRO72" s="399"/>
      <c r="BRP72" s="918"/>
      <c r="BRQ72" s="918"/>
      <c r="BRR72" s="918"/>
      <c r="BRS72" s="566"/>
      <c r="BRT72" s="399"/>
      <c r="BRU72" s="399"/>
      <c r="BRV72" s="399"/>
      <c r="BRW72" s="567"/>
      <c r="BRX72" s="399"/>
      <c r="BRY72" s="399"/>
      <c r="BRZ72" s="399"/>
      <c r="BSA72" s="399"/>
      <c r="BSB72" s="399"/>
      <c r="BSC72" s="399"/>
      <c r="BSD72" s="399"/>
      <c r="BSE72" s="399"/>
      <c r="BSF72" s="399"/>
      <c r="BSG72" s="918"/>
      <c r="BSH72" s="918"/>
      <c r="BSI72" s="918"/>
      <c r="BSJ72" s="566"/>
      <c r="BSK72" s="399"/>
      <c r="BSL72" s="399"/>
      <c r="BSM72" s="399"/>
      <c r="BSN72" s="567"/>
      <c r="BSO72" s="399"/>
      <c r="BSP72" s="399"/>
      <c r="BSQ72" s="399"/>
      <c r="BSR72" s="399"/>
      <c r="BSS72" s="399"/>
      <c r="BST72" s="399"/>
      <c r="BSU72" s="399"/>
      <c r="BSV72" s="399"/>
      <c r="BSW72" s="399"/>
      <c r="BSX72" s="918"/>
      <c r="BSY72" s="918"/>
      <c r="BSZ72" s="918"/>
      <c r="BTA72" s="566"/>
      <c r="BTB72" s="399"/>
      <c r="BTC72" s="399"/>
      <c r="BTD72" s="399"/>
      <c r="BTE72" s="567"/>
      <c r="BTF72" s="399"/>
      <c r="BTG72" s="399"/>
      <c r="BTH72" s="399"/>
      <c r="BTI72" s="399"/>
      <c r="BTJ72" s="399"/>
      <c r="BTK72" s="399"/>
      <c r="BTL72" s="399"/>
      <c r="BTM72" s="399"/>
      <c r="BTN72" s="399"/>
      <c r="BTO72" s="918"/>
      <c r="BTP72" s="918"/>
      <c r="BTQ72" s="918"/>
      <c r="BTR72" s="566"/>
      <c r="BTS72" s="399"/>
      <c r="BTT72" s="399"/>
      <c r="BTU72" s="399"/>
      <c r="BTV72" s="567"/>
      <c r="BTW72" s="399"/>
      <c r="BTX72" s="399"/>
      <c r="BTY72" s="399"/>
      <c r="BTZ72" s="399"/>
      <c r="BUA72" s="399"/>
      <c r="BUB72" s="399"/>
      <c r="BUC72" s="399"/>
      <c r="BUD72" s="399"/>
      <c r="BUE72" s="399"/>
      <c r="BUF72" s="918"/>
      <c r="BUG72" s="918"/>
      <c r="BUH72" s="918"/>
      <c r="BUI72" s="566"/>
      <c r="BUJ72" s="399"/>
      <c r="BUK72" s="399"/>
      <c r="BUL72" s="399"/>
      <c r="BUM72" s="567"/>
      <c r="BUN72" s="399"/>
      <c r="BUO72" s="399"/>
      <c r="BUP72" s="399"/>
      <c r="BUQ72" s="399"/>
      <c r="BUR72" s="399"/>
      <c r="BUS72" s="399"/>
      <c r="BUT72" s="399"/>
      <c r="BUU72" s="399"/>
      <c r="BUV72" s="399"/>
      <c r="BUW72" s="918"/>
      <c r="BUX72" s="918"/>
      <c r="BUY72" s="918"/>
      <c r="BUZ72" s="566"/>
      <c r="BVA72" s="399"/>
      <c r="BVB72" s="399"/>
      <c r="BVC72" s="399"/>
      <c r="BVD72" s="567"/>
      <c r="BVE72" s="399"/>
      <c r="BVF72" s="399"/>
      <c r="BVG72" s="399"/>
      <c r="BVH72" s="399"/>
      <c r="BVI72" s="399"/>
      <c r="BVJ72" s="399"/>
      <c r="BVK72" s="399"/>
      <c r="BVL72" s="399"/>
      <c r="BVM72" s="399"/>
      <c r="BVN72" s="918"/>
      <c r="BVO72" s="918"/>
      <c r="BVP72" s="918"/>
      <c r="BVQ72" s="566"/>
      <c r="BVR72" s="399"/>
      <c r="BVS72" s="399"/>
      <c r="BVT72" s="399"/>
      <c r="BVU72" s="567"/>
      <c r="BVV72" s="399"/>
      <c r="BVW72" s="399"/>
      <c r="BVX72" s="399"/>
      <c r="BVY72" s="399"/>
      <c r="BVZ72" s="399"/>
      <c r="BWA72" s="399"/>
      <c r="BWB72" s="399"/>
      <c r="BWC72" s="399"/>
      <c r="BWD72" s="399"/>
      <c r="BWE72" s="918"/>
      <c r="BWF72" s="918"/>
      <c r="BWG72" s="918"/>
      <c r="BWH72" s="566"/>
      <c r="BWI72" s="399"/>
      <c r="BWJ72" s="399"/>
      <c r="BWK72" s="399"/>
      <c r="BWL72" s="567"/>
      <c r="BWM72" s="399"/>
      <c r="BWN72" s="399"/>
      <c r="BWO72" s="399"/>
      <c r="BWP72" s="399"/>
      <c r="BWQ72" s="399"/>
      <c r="BWR72" s="399"/>
      <c r="BWS72" s="399"/>
      <c r="BWT72" s="399"/>
      <c r="BWU72" s="399"/>
      <c r="BWV72" s="918"/>
      <c r="BWW72" s="918"/>
      <c r="BWX72" s="918"/>
      <c r="BWY72" s="566"/>
      <c r="BWZ72" s="399"/>
      <c r="BXA72" s="399"/>
      <c r="BXB72" s="399"/>
      <c r="BXC72" s="567"/>
      <c r="BXD72" s="399"/>
      <c r="BXE72" s="399"/>
      <c r="BXF72" s="399"/>
      <c r="BXG72" s="399"/>
      <c r="BXH72" s="399"/>
      <c r="BXI72" s="399"/>
      <c r="BXJ72" s="399"/>
      <c r="BXK72" s="399"/>
      <c r="BXL72" s="399"/>
      <c r="BXM72" s="918"/>
      <c r="BXN72" s="918"/>
      <c r="BXO72" s="918"/>
      <c r="BXP72" s="566"/>
      <c r="BXQ72" s="399"/>
      <c r="BXR72" s="399"/>
      <c r="BXS72" s="399"/>
      <c r="BXT72" s="567"/>
      <c r="BXU72" s="399"/>
      <c r="BXV72" s="399"/>
      <c r="BXW72" s="399"/>
      <c r="BXX72" s="399"/>
      <c r="BXY72" s="399"/>
      <c r="BXZ72" s="399"/>
      <c r="BYA72" s="399"/>
      <c r="BYB72" s="399"/>
      <c r="BYC72" s="399"/>
      <c r="BYD72" s="918"/>
      <c r="BYE72" s="918"/>
      <c r="BYF72" s="918"/>
      <c r="BYG72" s="566"/>
      <c r="BYH72" s="399"/>
      <c r="BYI72" s="399"/>
      <c r="BYJ72" s="399"/>
      <c r="BYK72" s="567"/>
      <c r="BYL72" s="399"/>
      <c r="BYM72" s="399"/>
      <c r="BYN72" s="399"/>
      <c r="BYO72" s="399"/>
      <c r="BYP72" s="399"/>
      <c r="BYQ72" s="399"/>
      <c r="BYR72" s="399"/>
      <c r="BYS72" s="399"/>
      <c r="BYT72" s="399"/>
      <c r="BYU72" s="918"/>
      <c r="BYV72" s="918"/>
      <c r="BYW72" s="918"/>
      <c r="BYX72" s="566"/>
      <c r="BYY72" s="399"/>
      <c r="BYZ72" s="399"/>
      <c r="BZA72" s="399"/>
      <c r="BZB72" s="567"/>
      <c r="BZC72" s="399"/>
      <c r="BZD72" s="399"/>
      <c r="BZE72" s="399"/>
      <c r="BZF72" s="399"/>
      <c r="BZG72" s="399"/>
      <c r="BZH72" s="399"/>
      <c r="BZI72" s="399"/>
      <c r="BZJ72" s="399"/>
      <c r="BZK72" s="399"/>
      <c r="BZL72" s="918"/>
      <c r="BZM72" s="918"/>
      <c r="BZN72" s="918"/>
      <c r="BZO72" s="566"/>
      <c r="BZP72" s="399"/>
      <c r="BZQ72" s="399"/>
      <c r="BZR72" s="399"/>
      <c r="BZS72" s="567"/>
      <c r="BZT72" s="399"/>
      <c r="BZU72" s="399"/>
      <c r="BZV72" s="399"/>
      <c r="BZW72" s="399"/>
      <c r="BZX72" s="399"/>
      <c r="BZY72" s="399"/>
      <c r="BZZ72" s="399"/>
      <c r="CAA72" s="399"/>
      <c r="CAB72" s="399"/>
      <c r="CAC72" s="918"/>
      <c r="CAD72" s="918"/>
      <c r="CAE72" s="918"/>
      <c r="CAF72" s="566"/>
      <c r="CAG72" s="399"/>
      <c r="CAH72" s="399"/>
      <c r="CAI72" s="399"/>
      <c r="CAJ72" s="567"/>
      <c r="CAK72" s="399"/>
      <c r="CAL72" s="399"/>
      <c r="CAM72" s="399"/>
      <c r="CAN72" s="399"/>
      <c r="CAO72" s="399"/>
      <c r="CAP72" s="399"/>
      <c r="CAQ72" s="399"/>
      <c r="CAR72" s="399"/>
      <c r="CAS72" s="399"/>
      <c r="CAT72" s="918"/>
      <c r="CAU72" s="918"/>
      <c r="CAV72" s="918"/>
      <c r="CAW72" s="566"/>
      <c r="CAX72" s="399"/>
      <c r="CAY72" s="399"/>
      <c r="CAZ72" s="399"/>
      <c r="CBA72" s="567"/>
      <c r="CBB72" s="399"/>
      <c r="CBC72" s="399"/>
      <c r="CBD72" s="399"/>
      <c r="CBE72" s="399"/>
      <c r="CBF72" s="399"/>
      <c r="CBG72" s="399"/>
      <c r="CBH72" s="399"/>
      <c r="CBI72" s="399"/>
      <c r="CBJ72" s="399"/>
      <c r="CBK72" s="918"/>
      <c r="CBL72" s="918"/>
      <c r="CBM72" s="918"/>
      <c r="CBN72" s="566"/>
      <c r="CBO72" s="399"/>
      <c r="CBP72" s="399"/>
      <c r="CBQ72" s="399"/>
      <c r="CBR72" s="567"/>
      <c r="CBS72" s="399"/>
      <c r="CBT72" s="399"/>
      <c r="CBU72" s="399"/>
      <c r="CBV72" s="399"/>
      <c r="CBW72" s="399"/>
      <c r="CBX72" s="399"/>
      <c r="CBY72" s="399"/>
      <c r="CBZ72" s="399"/>
      <c r="CCA72" s="399"/>
      <c r="CCB72" s="918"/>
      <c r="CCC72" s="918"/>
      <c r="CCD72" s="918"/>
      <c r="CCE72" s="566"/>
      <c r="CCF72" s="399"/>
      <c r="CCG72" s="399"/>
      <c r="CCH72" s="399"/>
      <c r="CCI72" s="567"/>
      <c r="CCJ72" s="399"/>
      <c r="CCK72" s="399"/>
      <c r="CCL72" s="399"/>
      <c r="CCM72" s="399"/>
      <c r="CCN72" s="399"/>
      <c r="CCO72" s="399"/>
      <c r="CCP72" s="399"/>
      <c r="CCQ72" s="399"/>
      <c r="CCR72" s="399"/>
      <c r="CCS72" s="918"/>
      <c r="CCT72" s="918"/>
      <c r="CCU72" s="918"/>
      <c r="CCV72" s="566"/>
      <c r="CCW72" s="399"/>
      <c r="CCX72" s="399"/>
      <c r="CCY72" s="399"/>
      <c r="CCZ72" s="567"/>
      <c r="CDA72" s="399"/>
      <c r="CDB72" s="399"/>
      <c r="CDC72" s="399"/>
      <c r="CDD72" s="399"/>
      <c r="CDE72" s="399"/>
      <c r="CDF72" s="399"/>
      <c r="CDG72" s="399"/>
      <c r="CDH72" s="399"/>
      <c r="CDI72" s="399"/>
      <c r="CDJ72" s="918"/>
      <c r="CDK72" s="918"/>
      <c r="CDL72" s="918"/>
      <c r="CDM72" s="566"/>
      <c r="CDN72" s="399"/>
      <c r="CDO72" s="399"/>
      <c r="CDP72" s="399"/>
      <c r="CDQ72" s="567"/>
      <c r="CDR72" s="399"/>
      <c r="CDS72" s="399"/>
      <c r="CDT72" s="399"/>
      <c r="CDU72" s="399"/>
      <c r="CDV72" s="399"/>
      <c r="CDW72" s="399"/>
      <c r="CDX72" s="399"/>
      <c r="CDY72" s="399"/>
      <c r="CDZ72" s="399"/>
      <c r="CEA72" s="918"/>
      <c r="CEB72" s="918"/>
      <c r="CEC72" s="918"/>
      <c r="CED72" s="566"/>
      <c r="CEE72" s="399"/>
      <c r="CEF72" s="399"/>
      <c r="CEG72" s="399"/>
      <c r="CEH72" s="567"/>
      <c r="CEI72" s="399"/>
      <c r="CEJ72" s="399"/>
      <c r="CEK72" s="399"/>
      <c r="CEL72" s="399"/>
      <c r="CEM72" s="399"/>
      <c r="CEN72" s="399"/>
      <c r="CEO72" s="399"/>
      <c r="CEP72" s="399"/>
      <c r="CEQ72" s="399"/>
      <c r="CER72" s="918"/>
      <c r="CES72" s="918"/>
      <c r="CET72" s="918"/>
      <c r="CEU72" s="566"/>
      <c r="CEV72" s="399"/>
      <c r="CEW72" s="399"/>
      <c r="CEX72" s="399"/>
      <c r="CEY72" s="567"/>
      <c r="CEZ72" s="399"/>
      <c r="CFA72" s="399"/>
      <c r="CFB72" s="399"/>
      <c r="CFC72" s="399"/>
      <c r="CFD72" s="399"/>
      <c r="CFE72" s="399"/>
      <c r="CFF72" s="399"/>
      <c r="CFG72" s="399"/>
      <c r="CFH72" s="399"/>
      <c r="CFI72" s="918"/>
      <c r="CFJ72" s="918"/>
      <c r="CFK72" s="918"/>
      <c r="CFL72" s="566"/>
      <c r="CFM72" s="399"/>
      <c r="CFN72" s="399"/>
      <c r="CFO72" s="399"/>
      <c r="CFP72" s="567"/>
      <c r="CFQ72" s="399"/>
      <c r="CFR72" s="399"/>
      <c r="CFS72" s="399"/>
      <c r="CFT72" s="399"/>
      <c r="CFU72" s="399"/>
      <c r="CFV72" s="399"/>
      <c r="CFW72" s="399"/>
      <c r="CFX72" s="399"/>
      <c r="CFY72" s="399"/>
      <c r="CFZ72" s="918"/>
      <c r="CGA72" s="918"/>
      <c r="CGB72" s="918"/>
      <c r="CGC72" s="566"/>
      <c r="CGD72" s="399"/>
      <c r="CGE72" s="399"/>
      <c r="CGF72" s="399"/>
      <c r="CGG72" s="567"/>
      <c r="CGH72" s="399"/>
      <c r="CGI72" s="399"/>
      <c r="CGJ72" s="399"/>
      <c r="CGK72" s="399"/>
      <c r="CGL72" s="399"/>
      <c r="CGM72" s="399"/>
      <c r="CGN72" s="399"/>
      <c r="CGO72" s="399"/>
      <c r="CGP72" s="399"/>
      <c r="CGQ72" s="918"/>
      <c r="CGR72" s="918"/>
      <c r="CGS72" s="918"/>
      <c r="CGT72" s="566"/>
      <c r="CGU72" s="399"/>
      <c r="CGV72" s="399"/>
      <c r="CGW72" s="399"/>
      <c r="CGX72" s="567"/>
      <c r="CGY72" s="399"/>
      <c r="CGZ72" s="399"/>
      <c r="CHA72" s="399"/>
      <c r="CHB72" s="399"/>
      <c r="CHC72" s="399"/>
      <c r="CHD72" s="399"/>
      <c r="CHE72" s="399"/>
      <c r="CHF72" s="399"/>
      <c r="CHG72" s="399"/>
      <c r="CHH72" s="918"/>
      <c r="CHI72" s="918"/>
      <c r="CHJ72" s="918"/>
      <c r="CHK72" s="566"/>
      <c r="CHL72" s="399"/>
      <c r="CHM72" s="399"/>
      <c r="CHN72" s="399"/>
      <c r="CHO72" s="567"/>
      <c r="CHP72" s="399"/>
      <c r="CHQ72" s="399"/>
      <c r="CHR72" s="399"/>
      <c r="CHS72" s="399"/>
      <c r="CHT72" s="399"/>
      <c r="CHU72" s="399"/>
      <c r="CHV72" s="399"/>
      <c r="CHW72" s="399"/>
      <c r="CHX72" s="399"/>
      <c r="CHY72" s="918"/>
      <c r="CHZ72" s="918"/>
      <c r="CIA72" s="918"/>
      <c r="CIB72" s="566"/>
      <c r="CIC72" s="399"/>
      <c r="CID72" s="399"/>
      <c r="CIE72" s="399"/>
      <c r="CIF72" s="567"/>
      <c r="CIG72" s="399"/>
      <c r="CIH72" s="399"/>
      <c r="CII72" s="399"/>
      <c r="CIJ72" s="399"/>
      <c r="CIK72" s="399"/>
      <c r="CIL72" s="399"/>
      <c r="CIM72" s="399"/>
      <c r="CIN72" s="399"/>
      <c r="CIO72" s="399"/>
      <c r="CIP72" s="918"/>
      <c r="CIQ72" s="918"/>
      <c r="CIR72" s="918"/>
      <c r="CIS72" s="566"/>
      <c r="CIT72" s="399"/>
      <c r="CIU72" s="399"/>
      <c r="CIV72" s="399"/>
      <c r="CIW72" s="567"/>
      <c r="CIX72" s="399"/>
      <c r="CIY72" s="399"/>
      <c r="CIZ72" s="399"/>
      <c r="CJA72" s="399"/>
      <c r="CJB72" s="399"/>
      <c r="CJC72" s="399"/>
      <c r="CJD72" s="399"/>
      <c r="CJE72" s="399"/>
      <c r="CJF72" s="399"/>
      <c r="CJG72" s="918"/>
      <c r="CJH72" s="918"/>
      <c r="CJI72" s="918"/>
      <c r="CJJ72" s="566"/>
      <c r="CJK72" s="399"/>
      <c r="CJL72" s="399"/>
      <c r="CJM72" s="399"/>
      <c r="CJN72" s="567"/>
      <c r="CJO72" s="399"/>
      <c r="CJP72" s="399"/>
      <c r="CJQ72" s="399"/>
      <c r="CJR72" s="399"/>
      <c r="CJS72" s="399"/>
      <c r="CJT72" s="399"/>
      <c r="CJU72" s="399"/>
      <c r="CJV72" s="399"/>
      <c r="CJW72" s="399"/>
      <c r="CJX72" s="918"/>
      <c r="CJY72" s="918"/>
      <c r="CJZ72" s="918"/>
      <c r="CKA72" s="566"/>
      <c r="CKB72" s="399"/>
      <c r="CKC72" s="399"/>
      <c r="CKD72" s="399"/>
      <c r="CKE72" s="567"/>
      <c r="CKF72" s="399"/>
      <c r="CKG72" s="399"/>
      <c r="CKH72" s="399"/>
      <c r="CKI72" s="399"/>
      <c r="CKJ72" s="399"/>
      <c r="CKK72" s="399"/>
      <c r="CKL72" s="399"/>
      <c r="CKM72" s="399"/>
      <c r="CKN72" s="399"/>
      <c r="CKO72" s="918"/>
      <c r="CKP72" s="918"/>
      <c r="CKQ72" s="918"/>
      <c r="CKR72" s="566"/>
      <c r="CKS72" s="399"/>
      <c r="CKT72" s="399"/>
      <c r="CKU72" s="399"/>
      <c r="CKV72" s="567"/>
      <c r="CKW72" s="399"/>
      <c r="CKX72" s="399"/>
      <c r="CKY72" s="399"/>
      <c r="CKZ72" s="399"/>
      <c r="CLA72" s="399"/>
      <c r="CLB72" s="399"/>
      <c r="CLC72" s="399"/>
      <c r="CLD72" s="399"/>
      <c r="CLE72" s="399"/>
      <c r="CLF72" s="918"/>
      <c r="CLG72" s="918"/>
      <c r="CLH72" s="918"/>
      <c r="CLI72" s="566"/>
      <c r="CLJ72" s="399"/>
      <c r="CLK72" s="399"/>
      <c r="CLL72" s="399"/>
      <c r="CLM72" s="567"/>
      <c r="CLN72" s="399"/>
      <c r="CLO72" s="399"/>
      <c r="CLP72" s="399"/>
      <c r="CLQ72" s="399"/>
      <c r="CLR72" s="399"/>
      <c r="CLS72" s="399"/>
      <c r="CLT72" s="399"/>
      <c r="CLU72" s="399"/>
      <c r="CLV72" s="399"/>
      <c r="CLW72" s="918"/>
      <c r="CLX72" s="918"/>
      <c r="CLY72" s="918"/>
      <c r="CLZ72" s="566"/>
      <c r="CMA72" s="399"/>
      <c r="CMB72" s="399"/>
      <c r="CMC72" s="399"/>
      <c r="CMD72" s="567"/>
      <c r="CME72" s="399"/>
      <c r="CMF72" s="399"/>
      <c r="CMG72" s="399"/>
      <c r="CMH72" s="399"/>
      <c r="CMI72" s="399"/>
      <c r="CMJ72" s="399"/>
      <c r="CMK72" s="399"/>
      <c r="CML72" s="399"/>
      <c r="CMM72" s="399"/>
      <c r="CMN72" s="918"/>
      <c r="CMO72" s="918"/>
      <c r="CMP72" s="918"/>
      <c r="CMQ72" s="566"/>
      <c r="CMR72" s="399"/>
      <c r="CMS72" s="399"/>
      <c r="CMT72" s="399"/>
      <c r="CMU72" s="567"/>
      <c r="CMV72" s="399"/>
      <c r="CMW72" s="399"/>
      <c r="CMX72" s="399"/>
      <c r="CMY72" s="399"/>
      <c r="CMZ72" s="399"/>
      <c r="CNA72" s="399"/>
      <c r="CNB72" s="399"/>
      <c r="CNC72" s="399"/>
      <c r="CND72" s="399"/>
      <c r="CNE72" s="918"/>
      <c r="CNF72" s="918"/>
      <c r="CNG72" s="918"/>
      <c r="CNH72" s="566"/>
      <c r="CNI72" s="399"/>
      <c r="CNJ72" s="399"/>
      <c r="CNK72" s="399"/>
      <c r="CNL72" s="567"/>
      <c r="CNM72" s="399"/>
      <c r="CNN72" s="399"/>
      <c r="CNO72" s="399"/>
      <c r="CNP72" s="399"/>
      <c r="CNQ72" s="399"/>
      <c r="CNR72" s="399"/>
      <c r="CNS72" s="399"/>
      <c r="CNT72" s="399"/>
      <c r="CNU72" s="399"/>
      <c r="CNV72" s="918"/>
      <c r="CNW72" s="918"/>
      <c r="CNX72" s="918"/>
      <c r="CNY72" s="566"/>
      <c r="CNZ72" s="399"/>
      <c r="COA72" s="399"/>
      <c r="COB72" s="399"/>
      <c r="COC72" s="567"/>
      <c r="COD72" s="399"/>
      <c r="COE72" s="399"/>
      <c r="COF72" s="399"/>
      <c r="COG72" s="399"/>
      <c r="COH72" s="399"/>
      <c r="COI72" s="399"/>
      <c r="COJ72" s="399"/>
      <c r="COK72" s="399"/>
      <c r="COL72" s="399"/>
      <c r="COM72" s="918"/>
      <c r="CON72" s="918"/>
      <c r="COO72" s="918"/>
      <c r="COP72" s="566"/>
      <c r="COQ72" s="399"/>
      <c r="COR72" s="399"/>
      <c r="COS72" s="399"/>
      <c r="COT72" s="567"/>
      <c r="COU72" s="399"/>
      <c r="COV72" s="399"/>
      <c r="COW72" s="399"/>
      <c r="COX72" s="399"/>
      <c r="COY72" s="399"/>
      <c r="COZ72" s="399"/>
      <c r="CPA72" s="399"/>
      <c r="CPB72" s="399"/>
      <c r="CPC72" s="399"/>
      <c r="CPD72" s="918"/>
      <c r="CPE72" s="918"/>
      <c r="CPF72" s="918"/>
      <c r="CPG72" s="566"/>
      <c r="CPH72" s="399"/>
      <c r="CPI72" s="399"/>
      <c r="CPJ72" s="399"/>
      <c r="CPK72" s="567"/>
      <c r="CPL72" s="399"/>
      <c r="CPM72" s="399"/>
      <c r="CPN72" s="399"/>
      <c r="CPO72" s="399"/>
      <c r="CPP72" s="399"/>
      <c r="CPQ72" s="399"/>
      <c r="CPR72" s="399"/>
      <c r="CPS72" s="399"/>
      <c r="CPT72" s="399"/>
      <c r="CPU72" s="918"/>
      <c r="CPV72" s="918"/>
      <c r="CPW72" s="918"/>
      <c r="CPX72" s="566"/>
      <c r="CPY72" s="399"/>
      <c r="CPZ72" s="399"/>
      <c r="CQA72" s="399"/>
      <c r="CQB72" s="567"/>
      <c r="CQC72" s="399"/>
      <c r="CQD72" s="399"/>
      <c r="CQE72" s="399"/>
      <c r="CQF72" s="399"/>
      <c r="CQG72" s="399"/>
      <c r="CQH72" s="399"/>
      <c r="CQI72" s="399"/>
      <c r="CQJ72" s="399"/>
      <c r="CQK72" s="399"/>
      <c r="CQL72" s="918"/>
      <c r="CQM72" s="918"/>
      <c r="CQN72" s="918"/>
      <c r="CQO72" s="566"/>
      <c r="CQP72" s="399"/>
      <c r="CQQ72" s="399"/>
      <c r="CQR72" s="399"/>
      <c r="CQS72" s="567"/>
      <c r="CQT72" s="399"/>
      <c r="CQU72" s="399"/>
      <c r="CQV72" s="399"/>
      <c r="CQW72" s="399"/>
      <c r="CQX72" s="399"/>
      <c r="CQY72" s="399"/>
      <c r="CQZ72" s="399"/>
      <c r="CRA72" s="399"/>
      <c r="CRB72" s="399"/>
      <c r="CRC72" s="918"/>
      <c r="CRD72" s="918"/>
      <c r="CRE72" s="918"/>
      <c r="CRF72" s="566"/>
      <c r="CRG72" s="399"/>
      <c r="CRH72" s="399"/>
      <c r="CRI72" s="399"/>
      <c r="CRJ72" s="567"/>
      <c r="CRK72" s="399"/>
      <c r="CRL72" s="399"/>
      <c r="CRM72" s="399"/>
      <c r="CRN72" s="399"/>
      <c r="CRO72" s="399"/>
      <c r="CRP72" s="399"/>
      <c r="CRQ72" s="399"/>
      <c r="CRR72" s="399"/>
      <c r="CRS72" s="399"/>
      <c r="CRT72" s="918"/>
      <c r="CRU72" s="918"/>
      <c r="CRV72" s="918"/>
      <c r="CRW72" s="566"/>
      <c r="CRX72" s="399"/>
      <c r="CRY72" s="399"/>
      <c r="CRZ72" s="399"/>
      <c r="CSA72" s="567"/>
      <c r="CSB72" s="399"/>
      <c r="CSC72" s="399"/>
      <c r="CSD72" s="399"/>
      <c r="CSE72" s="399"/>
      <c r="CSF72" s="399"/>
      <c r="CSG72" s="399"/>
      <c r="CSH72" s="399"/>
      <c r="CSI72" s="399"/>
      <c r="CSJ72" s="399"/>
      <c r="CSK72" s="918"/>
      <c r="CSL72" s="918"/>
      <c r="CSM72" s="918"/>
      <c r="CSN72" s="566"/>
      <c r="CSO72" s="399"/>
      <c r="CSP72" s="399"/>
      <c r="CSQ72" s="399"/>
      <c r="CSR72" s="567"/>
      <c r="CSS72" s="399"/>
      <c r="CST72" s="399"/>
      <c r="CSU72" s="399"/>
      <c r="CSV72" s="399"/>
      <c r="CSW72" s="399"/>
      <c r="CSX72" s="399"/>
      <c r="CSY72" s="399"/>
      <c r="CSZ72" s="399"/>
      <c r="CTA72" s="399"/>
      <c r="CTB72" s="918"/>
      <c r="CTC72" s="918"/>
      <c r="CTD72" s="918"/>
      <c r="CTE72" s="566"/>
      <c r="CTF72" s="399"/>
      <c r="CTG72" s="399"/>
      <c r="CTH72" s="399"/>
      <c r="CTI72" s="567"/>
      <c r="CTJ72" s="399"/>
      <c r="CTK72" s="399"/>
      <c r="CTL72" s="399"/>
      <c r="CTM72" s="399"/>
      <c r="CTN72" s="399"/>
      <c r="CTO72" s="399"/>
      <c r="CTP72" s="399"/>
      <c r="CTQ72" s="399"/>
      <c r="CTR72" s="399"/>
      <c r="CTS72" s="918"/>
      <c r="CTT72" s="918"/>
      <c r="CTU72" s="918"/>
      <c r="CTV72" s="566"/>
      <c r="CTW72" s="399"/>
      <c r="CTX72" s="399"/>
      <c r="CTY72" s="399"/>
      <c r="CTZ72" s="567"/>
      <c r="CUA72" s="399"/>
      <c r="CUB72" s="399"/>
      <c r="CUC72" s="399"/>
      <c r="CUD72" s="399"/>
      <c r="CUE72" s="399"/>
      <c r="CUF72" s="399"/>
      <c r="CUG72" s="399"/>
      <c r="CUH72" s="399"/>
      <c r="CUI72" s="399"/>
      <c r="CUJ72" s="918"/>
      <c r="CUK72" s="918"/>
      <c r="CUL72" s="918"/>
      <c r="CUM72" s="566"/>
      <c r="CUN72" s="399"/>
      <c r="CUO72" s="399"/>
      <c r="CUP72" s="399"/>
      <c r="CUQ72" s="567"/>
      <c r="CUR72" s="399"/>
      <c r="CUS72" s="399"/>
      <c r="CUT72" s="399"/>
      <c r="CUU72" s="399"/>
      <c r="CUV72" s="399"/>
      <c r="CUW72" s="399"/>
      <c r="CUX72" s="399"/>
      <c r="CUY72" s="399"/>
      <c r="CUZ72" s="399"/>
      <c r="CVA72" s="918"/>
      <c r="CVB72" s="918"/>
      <c r="CVC72" s="918"/>
      <c r="CVD72" s="566"/>
      <c r="CVE72" s="399"/>
      <c r="CVF72" s="399"/>
      <c r="CVG72" s="399"/>
      <c r="CVH72" s="567"/>
      <c r="CVI72" s="399"/>
      <c r="CVJ72" s="399"/>
      <c r="CVK72" s="399"/>
      <c r="CVL72" s="399"/>
      <c r="CVM72" s="399"/>
      <c r="CVN72" s="399"/>
      <c r="CVO72" s="399"/>
      <c r="CVP72" s="399"/>
      <c r="CVQ72" s="399"/>
      <c r="CVR72" s="918"/>
      <c r="CVS72" s="918"/>
      <c r="CVT72" s="918"/>
      <c r="CVU72" s="566"/>
      <c r="CVV72" s="399"/>
      <c r="CVW72" s="399"/>
      <c r="CVX72" s="399"/>
      <c r="CVY72" s="567"/>
      <c r="CVZ72" s="399"/>
      <c r="CWA72" s="399"/>
      <c r="CWB72" s="399"/>
      <c r="CWC72" s="399"/>
      <c r="CWD72" s="399"/>
      <c r="CWE72" s="399"/>
      <c r="CWF72" s="399"/>
      <c r="CWG72" s="399"/>
      <c r="CWH72" s="399"/>
      <c r="CWI72" s="918"/>
      <c r="CWJ72" s="918"/>
      <c r="CWK72" s="918"/>
      <c r="CWL72" s="566"/>
      <c r="CWM72" s="399"/>
      <c r="CWN72" s="399"/>
      <c r="CWO72" s="399"/>
      <c r="CWP72" s="567"/>
      <c r="CWQ72" s="399"/>
      <c r="CWR72" s="399"/>
      <c r="CWS72" s="399"/>
      <c r="CWT72" s="399"/>
      <c r="CWU72" s="399"/>
      <c r="CWV72" s="399"/>
      <c r="CWW72" s="399"/>
      <c r="CWX72" s="399"/>
      <c r="CWY72" s="399"/>
      <c r="CWZ72" s="918"/>
      <c r="CXA72" s="918"/>
      <c r="CXB72" s="918"/>
      <c r="CXC72" s="566"/>
      <c r="CXD72" s="399"/>
      <c r="CXE72" s="399"/>
      <c r="CXF72" s="399"/>
      <c r="CXG72" s="567"/>
      <c r="CXH72" s="399"/>
      <c r="CXI72" s="399"/>
      <c r="CXJ72" s="399"/>
      <c r="CXK72" s="399"/>
      <c r="CXL72" s="399"/>
      <c r="CXM72" s="399"/>
      <c r="CXN72" s="399"/>
      <c r="CXO72" s="399"/>
      <c r="CXP72" s="399"/>
      <c r="CXQ72" s="918"/>
      <c r="CXR72" s="918"/>
      <c r="CXS72" s="918"/>
      <c r="CXT72" s="566"/>
      <c r="CXU72" s="399"/>
      <c r="CXV72" s="399"/>
      <c r="CXW72" s="399"/>
      <c r="CXX72" s="567"/>
      <c r="CXY72" s="399"/>
      <c r="CXZ72" s="399"/>
      <c r="CYA72" s="399"/>
      <c r="CYB72" s="399"/>
      <c r="CYC72" s="399"/>
      <c r="CYD72" s="399"/>
      <c r="CYE72" s="399"/>
      <c r="CYF72" s="399"/>
      <c r="CYG72" s="399"/>
      <c r="CYH72" s="918"/>
      <c r="CYI72" s="918"/>
      <c r="CYJ72" s="918"/>
      <c r="CYK72" s="566"/>
      <c r="CYL72" s="399"/>
      <c r="CYM72" s="399"/>
      <c r="CYN72" s="399"/>
      <c r="CYO72" s="567"/>
      <c r="CYP72" s="399"/>
      <c r="CYQ72" s="399"/>
      <c r="CYR72" s="399"/>
      <c r="CYS72" s="399"/>
      <c r="CYT72" s="399"/>
      <c r="CYU72" s="399"/>
      <c r="CYV72" s="399"/>
      <c r="CYW72" s="399"/>
      <c r="CYX72" s="399"/>
      <c r="CYY72" s="918"/>
      <c r="CYZ72" s="918"/>
      <c r="CZA72" s="918"/>
      <c r="CZB72" s="566"/>
      <c r="CZC72" s="399"/>
      <c r="CZD72" s="399"/>
      <c r="CZE72" s="399"/>
      <c r="CZF72" s="567"/>
      <c r="CZG72" s="399"/>
      <c r="CZH72" s="399"/>
      <c r="CZI72" s="399"/>
      <c r="CZJ72" s="399"/>
      <c r="CZK72" s="399"/>
      <c r="CZL72" s="399"/>
      <c r="CZM72" s="399"/>
      <c r="CZN72" s="399"/>
      <c r="CZO72" s="399"/>
      <c r="CZP72" s="918"/>
      <c r="CZQ72" s="918"/>
      <c r="CZR72" s="918"/>
      <c r="CZS72" s="566"/>
      <c r="CZT72" s="399"/>
      <c r="CZU72" s="399"/>
      <c r="CZV72" s="399"/>
      <c r="CZW72" s="567"/>
      <c r="CZX72" s="399"/>
      <c r="CZY72" s="399"/>
      <c r="CZZ72" s="399"/>
      <c r="DAA72" s="399"/>
      <c r="DAB72" s="399"/>
      <c r="DAC72" s="399"/>
      <c r="DAD72" s="399"/>
      <c r="DAE72" s="399"/>
      <c r="DAF72" s="399"/>
      <c r="DAG72" s="918"/>
      <c r="DAH72" s="918"/>
      <c r="DAI72" s="918"/>
      <c r="DAJ72" s="566"/>
      <c r="DAK72" s="399"/>
      <c r="DAL72" s="399"/>
      <c r="DAM72" s="399"/>
      <c r="DAN72" s="567"/>
      <c r="DAO72" s="399"/>
      <c r="DAP72" s="399"/>
      <c r="DAQ72" s="399"/>
      <c r="DAR72" s="399"/>
      <c r="DAS72" s="399"/>
      <c r="DAT72" s="399"/>
      <c r="DAU72" s="399"/>
      <c r="DAV72" s="399"/>
      <c r="DAW72" s="399"/>
      <c r="DAX72" s="918"/>
      <c r="DAY72" s="918"/>
      <c r="DAZ72" s="918"/>
      <c r="DBA72" s="566"/>
      <c r="DBB72" s="399"/>
      <c r="DBC72" s="399"/>
      <c r="DBD72" s="399"/>
      <c r="DBE72" s="567"/>
      <c r="DBF72" s="399"/>
      <c r="DBG72" s="399"/>
      <c r="DBH72" s="399"/>
      <c r="DBI72" s="399"/>
      <c r="DBJ72" s="399"/>
      <c r="DBK72" s="399"/>
      <c r="DBL72" s="399"/>
      <c r="DBM72" s="399"/>
      <c r="DBN72" s="399"/>
      <c r="DBO72" s="918"/>
      <c r="DBP72" s="918"/>
      <c r="DBQ72" s="918"/>
      <c r="DBR72" s="566"/>
      <c r="DBS72" s="399"/>
      <c r="DBT72" s="399"/>
      <c r="DBU72" s="399"/>
      <c r="DBV72" s="567"/>
      <c r="DBW72" s="399"/>
      <c r="DBX72" s="399"/>
      <c r="DBY72" s="399"/>
      <c r="DBZ72" s="399"/>
      <c r="DCA72" s="399"/>
      <c r="DCB72" s="399"/>
      <c r="DCC72" s="399"/>
      <c r="DCD72" s="399"/>
      <c r="DCE72" s="399"/>
      <c r="DCF72" s="918"/>
      <c r="DCG72" s="918"/>
      <c r="DCH72" s="918"/>
      <c r="DCI72" s="566"/>
      <c r="DCJ72" s="399"/>
      <c r="DCK72" s="399"/>
      <c r="DCL72" s="399"/>
      <c r="DCM72" s="567"/>
      <c r="DCN72" s="399"/>
      <c r="DCO72" s="399"/>
      <c r="DCP72" s="399"/>
      <c r="DCQ72" s="399"/>
      <c r="DCR72" s="399"/>
      <c r="DCS72" s="399"/>
      <c r="DCT72" s="399"/>
      <c r="DCU72" s="399"/>
      <c r="DCV72" s="399"/>
      <c r="DCW72" s="918"/>
      <c r="DCX72" s="918"/>
      <c r="DCY72" s="918"/>
      <c r="DCZ72" s="566"/>
      <c r="DDA72" s="399"/>
      <c r="DDB72" s="399"/>
      <c r="DDC72" s="399"/>
      <c r="DDD72" s="567"/>
      <c r="DDE72" s="399"/>
      <c r="DDF72" s="399"/>
      <c r="DDG72" s="399"/>
      <c r="DDH72" s="399"/>
      <c r="DDI72" s="399"/>
      <c r="DDJ72" s="399"/>
      <c r="DDK72" s="399"/>
      <c r="DDL72" s="399"/>
      <c r="DDM72" s="399"/>
      <c r="DDN72" s="918"/>
      <c r="DDO72" s="918"/>
      <c r="DDP72" s="918"/>
      <c r="DDQ72" s="566"/>
      <c r="DDR72" s="399"/>
      <c r="DDS72" s="399"/>
      <c r="DDT72" s="399"/>
      <c r="DDU72" s="567"/>
      <c r="DDV72" s="399"/>
      <c r="DDW72" s="399"/>
      <c r="DDX72" s="399"/>
      <c r="DDY72" s="399"/>
      <c r="DDZ72" s="399"/>
      <c r="DEA72" s="399"/>
      <c r="DEB72" s="399"/>
      <c r="DEC72" s="399"/>
      <c r="DED72" s="399"/>
      <c r="DEE72" s="918"/>
      <c r="DEF72" s="918"/>
      <c r="DEG72" s="918"/>
      <c r="DEH72" s="566"/>
      <c r="DEI72" s="399"/>
      <c r="DEJ72" s="399"/>
      <c r="DEK72" s="399"/>
      <c r="DEL72" s="567"/>
      <c r="DEM72" s="399"/>
      <c r="DEN72" s="399"/>
      <c r="DEO72" s="399"/>
      <c r="DEP72" s="399"/>
      <c r="DEQ72" s="399"/>
      <c r="DER72" s="399"/>
      <c r="DES72" s="399"/>
      <c r="DET72" s="399"/>
      <c r="DEU72" s="399"/>
      <c r="DEV72" s="918"/>
      <c r="DEW72" s="918"/>
      <c r="DEX72" s="918"/>
      <c r="DEY72" s="566"/>
      <c r="DEZ72" s="399"/>
      <c r="DFA72" s="399"/>
      <c r="DFB72" s="399"/>
      <c r="DFC72" s="567"/>
      <c r="DFD72" s="399"/>
      <c r="DFE72" s="399"/>
      <c r="DFF72" s="399"/>
      <c r="DFG72" s="399"/>
      <c r="DFH72" s="399"/>
      <c r="DFI72" s="399"/>
      <c r="DFJ72" s="399"/>
      <c r="DFK72" s="399"/>
      <c r="DFL72" s="399"/>
      <c r="DFM72" s="918"/>
      <c r="DFN72" s="918"/>
      <c r="DFO72" s="918"/>
      <c r="DFP72" s="566"/>
      <c r="DFQ72" s="399"/>
      <c r="DFR72" s="399"/>
      <c r="DFS72" s="399"/>
      <c r="DFT72" s="567"/>
      <c r="DFU72" s="399"/>
      <c r="DFV72" s="399"/>
      <c r="DFW72" s="399"/>
      <c r="DFX72" s="399"/>
      <c r="DFY72" s="399"/>
      <c r="DFZ72" s="399"/>
      <c r="DGA72" s="399"/>
      <c r="DGB72" s="399"/>
      <c r="DGC72" s="399"/>
      <c r="DGD72" s="918"/>
      <c r="DGE72" s="918"/>
      <c r="DGF72" s="918"/>
      <c r="DGG72" s="566"/>
      <c r="DGH72" s="399"/>
      <c r="DGI72" s="399"/>
      <c r="DGJ72" s="399"/>
      <c r="DGK72" s="567"/>
      <c r="DGL72" s="399"/>
      <c r="DGM72" s="399"/>
      <c r="DGN72" s="399"/>
      <c r="DGO72" s="399"/>
      <c r="DGP72" s="399"/>
      <c r="DGQ72" s="399"/>
      <c r="DGR72" s="399"/>
      <c r="DGS72" s="399"/>
      <c r="DGT72" s="399"/>
      <c r="DGU72" s="918"/>
      <c r="DGV72" s="918"/>
      <c r="DGW72" s="918"/>
      <c r="DGX72" s="566"/>
      <c r="DGY72" s="399"/>
      <c r="DGZ72" s="399"/>
      <c r="DHA72" s="399"/>
      <c r="DHB72" s="567"/>
      <c r="DHC72" s="399"/>
      <c r="DHD72" s="399"/>
      <c r="DHE72" s="399"/>
      <c r="DHF72" s="399"/>
      <c r="DHG72" s="399"/>
      <c r="DHH72" s="399"/>
      <c r="DHI72" s="399"/>
      <c r="DHJ72" s="399"/>
      <c r="DHK72" s="399"/>
      <c r="DHL72" s="918"/>
      <c r="DHM72" s="918"/>
      <c r="DHN72" s="918"/>
      <c r="DHO72" s="566"/>
      <c r="DHP72" s="399"/>
      <c r="DHQ72" s="399"/>
      <c r="DHR72" s="399"/>
      <c r="DHS72" s="567"/>
      <c r="DHT72" s="399"/>
      <c r="DHU72" s="399"/>
      <c r="DHV72" s="399"/>
      <c r="DHW72" s="399"/>
      <c r="DHX72" s="399"/>
      <c r="DHY72" s="399"/>
      <c r="DHZ72" s="399"/>
      <c r="DIA72" s="399"/>
      <c r="DIB72" s="399"/>
      <c r="DIC72" s="918"/>
      <c r="DID72" s="918"/>
      <c r="DIE72" s="918"/>
      <c r="DIF72" s="566"/>
      <c r="DIG72" s="399"/>
      <c r="DIH72" s="399"/>
      <c r="DII72" s="399"/>
      <c r="DIJ72" s="567"/>
      <c r="DIK72" s="399"/>
      <c r="DIL72" s="399"/>
      <c r="DIM72" s="399"/>
      <c r="DIN72" s="399"/>
      <c r="DIO72" s="399"/>
      <c r="DIP72" s="399"/>
      <c r="DIQ72" s="399"/>
      <c r="DIR72" s="399"/>
      <c r="DIS72" s="399"/>
      <c r="DIT72" s="918"/>
      <c r="DIU72" s="918"/>
      <c r="DIV72" s="918"/>
      <c r="DIW72" s="566"/>
      <c r="DIX72" s="399"/>
      <c r="DIY72" s="399"/>
      <c r="DIZ72" s="399"/>
      <c r="DJA72" s="567"/>
      <c r="DJB72" s="399"/>
      <c r="DJC72" s="399"/>
      <c r="DJD72" s="399"/>
      <c r="DJE72" s="399"/>
      <c r="DJF72" s="399"/>
      <c r="DJG72" s="399"/>
      <c r="DJH72" s="399"/>
      <c r="DJI72" s="399"/>
      <c r="DJJ72" s="399"/>
      <c r="DJK72" s="918"/>
      <c r="DJL72" s="918"/>
      <c r="DJM72" s="918"/>
      <c r="DJN72" s="566"/>
      <c r="DJO72" s="399"/>
      <c r="DJP72" s="399"/>
      <c r="DJQ72" s="399"/>
      <c r="DJR72" s="567"/>
      <c r="DJS72" s="399"/>
      <c r="DJT72" s="399"/>
      <c r="DJU72" s="399"/>
      <c r="DJV72" s="399"/>
      <c r="DJW72" s="399"/>
      <c r="DJX72" s="399"/>
      <c r="DJY72" s="399"/>
      <c r="DJZ72" s="399"/>
      <c r="DKA72" s="399"/>
      <c r="DKB72" s="918"/>
      <c r="DKC72" s="918"/>
      <c r="DKD72" s="918"/>
      <c r="DKE72" s="566"/>
      <c r="DKF72" s="399"/>
      <c r="DKG72" s="399"/>
      <c r="DKH72" s="399"/>
      <c r="DKI72" s="567"/>
      <c r="DKJ72" s="399"/>
      <c r="DKK72" s="399"/>
      <c r="DKL72" s="399"/>
      <c r="DKM72" s="399"/>
      <c r="DKN72" s="399"/>
      <c r="DKO72" s="399"/>
      <c r="DKP72" s="399"/>
      <c r="DKQ72" s="399"/>
      <c r="DKR72" s="399"/>
      <c r="DKS72" s="918"/>
      <c r="DKT72" s="918"/>
      <c r="DKU72" s="918"/>
      <c r="DKV72" s="566"/>
      <c r="DKW72" s="399"/>
      <c r="DKX72" s="399"/>
      <c r="DKY72" s="399"/>
      <c r="DKZ72" s="567"/>
      <c r="DLA72" s="399"/>
      <c r="DLB72" s="399"/>
      <c r="DLC72" s="399"/>
      <c r="DLD72" s="399"/>
      <c r="DLE72" s="399"/>
      <c r="DLF72" s="399"/>
      <c r="DLG72" s="399"/>
      <c r="DLH72" s="399"/>
      <c r="DLI72" s="399"/>
      <c r="DLJ72" s="918"/>
      <c r="DLK72" s="918"/>
      <c r="DLL72" s="918"/>
      <c r="DLM72" s="566"/>
      <c r="DLN72" s="399"/>
      <c r="DLO72" s="399"/>
      <c r="DLP72" s="399"/>
      <c r="DLQ72" s="567"/>
      <c r="DLR72" s="399"/>
      <c r="DLS72" s="399"/>
      <c r="DLT72" s="399"/>
      <c r="DLU72" s="399"/>
      <c r="DLV72" s="399"/>
      <c r="DLW72" s="399"/>
      <c r="DLX72" s="399"/>
      <c r="DLY72" s="399"/>
      <c r="DLZ72" s="399"/>
      <c r="DMA72" s="918"/>
      <c r="DMB72" s="918"/>
      <c r="DMC72" s="918"/>
      <c r="DMD72" s="566"/>
      <c r="DME72" s="399"/>
      <c r="DMF72" s="399"/>
      <c r="DMG72" s="399"/>
      <c r="DMH72" s="567"/>
      <c r="DMI72" s="399"/>
      <c r="DMJ72" s="399"/>
      <c r="DMK72" s="399"/>
      <c r="DML72" s="399"/>
      <c r="DMM72" s="399"/>
      <c r="DMN72" s="399"/>
      <c r="DMO72" s="399"/>
      <c r="DMP72" s="399"/>
      <c r="DMQ72" s="399"/>
      <c r="DMR72" s="918"/>
      <c r="DMS72" s="918"/>
      <c r="DMT72" s="918"/>
      <c r="DMU72" s="566"/>
      <c r="DMV72" s="399"/>
      <c r="DMW72" s="399"/>
      <c r="DMX72" s="399"/>
      <c r="DMY72" s="567"/>
      <c r="DMZ72" s="399"/>
      <c r="DNA72" s="399"/>
      <c r="DNB72" s="399"/>
      <c r="DNC72" s="399"/>
      <c r="DND72" s="399"/>
      <c r="DNE72" s="399"/>
      <c r="DNF72" s="399"/>
      <c r="DNG72" s="399"/>
      <c r="DNH72" s="399"/>
      <c r="DNI72" s="918"/>
      <c r="DNJ72" s="918"/>
      <c r="DNK72" s="918"/>
      <c r="DNL72" s="566"/>
      <c r="DNM72" s="399"/>
      <c r="DNN72" s="399"/>
      <c r="DNO72" s="399"/>
      <c r="DNP72" s="567"/>
      <c r="DNQ72" s="399"/>
      <c r="DNR72" s="399"/>
      <c r="DNS72" s="399"/>
      <c r="DNT72" s="399"/>
      <c r="DNU72" s="399"/>
      <c r="DNV72" s="399"/>
      <c r="DNW72" s="399"/>
      <c r="DNX72" s="399"/>
      <c r="DNY72" s="399"/>
      <c r="DNZ72" s="918"/>
      <c r="DOA72" s="918"/>
      <c r="DOB72" s="918"/>
      <c r="DOC72" s="566"/>
      <c r="DOD72" s="399"/>
      <c r="DOE72" s="399"/>
      <c r="DOF72" s="399"/>
      <c r="DOG72" s="567"/>
      <c r="DOH72" s="399"/>
      <c r="DOI72" s="399"/>
      <c r="DOJ72" s="399"/>
      <c r="DOK72" s="399"/>
      <c r="DOL72" s="399"/>
      <c r="DOM72" s="399"/>
      <c r="DON72" s="399"/>
      <c r="DOO72" s="399"/>
      <c r="DOP72" s="399"/>
      <c r="DOQ72" s="918"/>
      <c r="DOR72" s="918"/>
      <c r="DOS72" s="918"/>
      <c r="DOT72" s="566"/>
      <c r="DOU72" s="399"/>
      <c r="DOV72" s="399"/>
      <c r="DOW72" s="399"/>
      <c r="DOX72" s="567"/>
      <c r="DOY72" s="399"/>
      <c r="DOZ72" s="399"/>
      <c r="DPA72" s="399"/>
      <c r="DPB72" s="399"/>
      <c r="DPC72" s="399"/>
      <c r="DPD72" s="399"/>
      <c r="DPE72" s="399"/>
      <c r="DPF72" s="399"/>
      <c r="DPG72" s="399"/>
      <c r="DPH72" s="918"/>
      <c r="DPI72" s="918"/>
      <c r="DPJ72" s="918"/>
      <c r="DPK72" s="566"/>
      <c r="DPL72" s="399"/>
      <c r="DPM72" s="399"/>
      <c r="DPN72" s="399"/>
      <c r="DPO72" s="567"/>
      <c r="DPP72" s="399"/>
      <c r="DPQ72" s="399"/>
      <c r="DPR72" s="399"/>
      <c r="DPS72" s="399"/>
      <c r="DPT72" s="399"/>
      <c r="DPU72" s="399"/>
      <c r="DPV72" s="399"/>
      <c r="DPW72" s="399"/>
      <c r="DPX72" s="399"/>
      <c r="DPY72" s="918"/>
      <c r="DPZ72" s="918"/>
      <c r="DQA72" s="918"/>
      <c r="DQB72" s="566"/>
      <c r="DQC72" s="399"/>
      <c r="DQD72" s="399"/>
      <c r="DQE72" s="399"/>
      <c r="DQF72" s="567"/>
      <c r="DQG72" s="399"/>
      <c r="DQH72" s="399"/>
      <c r="DQI72" s="399"/>
      <c r="DQJ72" s="399"/>
      <c r="DQK72" s="399"/>
      <c r="DQL72" s="399"/>
      <c r="DQM72" s="399"/>
      <c r="DQN72" s="399"/>
      <c r="DQO72" s="399"/>
      <c r="DQP72" s="918"/>
      <c r="DQQ72" s="918"/>
      <c r="DQR72" s="918"/>
      <c r="DQS72" s="566"/>
      <c r="DQT72" s="399"/>
      <c r="DQU72" s="399"/>
      <c r="DQV72" s="399"/>
      <c r="DQW72" s="567"/>
      <c r="DQX72" s="399"/>
      <c r="DQY72" s="399"/>
      <c r="DQZ72" s="399"/>
      <c r="DRA72" s="399"/>
      <c r="DRB72" s="399"/>
      <c r="DRC72" s="399"/>
      <c r="DRD72" s="399"/>
      <c r="DRE72" s="399"/>
      <c r="DRF72" s="399"/>
      <c r="DRG72" s="918"/>
      <c r="DRH72" s="918"/>
      <c r="DRI72" s="918"/>
      <c r="DRJ72" s="566"/>
      <c r="DRK72" s="399"/>
      <c r="DRL72" s="399"/>
      <c r="DRM72" s="399"/>
      <c r="DRN72" s="567"/>
      <c r="DRO72" s="399"/>
      <c r="DRP72" s="399"/>
      <c r="DRQ72" s="399"/>
      <c r="DRR72" s="399"/>
      <c r="DRS72" s="399"/>
      <c r="DRT72" s="399"/>
      <c r="DRU72" s="399"/>
      <c r="DRV72" s="399"/>
      <c r="DRW72" s="399"/>
      <c r="DRX72" s="918"/>
      <c r="DRY72" s="918"/>
      <c r="DRZ72" s="918"/>
      <c r="DSA72" s="566"/>
      <c r="DSB72" s="399"/>
      <c r="DSC72" s="399"/>
      <c r="DSD72" s="399"/>
      <c r="DSE72" s="567"/>
      <c r="DSF72" s="399"/>
      <c r="DSG72" s="399"/>
      <c r="DSH72" s="399"/>
      <c r="DSI72" s="399"/>
      <c r="DSJ72" s="399"/>
      <c r="DSK72" s="399"/>
      <c r="DSL72" s="399"/>
      <c r="DSM72" s="399"/>
      <c r="DSN72" s="399"/>
      <c r="DSO72" s="918"/>
      <c r="DSP72" s="918"/>
      <c r="DSQ72" s="918"/>
      <c r="DSR72" s="566"/>
      <c r="DSS72" s="399"/>
      <c r="DST72" s="399"/>
      <c r="DSU72" s="399"/>
      <c r="DSV72" s="567"/>
      <c r="DSW72" s="399"/>
      <c r="DSX72" s="399"/>
      <c r="DSY72" s="399"/>
      <c r="DSZ72" s="399"/>
      <c r="DTA72" s="399"/>
      <c r="DTB72" s="399"/>
      <c r="DTC72" s="399"/>
      <c r="DTD72" s="399"/>
      <c r="DTE72" s="399"/>
      <c r="DTF72" s="918"/>
      <c r="DTG72" s="918"/>
      <c r="DTH72" s="918"/>
      <c r="DTI72" s="566"/>
      <c r="DTJ72" s="399"/>
      <c r="DTK72" s="399"/>
      <c r="DTL72" s="399"/>
      <c r="DTM72" s="567"/>
      <c r="DTN72" s="399"/>
      <c r="DTO72" s="399"/>
      <c r="DTP72" s="399"/>
      <c r="DTQ72" s="399"/>
      <c r="DTR72" s="399"/>
      <c r="DTS72" s="399"/>
      <c r="DTT72" s="399"/>
      <c r="DTU72" s="399"/>
      <c r="DTV72" s="399"/>
      <c r="DTW72" s="918"/>
      <c r="DTX72" s="918"/>
      <c r="DTY72" s="918"/>
      <c r="DTZ72" s="566"/>
      <c r="DUA72" s="399"/>
      <c r="DUB72" s="399"/>
      <c r="DUC72" s="399"/>
      <c r="DUD72" s="567"/>
      <c r="DUE72" s="399"/>
      <c r="DUF72" s="399"/>
      <c r="DUG72" s="399"/>
      <c r="DUH72" s="399"/>
      <c r="DUI72" s="399"/>
      <c r="DUJ72" s="399"/>
      <c r="DUK72" s="399"/>
      <c r="DUL72" s="399"/>
      <c r="DUM72" s="399"/>
      <c r="DUN72" s="918"/>
      <c r="DUO72" s="918"/>
      <c r="DUP72" s="918"/>
      <c r="DUQ72" s="566"/>
      <c r="DUR72" s="399"/>
      <c r="DUS72" s="399"/>
      <c r="DUT72" s="399"/>
      <c r="DUU72" s="567"/>
      <c r="DUV72" s="399"/>
      <c r="DUW72" s="399"/>
      <c r="DUX72" s="399"/>
      <c r="DUY72" s="399"/>
      <c r="DUZ72" s="399"/>
      <c r="DVA72" s="399"/>
      <c r="DVB72" s="399"/>
      <c r="DVC72" s="399"/>
      <c r="DVD72" s="399"/>
      <c r="DVE72" s="918"/>
      <c r="DVF72" s="918"/>
      <c r="DVG72" s="918"/>
      <c r="DVH72" s="566"/>
      <c r="DVI72" s="399"/>
      <c r="DVJ72" s="399"/>
      <c r="DVK72" s="399"/>
      <c r="DVL72" s="567"/>
      <c r="DVM72" s="399"/>
      <c r="DVN72" s="399"/>
      <c r="DVO72" s="399"/>
      <c r="DVP72" s="399"/>
      <c r="DVQ72" s="399"/>
      <c r="DVR72" s="399"/>
      <c r="DVS72" s="399"/>
      <c r="DVT72" s="399"/>
      <c r="DVU72" s="399"/>
      <c r="DVV72" s="918"/>
      <c r="DVW72" s="918"/>
      <c r="DVX72" s="918"/>
      <c r="DVY72" s="566"/>
      <c r="DVZ72" s="399"/>
      <c r="DWA72" s="399"/>
      <c r="DWB72" s="399"/>
      <c r="DWC72" s="567"/>
      <c r="DWD72" s="399"/>
      <c r="DWE72" s="399"/>
      <c r="DWF72" s="399"/>
      <c r="DWG72" s="399"/>
      <c r="DWH72" s="399"/>
      <c r="DWI72" s="399"/>
      <c r="DWJ72" s="399"/>
      <c r="DWK72" s="399"/>
      <c r="DWL72" s="399"/>
      <c r="DWM72" s="918"/>
      <c r="DWN72" s="918"/>
      <c r="DWO72" s="918"/>
      <c r="DWP72" s="566"/>
      <c r="DWQ72" s="399"/>
      <c r="DWR72" s="399"/>
      <c r="DWS72" s="399"/>
      <c r="DWT72" s="567"/>
      <c r="DWU72" s="399"/>
      <c r="DWV72" s="399"/>
      <c r="DWW72" s="399"/>
      <c r="DWX72" s="399"/>
      <c r="DWY72" s="399"/>
      <c r="DWZ72" s="399"/>
      <c r="DXA72" s="399"/>
      <c r="DXB72" s="399"/>
      <c r="DXC72" s="399"/>
      <c r="DXD72" s="918"/>
      <c r="DXE72" s="918"/>
      <c r="DXF72" s="918"/>
      <c r="DXG72" s="566"/>
      <c r="DXH72" s="399"/>
      <c r="DXI72" s="399"/>
      <c r="DXJ72" s="399"/>
      <c r="DXK72" s="567"/>
      <c r="DXL72" s="399"/>
      <c r="DXM72" s="399"/>
      <c r="DXN72" s="399"/>
      <c r="DXO72" s="399"/>
      <c r="DXP72" s="399"/>
      <c r="DXQ72" s="399"/>
      <c r="DXR72" s="399"/>
      <c r="DXS72" s="399"/>
      <c r="DXT72" s="399"/>
      <c r="DXU72" s="918"/>
      <c r="DXV72" s="918"/>
      <c r="DXW72" s="918"/>
      <c r="DXX72" s="566"/>
      <c r="DXY72" s="399"/>
      <c r="DXZ72" s="399"/>
      <c r="DYA72" s="399"/>
      <c r="DYB72" s="567"/>
      <c r="DYC72" s="399"/>
      <c r="DYD72" s="399"/>
      <c r="DYE72" s="399"/>
      <c r="DYF72" s="399"/>
      <c r="DYG72" s="399"/>
      <c r="DYH72" s="399"/>
      <c r="DYI72" s="399"/>
      <c r="DYJ72" s="399"/>
      <c r="DYK72" s="399"/>
      <c r="DYL72" s="918"/>
      <c r="DYM72" s="918"/>
      <c r="DYN72" s="918"/>
      <c r="DYO72" s="566"/>
      <c r="DYP72" s="399"/>
      <c r="DYQ72" s="399"/>
      <c r="DYR72" s="399"/>
      <c r="DYS72" s="567"/>
      <c r="DYT72" s="399"/>
      <c r="DYU72" s="399"/>
      <c r="DYV72" s="399"/>
      <c r="DYW72" s="399"/>
      <c r="DYX72" s="399"/>
      <c r="DYY72" s="399"/>
      <c r="DYZ72" s="399"/>
      <c r="DZA72" s="399"/>
      <c r="DZB72" s="399"/>
      <c r="DZC72" s="918"/>
      <c r="DZD72" s="918"/>
      <c r="DZE72" s="918"/>
      <c r="DZF72" s="566"/>
      <c r="DZG72" s="399"/>
      <c r="DZH72" s="399"/>
      <c r="DZI72" s="399"/>
      <c r="DZJ72" s="567"/>
      <c r="DZK72" s="399"/>
      <c r="DZL72" s="399"/>
      <c r="DZM72" s="399"/>
      <c r="DZN72" s="399"/>
      <c r="DZO72" s="399"/>
      <c r="DZP72" s="399"/>
      <c r="DZQ72" s="399"/>
      <c r="DZR72" s="399"/>
      <c r="DZS72" s="399"/>
      <c r="DZT72" s="918"/>
      <c r="DZU72" s="918"/>
      <c r="DZV72" s="918"/>
      <c r="DZW72" s="566"/>
      <c r="DZX72" s="399"/>
      <c r="DZY72" s="399"/>
      <c r="DZZ72" s="399"/>
      <c r="EAA72" s="567"/>
      <c r="EAB72" s="399"/>
      <c r="EAC72" s="399"/>
      <c r="EAD72" s="399"/>
      <c r="EAE72" s="399"/>
      <c r="EAF72" s="399"/>
      <c r="EAG72" s="399"/>
      <c r="EAH72" s="399"/>
      <c r="EAI72" s="399"/>
      <c r="EAJ72" s="399"/>
      <c r="EAK72" s="918"/>
      <c r="EAL72" s="918"/>
      <c r="EAM72" s="918"/>
      <c r="EAN72" s="566"/>
      <c r="EAO72" s="399"/>
      <c r="EAP72" s="399"/>
      <c r="EAQ72" s="399"/>
      <c r="EAR72" s="567"/>
      <c r="EAS72" s="399"/>
      <c r="EAT72" s="399"/>
      <c r="EAU72" s="399"/>
      <c r="EAV72" s="399"/>
      <c r="EAW72" s="399"/>
      <c r="EAX72" s="399"/>
      <c r="EAY72" s="399"/>
      <c r="EAZ72" s="399"/>
      <c r="EBA72" s="399"/>
      <c r="EBB72" s="918"/>
      <c r="EBC72" s="918"/>
      <c r="EBD72" s="918"/>
      <c r="EBE72" s="566"/>
      <c r="EBF72" s="399"/>
      <c r="EBG72" s="399"/>
      <c r="EBH72" s="399"/>
      <c r="EBI72" s="567"/>
      <c r="EBJ72" s="399"/>
      <c r="EBK72" s="399"/>
      <c r="EBL72" s="399"/>
      <c r="EBM72" s="399"/>
      <c r="EBN72" s="399"/>
      <c r="EBO72" s="399"/>
      <c r="EBP72" s="399"/>
      <c r="EBQ72" s="399"/>
      <c r="EBR72" s="399"/>
      <c r="EBS72" s="918"/>
      <c r="EBT72" s="918"/>
      <c r="EBU72" s="918"/>
      <c r="EBV72" s="566"/>
      <c r="EBW72" s="399"/>
      <c r="EBX72" s="399"/>
      <c r="EBY72" s="399"/>
      <c r="EBZ72" s="567"/>
      <c r="ECA72" s="399"/>
      <c r="ECB72" s="399"/>
      <c r="ECC72" s="399"/>
      <c r="ECD72" s="399"/>
      <c r="ECE72" s="399"/>
      <c r="ECF72" s="399"/>
      <c r="ECG72" s="399"/>
      <c r="ECH72" s="399"/>
      <c r="ECI72" s="399"/>
      <c r="ECJ72" s="918"/>
      <c r="ECK72" s="918"/>
      <c r="ECL72" s="918"/>
      <c r="ECM72" s="566"/>
      <c r="ECN72" s="399"/>
      <c r="ECO72" s="399"/>
      <c r="ECP72" s="399"/>
      <c r="ECQ72" s="567"/>
      <c r="ECR72" s="399"/>
      <c r="ECS72" s="399"/>
      <c r="ECT72" s="399"/>
      <c r="ECU72" s="399"/>
      <c r="ECV72" s="399"/>
      <c r="ECW72" s="399"/>
      <c r="ECX72" s="399"/>
      <c r="ECY72" s="399"/>
      <c r="ECZ72" s="399"/>
      <c r="EDA72" s="918"/>
      <c r="EDB72" s="918"/>
      <c r="EDC72" s="918"/>
      <c r="EDD72" s="566"/>
      <c r="EDE72" s="399"/>
      <c r="EDF72" s="399"/>
      <c r="EDG72" s="399"/>
      <c r="EDH72" s="567"/>
      <c r="EDI72" s="399"/>
      <c r="EDJ72" s="399"/>
      <c r="EDK72" s="399"/>
      <c r="EDL72" s="399"/>
      <c r="EDM72" s="399"/>
      <c r="EDN72" s="399"/>
      <c r="EDO72" s="399"/>
      <c r="EDP72" s="399"/>
      <c r="EDQ72" s="399"/>
      <c r="EDR72" s="918"/>
      <c r="EDS72" s="918"/>
      <c r="EDT72" s="918"/>
      <c r="EDU72" s="566"/>
      <c r="EDV72" s="399"/>
      <c r="EDW72" s="399"/>
      <c r="EDX72" s="399"/>
      <c r="EDY72" s="567"/>
      <c r="EDZ72" s="399"/>
      <c r="EEA72" s="399"/>
      <c r="EEB72" s="399"/>
      <c r="EEC72" s="399"/>
      <c r="EED72" s="399"/>
      <c r="EEE72" s="399"/>
      <c r="EEF72" s="399"/>
      <c r="EEG72" s="399"/>
      <c r="EEH72" s="399"/>
      <c r="EEI72" s="918"/>
      <c r="EEJ72" s="918"/>
      <c r="EEK72" s="918"/>
      <c r="EEL72" s="566"/>
      <c r="EEM72" s="399"/>
      <c r="EEN72" s="399"/>
      <c r="EEO72" s="399"/>
      <c r="EEP72" s="567"/>
      <c r="EEQ72" s="399"/>
      <c r="EER72" s="399"/>
      <c r="EES72" s="399"/>
      <c r="EET72" s="399"/>
      <c r="EEU72" s="399"/>
      <c r="EEV72" s="399"/>
      <c r="EEW72" s="399"/>
      <c r="EEX72" s="399"/>
      <c r="EEY72" s="399"/>
      <c r="EEZ72" s="918"/>
      <c r="EFA72" s="918"/>
      <c r="EFB72" s="918"/>
      <c r="EFC72" s="566"/>
      <c r="EFD72" s="399"/>
      <c r="EFE72" s="399"/>
      <c r="EFF72" s="399"/>
      <c r="EFG72" s="567"/>
      <c r="EFH72" s="399"/>
      <c r="EFI72" s="399"/>
      <c r="EFJ72" s="399"/>
      <c r="EFK72" s="399"/>
      <c r="EFL72" s="399"/>
      <c r="EFM72" s="399"/>
      <c r="EFN72" s="399"/>
      <c r="EFO72" s="399"/>
      <c r="EFP72" s="399"/>
      <c r="EFQ72" s="918"/>
      <c r="EFR72" s="918"/>
      <c r="EFS72" s="918"/>
      <c r="EFT72" s="566"/>
      <c r="EFU72" s="399"/>
      <c r="EFV72" s="399"/>
      <c r="EFW72" s="399"/>
      <c r="EFX72" s="567"/>
      <c r="EFY72" s="399"/>
      <c r="EFZ72" s="399"/>
      <c r="EGA72" s="399"/>
      <c r="EGB72" s="399"/>
      <c r="EGC72" s="399"/>
      <c r="EGD72" s="399"/>
      <c r="EGE72" s="399"/>
      <c r="EGF72" s="399"/>
      <c r="EGG72" s="399"/>
      <c r="EGH72" s="918"/>
      <c r="EGI72" s="918"/>
      <c r="EGJ72" s="918"/>
      <c r="EGK72" s="566"/>
      <c r="EGL72" s="399"/>
      <c r="EGM72" s="399"/>
      <c r="EGN72" s="399"/>
      <c r="EGO72" s="567"/>
      <c r="EGP72" s="399"/>
      <c r="EGQ72" s="399"/>
      <c r="EGR72" s="399"/>
      <c r="EGS72" s="399"/>
      <c r="EGT72" s="399"/>
      <c r="EGU72" s="399"/>
      <c r="EGV72" s="399"/>
      <c r="EGW72" s="399"/>
      <c r="EGX72" s="399"/>
      <c r="EGY72" s="918"/>
      <c r="EGZ72" s="918"/>
      <c r="EHA72" s="918"/>
      <c r="EHB72" s="566"/>
      <c r="EHC72" s="399"/>
      <c r="EHD72" s="399"/>
      <c r="EHE72" s="399"/>
      <c r="EHF72" s="567"/>
      <c r="EHG72" s="399"/>
      <c r="EHH72" s="399"/>
      <c r="EHI72" s="399"/>
      <c r="EHJ72" s="399"/>
      <c r="EHK72" s="399"/>
      <c r="EHL72" s="399"/>
      <c r="EHM72" s="399"/>
      <c r="EHN72" s="399"/>
      <c r="EHO72" s="399"/>
      <c r="EHP72" s="918"/>
      <c r="EHQ72" s="918"/>
      <c r="EHR72" s="918"/>
      <c r="EHS72" s="566"/>
      <c r="EHT72" s="399"/>
      <c r="EHU72" s="399"/>
      <c r="EHV72" s="399"/>
      <c r="EHW72" s="567"/>
      <c r="EHX72" s="399"/>
      <c r="EHY72" s="399"/>
      <c r="EHZ72" s="399"/>
      <c r="EIA72" s="399"/>
      <c r="EIB72" s="399"/>
      <c r="EIC72" s="399"/>
      <c r="EID72" s="399"/>
      <c r="EIE72" s="399"/>
      <c r="EIF72" s="399"/>
      <c r="EIG72" s="918"/>
      <c r="EIH72" s="918"/>
      <c r="EII72" s="918"/>
      <c r="EIJ72" s="566"/>
      <c r="EIK72" s="399"/>
      <c r="EIL72" s="399"/>
      <c r="EIM72" s="399"/>
      <c r="EIN72" s="567"/>
      <c r="EIO72" s="399"/>
      <c r="EIP72" s="399"/>
      <c r="EIQ72" s="399"/>
      <c r="EIR72" s="399"/>
      <c r="EIS72" s="399"/>
      <c r="EIT72" s="399"/>
      <c r="EIU72" s="399"/>
      <c r="EIV72" s="399"/>
      <c r="EIW72" s="399"/>
      <c r="EIX72" s="918"/>
      <c r="EIY72" s="918"/>
      <c r="EIZ72" s="918"/>
      <c r="EJA72" s="566"/>
      <c r="EJB72" s="399"/>
      <c r="EJC72" s="399"/>
      <c r="EJD72" s="399"/>
      <c r="EJE72" s="567"/>
      <c r="EJF72" s="399"/>
      <c r="EJG72" s="399"/>
      <c r="EJH72" s="399"/>
      <c r="EJI72" s="399"/>
      <c r="EJJ72" s="399"/>
      <c r="EJK72" s="399"/>
      <c r="EJL72" s="399"/>
      <c r="EJM72" s="399"/>
      <c r="EJN72" s="399"/>
      <c r="EJO72" s="918"/>
      <c r="EJP72" s="918"/>
      <c r="EJQ72" s="918"/>
      <c r="EJR72" s="566"/>
      <c r="EJS72" s="399"/>
      <c r="EJT72" s="399"/>
      <c r="EJU72" s="399"/>
      <c r="EJV72" s="567"/>
      <c r="EJW72" s="399"/>
      <c r="EJX72" s="399"/>
      <c r="EJY72" s="399"/>
      <c r="EJZ72" s="399"/>
      <c r="EKA72" s="399"/>
      <c r="EKB72" s="399"/>
      <c r="EKC72" s="399"/>
      <c r="EKD72" s="399"/>
      <c r="EKE72" s="399"/>
      <c r="EKF72" s="918"/>
      <c r="EKG72" s="918"/>
      <c r="EKH72" s="918"/>
      <c r="EKI72" s="566"/>
      <c r="EKJ72" s="399"/>
      <c r="EKK72" s="399"/>
      <c r="EKL72" s="399"/>
      <c r="EKM72" s="567"/>
      <c r="EKN72" s="399"/>
      <c r="EKO72" s="399"/>
      <c r="EKP72" s="399"/>
      <c r="EKQ72" s="399"/>
      <c r="EKR72" s="399"/>
      <c r="EKS72" s="399"/>
      <c r="EKT72" s="399"/>
      <c r="EKU72" s="399"/>
      <c r="EKV72" s="399"/>
      <c r="EKW72" s="918"/>
      <c r="EKX72" s="918"/>
      <c r="EKY72" s="918"/>
      <c r="EKZ72" s="566"/>
      <c r="ELA72" s="399"/>
      <c r="ELB72" s="399"/>
      <c r="ELC72" s="399"/>
      <c r="ELD72" s="567"/>
      <c r="ELE72" s="399"/>
      <c r="ELF72" s="399"/>
      <c r="ELG72" s="399"/>
      <c r="ELH72" s="399"/>
      <c r="ELI72" s="399"/>
      <c r="ELJ72" s="399"/>
      <c r="ELK72" s="399"/>
      <c r="ELL72" s="399"/>
      <c r="ELM72" s="399"/>
      <c r="ELN72" s="918"/>
      <c r="ELO72" s="918"/>
      <c r="ELP72" s="918"/>
      <c r="ELQ72" s="566"/>
      <c r="ELR72" s="399"/>
      <c r="ELS72" s="399"/>
      <c r="ELT72" s="399"/>
      <c r="ELU72" s="567"/>
      <c r="ELV72" s="399"/>
      <c r="ELW72" s="399"/>
      <c r="ELX72" s="399"/>
      <c r="ELY72" s="399"/>
      <c r="ELZ72" s="399"/>
      <c r="EMA72" s="399"/>
      <c r="EMB72" s="399"/>
      <c r="EMC72" s="399"/>
      <c r="EMD72" s="399"/>
      <c r="EME72" s="918"/>
      <c r="EMF72" s="918"/>
      <c r="EMG72" s="918"/>
      <c r="EMH72" s="566"/>
      <c r="EMI72" s="399"/>
      <c r="EMJ72" s="399"/>
      <c r="EMK72" s="399"/>
      <c r="EML72" s="567"/>
      <c r="EMM72" s="399"/>
      <c r="EMN72" s="399"/>
      <c r="EMO72" s="399"/>
      <c r="EMP72" s="399"/>
      <c r="EMQ72" s="399"/>
      <c r="EMR72" s="399"/>
      <c r="EMS72" s="399"/>
      <c r="EMT72" s="399"/>
      <c r="EMU72" s="399"/>
      <c r="EMV72" s="918"/>
      <c r="EMW72" s="918"/>
      <c r="EMX72" s="918"/>
      <c r="EMY72" s="566"/>
      <c r="EMZ72" s="399"/>
      <c r="ENA72" s="399"/>
      <c r="ENB72" s="399"/>
      <c r="ENC72" s="567"/>
      <c r="END72" s="399"/>
      <c r="ENE72" s="399"/>
      <c r="ENF72" s="399"/>
      <c r="ENG72" s="399"/>
      <c r="ENH72" s="399"/>
      <c r="ENI72" s="399"/>
      <c r="ENJ72" s="399"/>
      <c r="ENK72" s="399"/>
      <c r="ENL72" s="399"/>
      <c r="ENM72" s="918"/>
      <c r="ENN72" s="918"/>
      <c r="ENO72" s="918"/>
      <c r="ENP72" s="566"/>
      <c r="ENQ72" s="399"/>
      <c r="ENR72" s="399"/>
      <c r="ENS72" s="399"/>
      <c r="ENT72" s="567"/>
      <c r="ENU72" s="399"/>
      <c r="ENV72" s="399"/>
      <c r="ENW72" s="399"/>
      <c r="ENX72" s="399"/>
      <c r="ENY72" s="399"/>
      <c r="ENZ72" s="399"/>
      <c r="EOA72" s="399"/>
      <c r="EOB72" s="399"/>
      <c r="EOC72" s="399"/>
      <c r="EOD72" s="918"/>
      <c r="EOE72" s="918"/>
      <c r="EOF72" s="918"/>
      <c r="EOG72" s="566"/>
      <c r="EOH72" s="399"/>
      <c r="EOI72" s="399"/>
      <c r="EOJ72" s="399"/>
      <c r="EOK72" s="567"/>
      <c r="EOL72" s="399"/>
      <c r="EOM72" s="399"/>
      <c r="EON72" s="399"/>
      <c r="EOO72" s="399"/>
      <c r="EOP72" s="399"/>
      <c r="EOQ72" s="399"/>
      <c r="EOR72" s="399"/>
      <c r="EOS72" s="399"/>
      <c r="EOT72" s="399"/>
      <c r="EOU72" s="918"/>
      <c r="EOV72" s="918"/>
      <c r="EOW72" s="918"/>
      <c r="EOX72" s="566"/>
      <c r="EOY72" s="399"/>
      <c r="EOZ72" s="399"/>
      <c r="EPA72" s="399"/>
      <c r="EPB72" s="567"/>
      <c r="EPC72" s="399"/>
      <c r="EPD72" s="399"/>
      <c r="EPE72" s="399"/>
      <c r="EPF72" s="399"/>
      <c r="EPG72" s="399"/>
      <c r="EPH72" s="399"/>
      <c r="EPI72" s="399"/>
      <c r="EPJ72" s="399"/>
      <c r="EPK72" s="399"/>
      <c r="EPL72" s="918"/>
      <c r="EPM72" s="918"/>
      <c r="EPN72" s="918"/>
      <c r="EPO72" s="566"/>
      <c r="EPP72" s="399"/>
      <c r="EPQ72" s="399"/>
      <c r="EPR72" s="399"/>
      <c r="EPS72" s="567"/>
      <c r="EPT72" s="399"/>
      <c r="EPU72" s="399"/>
      <c r="EPV72" s="399"/>
      <c r="EPW72" s="399"/>
      <c r="EPX72" s="399"/>
      <c r="EPY72" s="399"/>
      <c r="EPZ72" s="399"/>
      <c r="EQA72" s="399"/>
      <c r="EQB72" s="399"/>
      <c r="EQC72" s="918"/>
      <c r="EQD72" s="918"/>
      <c r="EQE72" s="918"/>
      <c r="EQF72" s="566"/>
      <c r="EQG72" s="399"/>
      <c r="EQH72" s="399"/>
      <c r="EQI72" s="399"/>
      <c r="EQJ72" s="567"/>
      <c r="EQK72" s="399"/>
      <c r="EQL72" s="399"/>
      <c r="EQM72" s="399"/>
      <c r="EQN72" s="399"/>
      <c r="EQO72" s="399"/>
      <c r="EQP72" s="399"/>
      <c r="EQQ72" s="399"/>
      <c r="EQR72" s="399"/>
      <c r="EQS72" s="399"/>
      <c r="EQT72" s="918"/>
      <c r="EQU72" s="918"/>
      <c r="EQV72" s="918"/>
      <c r="EQW72" s="566"/>
      <c r="EQX72" s="399"/>
      <c r="EQY72" s="399"/>
      <c r="EQZ72" s="399"/>
      <c r="ERA72" s="567"/>
      <c r="ERB72" s="399"/>
      <c r="ERC72" s="399"/>
      <c r="ERD72" s="399"/>
      <c r="ERE72" s="399"/>
      <c r="ERF72" s="399"/>
      <c r="ERG72" s="399"/>
      <c r="ERH72" s="399"/>
      <c r="ERI72" s="399"/>
      <c r="ERJ72" s="399"/>
      <c r="ERK72" s="918"/>
      <c r="ERL72" s="918"/>
      <c r="ERM72" s="918"/>
      <c r="ERN72" s="566"/>
      <c r="ERO72" s="399"/>
      <c r="ERP72" s="399"/>
      <c r="ERQ72" s="399"/>
      <c r="ERR72" s="567"/>
      <c r="ERS72" s="399"/>
      <c r="ERT72" s="399"/>
      <c r="ERU72" s="399"/>
      <c r="ERV72" s="399"/>
      <c r="ERW72" s="399"/>
      <c r="ERX72" s="399"/>
      <c r="ERY72" s="399"/>
      <c r="ERZ72" s="399"/>
      <c r="ESA72" s="399"/>
      <c r="ESB72" s="918"/>
      <c r="ESC72" s="918"/>
      <c r="ESD72" s="918"/>
      <c r="ESE72" s="566"/>
      <c r="ESF72" s="399"/>
      <c r="ESG72" s="399"/>
      <c r="ESH72" s="399"/>
      <c r="ESI72" s="567"/>
      <c r="ESJ72" s="399"/>
      <c r="ESK72" s="399"/>
      <c r="ESL72" s="399"/>
      <c r="ESM72" s="399"/>
      <c r="ESN72" s="399"/>
      <c r="ESO72" s="399"/>
      <c r="ESP72" s="399"/>
      <c r="ESQ72" s="399"/>
      <c r="ESR72" s="399"/>
      <c r="ESS72" s="918"/>
      <c r="EST72" s="918"/>
      <c r="ESU72" s="918"/>
      <c r="ESV72" s="566"/>
      <c r="ESW72" s="399"/>
      <c r="ESX72" s="399"/>
      <c r="ESY72" s="399"/>
      <c r="ESZ72" s="567"/>
      <c r="ETA72" s="399"/>
      <c r="ETB72" s="399"/>
      <c r="ETC72" s="399"/>
      <c r="ETD72" s="399"/>
      <c r="ETE72" s="399"/>
      <c r="ETF72" s="399"/>
      <c r="ETG72" s="399"/>
      <c r="ETH72" s="399"/>
      <c r="ETI72" s="399"/>
      <c r="ETJ72" s="918"/>
      <c r="ETK72" s="918"/>
      <c r="ETL72" s="918"/>
      <c r="ETM72" s="566"/>
      <c r="ETN72" s="399"/>
      <c r="ETO72" s="399"/>
      <c r="ETP72" s="399"/>
      <c r="ETQ72" s="567"/>
      <c r="ETR72" s="399"/>
      <c r="ETS72" s="399"/>
      <c r="ETT72" s="399"/>
      <c r="ETU72" s="399"/>
      <c r="ETV72" s="399"/>
      <c r="ETW72" s="399"/>
      <c r="ETX72" s="399"/>
      <c r="ETY72" s="399"/>
      <c r="ETZ72" s="399"/>
      <c r="EUA72" s="918"/>
      <c r="EUB72" s="918"/>
      <c r="EUC72" s="918"/>
      <c r="EUD72" s="566"/>
      <c r="EUE72" s="399"/>
      <c r="EUF72" s="399"/>
      <c r="EUG72" s="399"/>
      <c r="EUH72" s="567"/>
      <c r="EUI72" s="399"/>
      <c r="EUJ72" s="399"/>
      <c r="EUK72" s="399"/>
      <c r="EUL72" s="399"/>
      <c r="EUM72" s="399"/>
      <c r="EUN72" s="399"/>
      <c r="EUO72" s="399"/>
      <c r="EUP72" s="399"/>
      <c r="EUQ72" s="399"/>
      <c r="EUR72" s="918"/>
      <c r="EUS72" s="918"/>
      <c r="EUT72" s="918"/>
      <c r="EUU72" s="566"/>
      <c r="EUV72" s="399"/>
      <c r="EUW72" s="399"/>
      <c r="EUX72" s="399"/>
      <c r="EUY72" s="567"/>
      <c r="EUZ72" s="399"/>
      <c r="EVA72" s="399"/>
      <c r="EVB72" s="399"/>
      <c r="EVC72" s="399"/>
      <c r="EVD72" s="399"/>
      <c r="EVE72" s="399"/>
      <c r="EVF72" s="399"/>
      <c r="EVG72" s="399"/>
      <c r="EVH72" s="399"/>
      <c r="EVI72" s="918"/>
      <c r="EVJ72" s="918"/>
      <c r="EVK72" s="918"/>
      <c r="EVL72" s="566"/>
      <c r="EVM72" s="399"/>
      <c r="EVN72" s="399"/>
      <c r="EVO72" s="399"/>
      <c r="EVP72" s="567"/>
      <c r="EVQ72" s="399"/>
      <c r="EVR72" s="399"/>
      <c r="EVS72" s="399"/>
      <c r="EVT72" s="399"/>
      <c r="EVU72" s="399"/>
      <c r="EVV72" s="399"/>
      <c r="EVW72" s="399"/>
      <c r="EVX72" s="399"/>
      <c r="EVY72" s="399"/>
      <c r="EVZ72" s="918"/>
      <c r="EWA72" s="918"/>
      <c r="EWB72" s="918"/>
      <c r="EWC72" s="566"/>
      <c r="EWD72" s="399"/>
      <c r="EWE72" s="399"/>
      <c r="EWF72" s="399"/>
      <c r="EWG72" s="567"/>
      <c r="EWH72" s="399"/>
      <c r="EWI72" s="399"/>
      <c r="EWJ72" s="399"/>
      <c r="EWK72" s="399"/>
      <c r="EWL72" s="399"/>
      <c r="EWM72" s="399"/>
      <c r="EWN72" s="399"/>
      <c r="EWO72" s="399"/>
      <c r="EWP72" s="399"/>
      <c r="EWQ72" s="918"/>
      <c r="EWR72" s="918"/>
      <c r="EWS72" s="918"/>
      <c r="EWT72" s="566"/>
      <c r="EWU72" s="399"/>
      <c r="EWV72" s="399"/>
      <c r="EWW72" s="399"/>
      <c r="EWX72" s="567"/>
      <c r="EWY72" s="399"/>
      <c r="EWZ72" s="399"/>
      <c r="EXA72" s="399"/>
      <c r="EXB72" s="399"/>
      <c r="EXC72" s="399"/>
      <c r="EXD72" s="399"/>
      <c r="EXE72" s="399"/>
      <c r="EXF72" s="399"/>
      <c r="EXG72" s="399"/>
      <c r="EXH72" s="918"/>
      <c r="EXI72" s="918"/>
      <c r="EXJ72" s="918"/>
      <c r="EXK72" s="566"/>
      <c r="EXL72" s="399"/>
      <c r="EXM72" s="399"/>
      <c r="EXN72" s="399"/>
      <c r="EXO72" s="567"/>
      <c r="EXP72" s="399"/>
      <c r="EXQ72" s="399"/>
      <c r="EXR72" s="399"/>
      <c r="EXS72" s="399"/>
      <c r="EXT72" s="399"/>
      <c r="EXU72" s="399"/>
      <c r="EXV72" s="399"/>
      <c r="EXW72" s="399"/>
      <c r="EXX72" s="399"/>
      <c r="EXY72" s="918"/>
      <c r="EXZ72" s="918"/>
      <c r="EYA72" s="918"/>
      <c r="EYB72" s="566"/>
      <c r="EYC72" s="399"/>
      <c r="EYD72" s="399"/>
      <c r="EYE72" s="399"/>
      <c r="EYF72" s="567"/>
      <c r="EYG72" s="399"/>
      <c r="EYH72" s="399"/>
      <c r="EYI72" s="399"/>
      <c r="EYJ72" s="399"/>
      <c r="EYK72" s="399"/>
      <c r="EYL72" s="399"/>
      <c r="EYM72" s="399"/>
      <c r="EYN72" s="399"/>
      <c r="EYO72" s="399"/>
      <c r="EYP72" s="918"/>
      <c r="EYQ72" s="918"/>
      <c r="EYR72" s="918"/>
      <c r="EYS72" s="566"/>
      <c r="EYT72" s="399"/>
      <c r="EYU72" s="399"/>
      <c r="EYV72" s="399"/>
      <c r="EYW72" s="567"/>
      <c r="EYX72" s="399"/>
      <c r="EYY72" s="399"/>
      <c r="EYZ72" s="399"/>
      <c r="EZA72" s="399"/>
      <c r="EZB72" s="399"/>
      <c r="EZC72" s="399"/>
      <c r="EZD72" s="399"/>
      <c r="EZE72" s="399"/>
      <c r="EZF72" s="399"/>
      <c r="EZG72" s="918"/>
      <c r="EZH72" s="918"/>
      <c r="EZI72" s="918"/>
      <c r="EZJ72" s="566"/>
      <c r="EZK72" s="399"/>
      <c r="EZL72" s="399"/>
      <c r="EZM72" s="399"/>
      <c r="EZN72" s="567"/>
      <c r="EZO72" s="399"/>
      <c r="EZP72" s="399"/>
      <c r="EZQ72" s="399"/>
      <c r="EZR72" s="399"/>
      <c r="EZS72" s="399"/>
      <c r="EZT72" s="399"/>
      <c r="EZU72" s="399"/>
      <c r="EZV72" s="399"/>
      <c r="EZW72" s="399"/>
      <c r="EZX72" s="918"/>
      <c r="EZY72" s="918"/>
      <c r="EZZ72" s="918"/>
      <c r="FAA72" s="566"/>
      <c r="FAB72" s="399"/>
      <c r="FAC72" s="399"/>
      <c r="FAD72" s="399"/>
      <c r="FAE72" s="567"/>
      <c r="FAF72" s="399"/>
      <c r="FAG72" s="399"/>
      <c r="FAH72" s="399"/>
      <c r="FAI72" s="399"/>
      <c r="FAJ72" s="399"/>
      <c r="FAK72" s="399"/>
      <c r="FAL72" s="399"/>
      <c r="FAM72" s="399"/>
      <c r="FAN72" s="399"/>
      <c r="FAO72" s="918"/>
      <c r="FAP72" s="918"/>
      <c r="FAQ72" s="918"/>
      <c r="FAR72" s="566"/>
      <c r="FAS72" s="399"/>
      <c r="FAT72" s="399"/>
      <c r="FAU72" s="399"/>
      <c r="FAV72" s="567"/>
      <c r="FAW72" s="399"/>
      <c r="FAX72" s="399"/>
      <c r="FAY72" s="399"/>
      <c r="FAZ72" s="399"/>
      <c r="FBA72" s="399"/>
      <c r="FBB72" s="399"/>
      <c r="FBC72" s="399"/>
      <c r="FBD72" s="399"/>
      <c r="FBE72" s="399"/>
      <c r="FBF72" s="918"/>
      <c r="FBG72" s="918"/>
      <c r="FBH72" s="918"/>
      <c r="FBI72" s="566"/>
      <c r="FBJ72" s="399"/>
      <c r="FBK72" s="399"/>
      <c r="FBL72" s="399"/>
      <c r="FBM72" s="567"/>
      <c r="FBN72" s="399"/>
      <c r="FBO72" s="399"/>
      <c r="FBP72" s="399"/>
      <c r="FBQ72" s="399"/>
      <c r="FBR72" s="399"/>
      <c r="FBS72" s="399"/>
      <c r="FBT72" s="399"/>
      <c r="FBU72" s="399"/>
      <c r="FBV72" s="399"/>
      <c r="FBW72" s="918"/>
      <c r="FBX72" s="918"/>
      <c r="FBY72" s="918"/>
      <c r="FBZ72" s="566"/>
      <c r="FCA72" s="399"/>
      <c r="FCB72" s="399"/>
      <c r="FCC72" s="399"/>
      <c r="FCD72" s="567"/>
      <c r="FCE72" s="399"/>
      <c r="FCF72" s="399"/>
      <c r="FCG72" s="399"/>
      <c r="FCH72" s="399"/>
      <c r="FCI72" s="399"/>
      <c r="FCJ72" s="399"/>
      <c r="FCK72" s="399"/>
      <c r="FCL72" s="399"/>
      <c r="FCM72" s="399"/>
      <c r="FCN72" s="918"/>
      <c r="FCO72" s="918"/>
      <c r="FCP72" s="918"/>
      <c r="FCQ72" s="566"/>
      <c r="FCR72" s="399"/>
      <c r="FCS72" s="399"/>
      <c r="FCT72" s="399"/>
      <c r="FCU72" s="567"/>
      <c r="FCV72" s="399"/>
      <c r="FCW72" s="399"/>
      <c r="FCX72" s="399"/>
      <c r="FCY72" s="399"/>
      <c r="FCZ72" s="399"/>
      <c r="FDA72" s="399"/>
      <c r="FDB72" s="399"/>
      <c r="FDC72" s="399"/>
      <c r="FDD72" s="399"/>
      <c r="FDE72" s="918"/>
      <c r="FDF72" s="918"/>
      <c r="FDG72" s="918"/>
      <c r="FDH72" s="566"/>
      <c r="FDI72" s="399"/>
      <c r="FDJ72" s="399"/>
      <c r="FDK72" s="399"/>
      <c r="FDL72" s="567"/>
      <c r="FDM72" s="399"/>
      <c r="FDN72" s="399"/>
      <c r="FDO72" s="399"/>
      <c r="FDP72" s="399"/>
      <c r="FDQ72" s="399"/>
      <c r="FDR72" s="399"/>
      <c r="FDS72" s="399"/>
      <c r="FDT72" s="399"/>
      <c r="FDU72" s="399"/>
      <c r="FDV72" s="918"/>
      <c r="FDW72" s="918"/>
      <c r="FDX72" s="918"/>
      <c r="FDY72" s="566"/>
      <c r="FDZ72" s="399"/>
      <c r="FEA72" s="399"/>
      <c r="FEB72" s="399"/>
      <c r="FEC72" s="567"/>
      <c r="FED72" s="399"/>
      <c r="FEE72" s="399"/>
      <c r="FEF72" s="399"/>
      <c r="FEG72" s="399"/>
      <c r="FEH72" s="399"/>
      <c r="FEI72" s="399"/>
      <c r="FEJ72" s="399"/>
      <c r="FEK72" s="399"/>
      <c r="FEL72" s="399"/>
      <c r="FEM72" s="918"/>
      <c r="FEN72" s="918"/>
      <c r="FEO72" s="918"/>
      <c r="FEP72" s="566"/>
      <c r="FEQ72" s="399"/>
      <c r="FER72" s="399"/>
      <c r="FES72" s="399"/>
      <c r="FET72" s="567"/>
      <c r="FEU72" s="399"/>
      <c r="FEV72" s="399"/>
      <c r="FEW72" s="399"/>
      <c r="FEX72" s="399"/>
      <c r="FEY72" s="399"/>
      <c r="FEZ72" s="399"/>
      <c r="FFA72" s="399"/>
      <c r="FFB72" s="399"/>
      <c r="FFC72" s="399"/>
      <c r="FFD72" s="918"/>
      <c r="FFE72" s="918"/>
      <c r="FFF72" s="918"/>
      <c r="FFG72" s="566"/>
      <c r="FFH72" s="399"/>
      <c r="FFI72" s="399"/>
      <c r="FFJ72" s="399"/>
      <c r="FFK72" s="567"/>
      <c r="FFL72" s="399"/>
      <c r="FFM72" s="399"/>
      <c r="FFN72" s="399"/>
      <c r="FFO72" s="399"/>
      <c r="FFP72" s="399"/>
      <c r="FFQ72" s="399"/>
      <c r="FFR72" s="399"/>
      <c r="FFS72" s="399"/>
      <c r="FFT72" s="399"/>
      <c r="FFU72" s="918"/>
      <c r="FFV72" s="918"/>
      <c r="FFW72" s="918"/>
      <c r="FFX72" s="566"/>
      <c r="FFY72" s="399"/>
      <c r="FFZ72" s="399"/>
      <c r="FGA72" s="399"/>
      <c r="FGB72" s="567"/>
      <c r="FGC72" s="399"/>
      <c r="FGD72" s="399"/>
      <c r="FGE72" s="399"/>
      <c r="FGF72" s="399"/>
      <c r="FGG72" s="399"/>
      <c r="FGH72" s="399"/>
      <c r="FGI72" s="399"/>
      <c r="FGJ72" s="399"/>
      <c r="FGK72" s="399"/>
      <c r="FGL72" s="918"/>
      <c r="FGM72" s="918"/>
      <c r="FGN72" s="918"/>
      <c r="FGO72" s="566"/>
      <c r="FGP72" s="399"/>
      <c r="FGQ72" s="399"/>
      <c r="FGR72" s="399"/>
      <c r="FGS72" s="567"/>
      <c r="FGT72" s="399"/>
      <c r="FGU72" s="399"/>
      <c r="FGV72" s="399"/>
      <c r="FGW72" s="399"/>
      <c r="FGX72" s="399"/>
      <c r="FGY72" s="399"/>
      <c r="FGZ72" s="399"/>
      <c r="FHA72" s="399"/>
      <c r="FHB72" s="399"/>
      <c r="FHC72" s="918"/>
      <c r="FHD72" s="918"/>
      <c r="FHE72" s="918"/>
      <c r="FHF72" s="566"/>
      <c r="FHG72" s="399"/>
      <c r="FHH72" s="399"/>
      <c r="FHI72" s="399"/>
      <c r="FHJ72" s="567"/>
      <c r="FHK72" s="399"/>
      <c r="FHL72" s="399"/>
      <c r="FHM72" s="399"/>
      <c r="FHN72" s="399"/>
      <c r="FHO72" s="399"/>
      <c r="FHP72" s="399"/>
      <c r="FHQ72" s="399"/>
      <c r="FHR72" s="399"/>
      <c r="FHS72" s="399"/>
      <c r="FHT72" s="918"/>
      <c r="FHU72" s="918"/>
      <c r="FHV72" s="918"/>
      <c r="FHW72" s="566"/>
      <c r="FHX72" s="399"/>
      <c r="FHY72" s="399"/>
      <c r="FHZ72" s="399"/>
      <c r="FIA72" s="567"/>
      <c r="FIB72" s="399"/>
      <c r="FIC72" s="399"/>
      <c r="FID72" s="399"/>
      <c r="FIE72" s="399"/>
      <c r="FIF72" s="399"/>
      <c r="FIG72" s="399"/>
      <c r="FIH72" s="399"/>
      <c r="FII72" s="399"/>
      <c r="FIJ72" s="399"/>
      <c r="FIK72" s="918"/>
      <c r="FIL72" s="918"/>
      <c r="FIM72" s="918"/>
      <c r="FIN72" s="566"/>
      <c r="FIO72" s="399"/>
      <c r="FIP72" s="399"/>
      <c r="FIQ72" s="399"/>
      <c r="FIR72" s="567"/>
      <c r="FIS72" s="399"/>
      <c r="FIT72" s="399"/>
      <c r="FIU72" s="399"/>
      <c r="FIV72" s="399"/>
      <c r="FIW72" s="399"/>
      <c r="FIX72" s="399"/>
      <c r="FIY72" s="399"/>
      <c r="FIZ72" s="399"/>
      <c r="FJA72" s="399"/>
      <c r="FJB72" s="918"/>
      <c r="FJC72" s="918"/>
      <c r="FJD72" s="918"/>
      <c r="FJE72" s="566"/>
      <c r="FJF72" s="399"/>
      <c r="FJG72" s="399"/>
      <c r="FJH72" s="399"/>
      <c r="FJI72" s="567"/>
      <c r="FJJ72" s="399"/>
      <c r="FJK72" s="399"/>
      <c r="FJL72" s="399"/>
      <c r="FJM72" s="399"/>
      <c r="FJN72" s="399"/>
      <c r="FJO72" s="399"/>
      <c r="FJP72" s="399"/>
      <c r="FJQ72" s="399"/>
      <c r="FJR72" s="399"/>
      <c r="FJS72" s="918"/>
      <c r="FJT72" s="918"/>
      <c r="FJU72" s="918"/>
      <c r="FJV72" s="566"/>
      <c r="FJW72" s="399"/>
      <c r="FJX72" s="399"/>
      <c r="FJY72" s="399"/>
      <c r="FJZ72" s="567"/>
      <c r="FKA72" s="399"/>
      <c r="FKB72" s="399"/>
      <c r="FKC72" s="399"/>
      <c r="FKD72" s="399"/>
      <c r="FKE72" s="399"/>
      <c r="FKF72" s="399"/>
      <c r="FKG72" s="399"/>
      <c r="FKH72" s="399"/>
      <c r="FKI72" s="399"/>
      <c r="FKJ72" s="918"/>
      <c r="FKK72" s="918"/>
      <c r="FKL72" s="918"/>
      <c r="FKM72" s="566"/>
      <c r="FKN72" s="399"/>
      <c r="FKO72" s="399"/>
      <c r="FKP72" s="399"/>
      <c r="FKQ72" s="567"/>
      <c r="FKR72" s="399"/>
      <c r="FKS72" s="399"/>
      <c r="FKT72" s="399"/>
      <c r="FKU72" s="399"/>
      <c r="FKV72" s="399"/>
      <c r="FKW72" s="399"/>
      <c r="FKX72" s="399"/>
      <c r="FKY72" s="399"/>
      <c r="FKZ72" s="399"/>
      <c r="FLA72" s="918"/>
      <c r="FLB72" s="918"/>
      <c r="FLC72" s="918"/>
      <c r="FLD72" s="566"/>
      <c r="FLE72" s="399"/>
      <c r="FLF72" s="399"/>
      <c r="FLG72" s="399"/>
      <c r="FLH72" s="567"/>
      <c r="FLI72" s="399"/>
      <c r="FLJ72" s="399"/>
      <c r="FLK72" s="399"/>
      <c r="FLL72" s="399"/>
      <c r="FLM72" s="399"/>
      <c r="FLN72" s="399"/>
      <c r="FLO72" s="399"/>
      <c r="FLP72" s="399"/>
      <c r="FLQ72" s="399"/>
      <c r="FLR72" s="918"/>
      <c r="FLS72" s="918"/>
      <c r="FLT72" s="918"/>
      <c r="FLU72" s="566"/>
      <c r="FLV72" s="399"/>
      <c r="FLW72" s="399"/>
      <c r="FLX72" s="399"/>
      <c r="FLY72" s="567"/>
      <c r="FLZ72" s="399"/>
      <c r="FMA72" s="399"/>
      <c r="FMB72" s="399"/>
      <c r="FMC72" s="399"/>
      <c r="FMD72" s="399"/>
      <c r="FME72" s="399"/>
      <c r="FMF72" s="399"/>
      <c r="FMG72" s="399"/>
      <c r="FMH72" s="399"/>
      <c r="FMI72" s="918"/>
      <c r="FMJ72" s="918"/>
      <c r="FMK72" s="918"/>
      <c r="FML72" s="566"/>
      <c r="FMM72" s="399"/>
      <c r="FMN72" s="399"/>
      <c r="FMO72" s="399"/>
      <c r="FMP72" s="567"/>
      <c r="FMQ72" s="399"/>
      <c r="FMR72" s="399"/>
      <c r="FMS72" s="399"/>
      <c r="FMT72" s="399"/>
      <c r="FMU72" s="399"/>
      <c r="FMV72" s="399"/>
      <c r="FMW72" s="399"/>
      <c r="FMX72" s="399"/>
      <c r="FMY72" s="399"/>
      <c r="FMZ72" s="918"/>
      <c r="FNA72" s="918"/>
      <c r="FNB72" s="918"/>
      <c r="FNC72" s="566"/>
      <c r="FND72" s="399"/>
      <c r="FNE72" s="399"/>
      <c r="FNF72" s="399"/>
      <c r="FNG72" s="567"/>
      <c r="FNH72" s="399"/>
      <c r="FNI72" s="399"/>
      <c r="FNJ72" s="399"/>
      <c r="FNK72" s="399"/>
      <c r="FNL72" s="399"/>
      <c r="FNM72" s="399"/>
      <c r="FNN72" s="399"/>
      <c r="FNO72" s="399"/>
      <c r="FNP72" s="399"/>
      <c r="FNQ72" s="918"/>
      <c r="FNR72" s="918"/>
      <c r="FNS72" s="918"/>
      <c r="FNT72" s="566"/>
      <c r="FNU72" s="399"/>
      <c r="FNV72" s="399"/>
      <c r="FNW72" s="399"/>
      <c r="FNX72" s="567"/>
      <c r="FNY72" s="399"/>
      <c r="FNZ72" s="399"/>
      <c r="FOA72" s="399"/>
      <c r="FOB72" s="399"/>
      <c r="FOC72" s="399"/>
      <c r="FOD72" s="399"/>
      <c r="FOE72" s="399"/>
      <c r="FOF72" s="399"/>
      <c r="FOG72" s="399"/>
      <c r="FOH72" s="918"/>
      <c r="FOI72" s="918"/>
      <c r="FOJ72" s="918"/>
      <c r="FOK72" s="566"/>
      <c r="FOL72" s="399"/>
      <c r="FOM72" s="399"/>
      <c r="FON72" s="399"/>
      <c r="FOO72" s="567"/>
      <c r="FOP72" s="399"/>
      <c r="FOQ72" s="399"/>
      <c r="FOR72" s="399"/>
      <c r="FOS72" s="399"/>
      <c r="FOT72" s="399"/>
      <c r="FOU72" s="399"/>
      <c r="FOV72" s="399"/>
      <c r="FOW72" s="399"/>
      <c r="FOX72" s="399"/>
      <c r="FOY72" s="918"/>
      <c r="FOZ72" s="918"/>
      <c r="FPA72" s="918"/>
      <c r="FPB72" s="566"/>
      <c r="FPC72" s="399"/>
      <c r="FPD72" s="399"/>
      <c r="FPE72" s="399"/>
      <c r="FPF72" s="567"/>
      <c r="FPG72" s="399"/>
      <c r="FPH72" s="399"/>
      <c r="FPI72" s="399"/>
      <c r="FPJ72" s="399"/>
      <c r="FPK72" s="399"/>
      <c r="FPL72" s="399"/>
      <c r="FPM72" s="399"/>
      <c r="FPN72" s="399"/>
      <c r="FPO72" s="399"/>
      <c r="FPP72" s="918"/>
      <c r="FPQ72" s="918"/>
      <c r="FPR72" s="918"/>
      <c r="FPS72" s="566"/>
      <c r="FPT72" s="399"/>
      <c r="FPU72" s="399"/>
      <c r="FPV72" s="399"/>
      <c r="FPW72" s="567"/>
      <c r="FPX72" s="399"/>
      <c r="FPY72" s="399"/>
      <c r="FPZ72" s="399"/>
      <c r="FQA72" s="399"/>
      <c r="FQB72" s="399"/>
      <c r="FQC72" s="399"/>
      <c r="FQD72" s="399"/>
      <c r="FQE72" s="399"/>
      <c r="FQF72" s="399"/>
      <c r="FQG72" s="918"/>
      <c r="FQH72" s="918"/>
      <c r="FQI72" s="918"/>
      <c r="FQJ72" s="566"/>
      <c r="FQK72" s="399"/>
      <c r="FQL72" s="399"/>
      <c r="FQM72" s="399"/>
      <c r="FQN72" s="567"/>
      <c r="FQO72" s="399"/>
      <c r="FQP72" s="399"/>
      <c r="FQQ72" s="399"/>
      <c r="FQR72" s="399"/>
      <c r="FQS72" s="399"/>
      <c r="FQT72" s="399"/>
      <c r="FQU72" s="399"/>
      <c r="FQV72" s="399"/>
      <c r="FQW72" s="399"/>
      <c r="FQX72" s="918"/>
      <c r="FQY72" s="918"/>
      <c r="FQZ72" s="918"/>
      <c r="FRA72" s="566"/>
      <c r="FRB72" s="399"/>
      <c r="FRC72" s="399"/>
      <c r="FRD72" s="399"/>
      <c r="FRE72" s="567"/>
      <c r="FRF72" s="399"/>
      <c r="FRG72" s="399"/>
      <c r="FRH72" s="399"/>
      <c r="FRI72" s="399"/>
      <c r="FRJ72" s="399"/>
      <c r="FRK72" s="399"/>
      <c r="FRL72" s="399"/>
      <c r="FRM72" s="399"/>
      <c r="FRN72" s="399"/>
      <c r="FRO72" s="918"/>
      <c r="FRP72" s="918"/>
      <c r="FRQ72" s="918"/>
      <c r="FRR72" s="566"/>
      <c r="FRS72" s="399"/>
      <c r="FRT72" s="399"/>
      <c r="FRU72" s="399"/>
      <c r="FRV72" s="567"/>
      <c r="FRW72" s="399"/>
      <c r="FRX72" s="399"/>
      <c r="FRY72" s="399"/>
      <c r="FRZ72" s="399"/>
      <c r="FSA72" s="399"/>
      <c r="FSB72" s="399"/>
      <c r="FSC72" s="399"/>
      <c r="FSD72" s="399"/>
      <c r="FSE72" s="399"/>
      <c r="FSF72" s="918"/>
      <c r="FSG72" s="918"/>
      <c r="FSH72" s="918"/>
      <c r="FSI72" s="566"/>
      <c r="FSJ72" s="399"/>
      <c r="FSK72" s="399"/>
      <c r="FSL72" s="399"/>
      <c r="FSM72" s="567"/>
      <c r="FSN72" s="399"/>
      <c r="FSO72" s="399"/>
      <c r="FSP72" s="399"/>
      <c r="FSQ72" s="399"/>
      <c r="FSR72" s="399"/>
      <c r="FSS72" s="399"/>
      <c r="FST72" s="399"/>
      <c r="FSU72" s="399"/>
      <c r="FSV72" s="399"/>
      <c r="FSW72" s="918"/>
      <c r="FSX72" s="918"/>
      <c r="FSY72" s="918"/>
      <c r="FSZ72" s="566"/>
      <c r="FTA72" s="399"/>
      <c r="FTB72" s="399"/>
      <c r="FTC72" s="399"/>
      <c r="FTD72" s="567"/>
      <c r="FTE72" s="399"/>
      <c r="FTF72" s="399"/>
      <c r="FTG72" s="399"/>
      <c r="FTH72" s="399"/>
      <c r="FTI72" s="399"/>
      <c r="FTJ72" s="399"/>
      <c r="FTK72" s="399"/>
      <c r="FTL72" s="399"/>
      <c r="FTM72" s="399"/>
      <c r="FTN72" s="918"/>
      <c r="FTO72" s="918"/>
      <c r="FTP72" s="918"/>
      <c r="FTQ72" s="566"/>
      <c r="FTR72" s="399"/>
      <c r="FTS72" s="399"/>
      <c r="FTT72" s="399"/>
      <c r="FTU72" s="567"/>
      <c r="FTV72" s="399"/>
      <c r="FTW72" s="399"/>
      <c r="FTX72" s="399"/>
      <c r="FTY72" s="399"/>
      <c r="FTZ72" s="399"/>
      <c r="FUA72" s="399"/>
      <c r="FUB72" s="399"/>
      <c r="FUC72" s="399"/>
      <c r="FUD72" s="399"/>
      <c r="FUE72" s="918"/>
      <c r="FUF72" s="918"/>
      <c r="FUG72" s="918"/>
      <c r="FUH72" s="566"/>
      <c r="FUI72" s="399"/>
      <c r="FUJ72" s="399"/>
      <c r="FUK72" s="399"/>
      <c r="FUL72" s="567"/>
      <c r="FUM72" s="399"/>
      <c r="FUN72" s="399"/>
      <c r="FUO72" s="399"/>
      <c r="FUP72" s="399"/>
      <c r="FUQ72" s="399"/>
      <c r="FUR72" s="399"/>
      <c r="FUS72" s="399"/>
      <c r="FUT72" s="399"/>
      <c r="FUU72" s="399"/>
      <c r="FUV72" s="918"/>
      <c r="FUW72" s="918"/>
      <c r="FUX72" s="918"/>
      <c r="FUY72" s="566"/>
      <c r="FUZ72" s="399"/>
      <c r="FVA72" s="399"/>
      <c r="FVB72" s="399"/>
      <c r="FVC72" s="567"/>
      <c r="FVD72" s="399"/>
      <c r="FVE72" s="399"/>
      <c r="FVF72" s="399"/>
      <c r="FVG72" s="399"/>
      <c r="FVH72" s="399"/>
      <c r="FVI72" s="399"/>
      <c r="FVJ72" s="399"/>
      <c r="FVK72" s="399"/>
      <c r="FVL72" s="399"/>
      <c r="FVM72" s="918"/>
      <c r="FVN72" s="918"/>
      <c r="FVO72" s="918"/>
      <c r="FVP72" s="566"/>
      <c r="FVQ72" s="399"/>
      <c r="FVR72" s="399"/>
      <c r="FVS72" s="399"/>
      <c r="FVT72" s="567"/>
      <c r="FVU72" s="399"/>
      <c r="FVV72" s="399"/>
      <c r="FVW72" s="399"/>
      <c r="FVX72" s="399"/>
      <c r="FVY72" s="399"/>
      <c r="FVZ72" s="399"/>
      <c r="FWA72" s="399"/>
      <c r="FWB72" s="399"/>
      <c r="FWC72" s="399"/>
      <c r="FWD72" s="918"/>
      <c r="FWE72" s="918"/>
      <c r="FWF72" s="918"/>
      <c r="FWG72" s="566"/>
      <c r="FWH72" s="399"/>
      <c r="FWI72" s="399"/>
      <c r="FWJ72" s="399"/>
      <c r="FWK72" s="567"/>
      <c r="FWL72" s="399"/>
      <c r="FWM72" s="399"/>
      <c r="FWN72" s="399"/>
      <c r="FWO72" s="399"/>
      <c r="FWP72" s="399"/>
      <c r="FWQ72" s="399"/>
      <c r="FWR72" s="399"/>
      <c r="FWS72" s="399"/>
      <c r="FWT72" s="399"/>
      <c r="FWU72" s="918"/>
      <c r="FWV72" s="918"/>
      <c r="FWW72" s="918"/>
      <c r="FWX72" s="566"/>
      <c r="FWY72" s="399"/>
      <c r="FWZ72" s="399"/>
      <c r="FXA72" s="399"/>
      <c r="FXB72" s="567"/>
      <c r="FXC72" s="399"/>
      <c r="FXD72" s="399"/>
      <c r="FXE72" s="399"/>
      <c r="FXF72" s="399"/>
      <c r="FXG72" s="399"/>
      <c r="FXH72" s="399"/>
      <c r="FXI72" s="399"/>
      <c r="FXJ72" s="399"/>
      <c r="FXK72" s="399"/>
      <c r="FXL72" s="918"/>
      <c r="FXM72" s="918"/>
      <c r="FXN72" s="918"/>
      <c r="FXO72" s="566"/>
      <c r="FXP72" s="399"/>
      <c r="FXQ72" s="399"/>
      <c r="FXR72" s="399"/>
      <c r="FXS72" s="567"/>
      <c r="FXT72" s="399"/>
      <c r="FXU72" s="399"/>
      <c r="FXV72" s="399"/>
      <c r="FXW72" s="399"/>
      <c r="FXX72" s="399"/>
      <c r="FXY72" s="399"/>
      <c r="FXZ72" s="399"/>
      <c r="FYA72" s="399"/>
      <c r="FYB72" s="399"/>
      <c r="FYC72" s="918"/>
      <c r="FYD72" s="918"/>
      <c r="FYE72" s="918"/>
      <c r="FYF72" s="566"/>
      <c r="FYG72" s="399"/>
      <c r="FYH72" s="399"/>
      <c r="FYI72" s="399"/>
      <c r="FYJ72" s="567"/>
      <c r="FYK72" s="399"/>
      <c r="FYL72" s="399"/>
      <c r="FYM72" s="399"/>
      <c r="FYN72" s="399"/>
      <c r="FYO72" s="399"/>
      <c r="FYP72" s="399"/>
      <c r="FYQ72" s="399"/>
      <c r="FYR72" s="399"/>
      <c r="FYS72" s="399"/>
      <c r="FYT72" s="918"/>
      <c r="FYU72" s="918"/>
      <c r="FYV72" s="918"/>
      <c r="FYW72" s="566"/>
      <c r="FYX72" s="399"/>
      <c r="FYY72" s="399"/>
      <c r="FYZ72" s="399"/>
      <c r="FZA72" s="567"/>
      <c r="FZB72" s="399"/>
      <c r="FZC72" s="399"/>
      <c r="FZD72" s="399"/>
      <c r="FZE72" s="399"/>
      <c r="FZF72" s="399"/>
      <c r="FZG72" s="399"/>
      <c r="FZH72" s="399"/>
      <c r="FZI72" s="399"/>
      <c r="FZJ72" s="399"/>
      <c r="FZK72" s="918"/>
      <c r="FZL72" s="918"/>
      <c r="FZM72" s="918"/>
      <c r="FZN72" s="566"/>
      <c r="FZO72" s="399"/>
      <c r="FZP72" s="399"/>
      <c r="FZQ72" s="399"/>
      <c r="FZR72" s="567"/>
      <c r="FZS72" s="399"/>
      <c r="FZT72" s="399"/>
      <c r="FZU72" s="399"/>
      <c r="FZV72" s="399"/>
      <c r="FZW72" s="399"/>
      <c r="FZX72" s="399"/>
      <c r="FZY72" s="399"/>
      <c r="FZZ72" s="399"/>
      <c r="GAA72" s="399"/>
      <c r="GAB72" s="918"/>
      <c r="GAC72" s="918"/>
      <c r="GAD72" s="918"/>
      <c r="GAE72" s="566"/>
      <c r="GAF72" s="399"/>
      <c r="GAG72" s="399"/>
      <c r="GAH72" s="399"/>
      <c r="GAI72" s="567"/>
      <c r="GAJ72" s="399"/>
      <c r="GAK72" s="399"/>
      <c r="GAL72" s="399"/>
      <c r="GAM72" s="399"/>
      <c r="GAN72" s="399"/>
      <c r="GAO72" s="399"/>
      <c r="GAP72" s="399"/>
      <c r="GAQ72" s="399"/>
      <c r="GAR72" s="399"/>
      <c r="GAS72" s="918"/>
      <c r="GAT72" s="918"/>
      <c r="GAU72" s="918"/>
      <c r="GAV72" s="566"/>
      <c r="GAW72" s="399"/>
      <c r="GAX72" s="399"/>
      <c r="GAY72" s="399"/>
      <c r="GAZ72" s="567"/>
      <c r="GBA72" s="399"/>
      <c r="GBB72" s="399"/>
      <c r="GBC72" s="399"/>
      <c r="GBD72" s="399"/>
      <c r="GBE72" s="399"/>
      <c r="GBF72" s="399"/>
      <c r="GBG72" s="399"/>
      <c r="GBH72" s="399"/>
      <c r="GBI72" s="399"/>
      <c r="GBJ72" s="918"/>
      <c r="GBK72" s="918"/>
      <c r="GBL72" s="918"/>
      <c r="GBM72" s="566"/>
      <c r="GBN72" s="399"/>
      <c r="GBO72" s="399"/>
      <c r="GBP72" s="399"/>
      <c r="GBQ72" s="567"/>
      <c r="GBR72" s="399"/>
      <c r="GBS72" s="399"/>
      <c r="GBT72" s="399"/>
      <c r="GBU72" s="399"/>
      <c r="GBV72" s="399"/>
      <c r="GBW72" s="399"/>
      <c r="GBX72" s="399"/>
      <c r="GBY72" s="399"/>
      <c r="GBZ72" s="399"/>
      <c r="GCA72" s="918"/>
      <c r="GCB72" s="918"/>
      <c r="GCC72" s="918"/>
      <c r="GCD72" s="566"/>
      <c r="GCE72" s="399"/>
      <c r="GCF72" s="399"/>
      <c r="GCG72" s="399"/>
      <c r="GCH72" s="567"/>
      <c r="GCI72" s="399"/>
      <c r="GCJ72" s="399"/>
      <c r="GCK72" s="399"/>
      <c r="GCL72" s="399"/>
      <c r="GCM72" s="399"/>
      <c r="GCN72" s="399"/>
      <c r="GCO72" s="399"/>
      <c r="GCP72" s="399"/>
      <c r="GCQ72" s="399"/>
      <c r="GCR72" s="918"/>
      <c r="GCS72" s="918"/>
      <c r="GCT72" s="918"/>
      <c r="GCU72" s="566"/>
      <c r="GCV72" s="399"/>
      <c r="GCW72" s="399"/>
      <c r="GCX72" s="399"/>
      <c r="GCY72" s="567"/>
      <c r="GCZ72" s="399"/>
      <c r="GDA72" s="399"/>
      <c r="GDB72" s="399"/>
      <c r="GDC72" s="399"/>
      <c r="GDD72" s="399"/>
      <c r="GDE72" s="399"/>
      <c r="GDF72" s="399"/>
      <c r="GDG72" s="399"/>
      <c r="GDH72" s="399"/>
      <c r="GDI72" s="918"/>
      <c r="GDJ72" s="918"/>
      <c r="GDK72" s="918"/>
      <c r="GDL72" s="566"/>
      <c r="GDM72" s="399"/>
      <c r="GDN72" s="399"/>
      <c r="GDO72" s="399"/>
      <c r="GDP72" s="567"/>
      <c r="GDQ72" s="399"/>
      <c r="GDR72" s="399"/>
      <c r="GDS72" s="399"/>
      <c r="GDT72" s="399"/>
      <c r="GDU72" s="399"/>
      <c r="GDV72" s="399"/>
      <c r="GDW72" s="399"/>
      <c r="GDX72" s="399"/>
      <c r="GDY72" s="399"/>
      <c r="GDZ72" s="918"/>
      <c r="GEA72" s="918"/>
      <c r="GEB72" s="918"/>
      <c r="GEC72" s="566"/>
      <c r="GED72" s="399"/>
      <c r="GEE72" s="399"/>
      <c r="GEF72" s="399"/>
      <c r="GEG72" s="567"/>
      <c r="GEH72" s="399"/>
      <c r="GEI72" s="399"/>
      <c r="GEJ72" s="399"/>
      <c r="GEK72" s="399"/>
      <c r="GEL72" s="399"/>
      <c r="GEM72" s="399"/>
      <c r="GEN72" s="399"/>
      <c r="GEO72" s="399"/>
      <c r="GEP72" s="399"/>
      <c r="GEQ72" s="918"/>
      <c r="GER72" s="918"/>
      <c r="GES72" s="918"/>
      <c r="GET72" s="566"/>
      <c r="GEU72" s="399"/>
      <c r="GEV72" s="399"/>
      <c r="GEW72" s="399"/>
      <c r="GEX72" s="567"/>
      <c r="GEY72" s="399"/>
      <c r="GEZ72" s="399"/>
      <c r="GFA72" s="399"/>
      <c r="GFB72" s="399"/>
      <c r="GFC72" s="399"/>
      <c r="GFD72" s="399"/>
      <c r="GFE72" s="399"/>
      <c r="GFF72" s="399"/>
      <c r="GFG72" s="399"/>
      <c r="GFH72" s="918"/>
      <c r="GFI72" s="918"/>
      <c r="GFJ72" s="918"/>
      <c r="GFK72" s="566"/>
      <c r="GFL72" s="399"/>
      <c r="GFM72" s="399"/>
      <c r="GFN72" s="399"/>
      <c r="GFO72" s="567"/>
      <c r="GFP72" s="399"/>
      <c r="GFQ72" s="399"/>
      <c r="GFR72" s="399"/>
      <c r="GFS72" s="399"/>
      <c r="GFT72" s="399"/>
      <c r="GFU72" s="399"/>
      <c r="GFV72" s="399"/>
      <c r="GFW72" s="399"/>
      <c r="GFX72" s="399"/>
      <c r="GFY72" s="918"/>
      <c r="GFZ72" s="918"/>
      <c r="GGA72" s="918"/>
      <c r="GGB72" s="566"/>
      <c r="GGC72" s="399"/>
      <c r="GGD72" s="399"/>
      <c r="GGE72" s="399"/>
      <c r="GGF72" s="567"/>
      <c r="GGG72" s="399"/>
      <c r="GGH72" s="399"/>
      <c r="GGI72" s="399"/>
      <c r="GGJ72" s="399"/>
      <c r="GGK72" s="399"/>
      <c r="GGL72" s="399"/>
      <c r="GGM72" s="399"/>
      <c r="GGN72" s="399"/>
      <c r="GGO72" s="399"/>
      <c r="GGP72" s="918"/>
      <c r="GGQ72" s="918"/>
      <c r="GGR72" s="918"/>
      <c r="GGS72" s="566"/>
      <c r="GGT72" s="399"/>
      <c r="GGU72" s="399"/>
      <c r="GGV72" s="399"/>
      <c r="GGW72" s="567"/>
      <c r="GGX72" s="399"/>
      <c r="GGY72" s="399"/>
      <c r="GGZ72" s="399"/>
      <c r="GHA72" s="399"/>
      <c r="GHB72" s="399"/>
      <c r="GHC72" s="399"/>
      <c r="GHD72" s="399"/>
      <c r="GHE72" s="399"/>
      <c r="GHF72" s="399"/>
      <c r="GHG72" s="918"/>
      <c r="GHH72" s="918"/>
      <c r="GHI72" s="918"/>
      <c r="GHJ72" s="566"/>
      <c r="GHK72" s="399"/>
      <c r="GHL72" s="399"/>
      <c r="GHM72" s="399"/>
      <c r="GHN72" s="567"/>
      <c r="GHO72" s="399"/>
      <c r="GHP72" s="399"/>
      <c r="GHQ72" s="399"/>
      <c r="GHR72" s="399"/>
      <c r="GHS72" s="399"/>
      <c r="GHT72" s="399"/>
      <c r="GHU72" s="399"/>
      <c r="GHV72" s="399"/>
      <c r="GHW72" s="399"/>
      <c r="GHX72" s="918"/>
      <c r="GHY72" s="918"/>
      <c r="GHZ72" s="918"/>
      <c r="GIA72" s="566"/>
      <c r="GIB72" s="399"/>
      <c r="GIC72" s="399"/>
      <c r="GID72" s="399"/>
      <c r="GIE72" s="567"/>
      <c r="GIF72" s="399"/>
      <c r="GIG72" s="399"/>
      <c r="GIH72" s="399"/>
      <c r="GII72" s="399"/>
      <c r="GIJ72" s="399"/>
      <c r="GIK72" s="399"/>
      <c r="GIL72" s="399"/>
      <c r="GIM72" s="399"/>
      <c r="GIN72" s="399"/>
      <c r="GIO72" s="918"/>
      <c r="GIP72" s="918"/>
      <c r="GIQ72" s="918"/>
      <c r="GIR72" s="566"/>
      <c r="GIS72" s="399"/>
      <c r="GIT72" s="399"/>
      <c r="GIU72" s="399"/>
      <c r="GIV72" s="567"/>
      <c r="GIW72" s="399"/>
      <c r="GIX72" s="399"/>
      <c r="GIY72" s="399"/>
      <c r="GIZ72" s="399"/>
      <c r="GJA72" s="399"/>
      <c r="GJB72" s="399"/>
      <c r="GJC72" s="399"/>
      <c r="GJD72" s="399"/>
      <c r="GJE72" s="399"/>
      <c r="GJF72" s="918"/>
      <c r="GJG72" s="918"/>
      <c r="GJH72" s="918"/>
      <c r="GJI72" s="566"/>
      <c r="GJJ72" s="399"/>
      <c r="GJK72" s="399"/>
      <c r="GJL72" s="399"/>
      <c r="GJM72" s="567"/>
      <c r="GJN72" s="399"/>
      <c r="GJO72" s="399"/>
      <c r="GJP72" s="399"/>
      <c r="GJQ72" s="399"/>
      <c r="GJR72" s="399"/>
      <c r="GJS72" s="399"/>
      <c r="GJT72" s="399"/>
      <c r="GJU72" s="399"/>
      <c r="GJV72" s="399"/>
      <c r="GJW72" s="918"/>
      <c r="GJX72" s="918"/>
      <c r="GJY72" s="918"/>
      <c r="GJZ72" s="566"/>
      <c r="GKA72" s="399"/>
      <c r="GKB72" s="399"/>
      <c r="GKC72" s="399"/>
      <c r="GKD72" s="567"/>
      <c r="GKE72" s="399"/>
      <c r="GKF72" s="399"/>
      <c r="GKG72" s="399"/>
      <c r="GKH72" s="399"/>
      <c r="GKI72" s="399"/>
      <c r="GKJ72" s="399"/>
      <c r="GKK72" s="399"/>
      <c r="GKL72" s="399"/>
      <c r="GKM72" s="399"/>
      <c r="GKN72" s="918"/>
      <c r="GKO72" s="918"/>
      <c r="GKP72" s="918"/>
      <c r="GKQ72" s="566"/>
      <c r="GKR72" s="399"/>
      <c r="GKS72" s="399"/>
      <c r="GKT72" s="399"/>
      <c r="GKU72" s="567"/>
      <c r="GKV72" s="399"/>
      <c r="GKW72" s="399"/>
      <c r="GKX72" s="399"/>
      <c r="GKY72" s="399"/>
      <c r="GKZ72" s="399"/>
      <c r="GLA72" s="399"/>
      <c r="GLB72" s="399"/>
      <c r="GLC72" s="399"/>
      <c r="GLD72" s="399"/>
      <c r="GLE72" s="918"/>
      <c r="GLF72" s="918"/>
      <c r="GLG72" s="918"/>
      <c r="GLH72" s="566"/>
      <c r="GLI72" s="399"/>
      <c r="GLJ72" s="399"/>
      <c r="GLK72" s="399"/>
      <c r="GLL72" s="567"/>
      <c r="GLM72" s="399"/>
      <c r="GLN72" s="399"/>
      <c r="GLO72" s="399"/>
      <c r="GLP72" s="399"/>
      <c r="GLQ72" s="399"/>
      <c r="GLR72" s="399"/>
      <c r="GLS72" s="399"/>
      <c r="GLT72" s="399"/>
      <c r="GLU72" s="399"/>
      <c r="GLV72" s="918"/>
      <c r="GLW72" s="918"/>
      <c r="GLX72" s="918"/>
      <c r="GLY72" s="566"/>
      <c r="GLZ72" s="399"/>
      <c r="GMA72" s="399"/>
      <c r="GMB72" s="399"/>
      <c r="GMC72" s="567"/>
      <c r="GMD72" s="399"/>
      <c r="GME72" s="399"/>
      <c r="GMF72" s="399"/>
      <c r="GMG72" s="399"/>
      <c r="GMH72" s="399"/>
      <c r="GMI72" s="399"/>
      <c r="GMJ72" s="399"/>
      <c r="GMK72" s="399"/>
      <c r="GML72" s="399"/>
      <c r="GMM72" s="918"/>
      <c r="GMN72" s="918"/>
      <c r="GMO72" s="918"/>
      <c r="GMP72" s="566"/>
      <c r="GMQ72" s="399"/>
      <c r="GMR72" s="399"/>
      <c r="GMS72" s="399"/>
      <c r="GMT72" s="567"/>
      <c r="GMU72" s="399"/>
      <c r="GMV72" s="399"/>
      <c r="GMW72" s="399"/>
      <c r="GMX72" s="399"/>
      <c r="GMY72" s="399"/>
      <c r="GMZ72" s="399"/>
      <c r="GNA72" s="399"/>
      <c r="GNB72" s="399"/>
      <c r="GNC72" s="399"/>
      <c r="GND72" s="918"/>
      <c r="GNE72" s="918"/>
      <c r="GNF72" s="918"/>
      <c r="GNG72" s="566"/>
      <c r="GNH72" s="399"/>
      <c r="GNI72" s="399"/>
      <c r="GNJ72" s="399"/>
      <c r="GNK72" s="567"/>
      <c r="GNL72" s="399"/>
      <c r="GNM72" s="399"/>
      <c r="GNN72" s="399"/>
      <c r="GNO72" s="399"/>
      <c r="GNP72" s="399"/>
      <c r="GNQ72" s="399"/>
      <c r="GNR72" s="399"/>
      <c r="GNS72" s="399"/>
      <c r="GNT72" s="399"/>
      <c r="GNU72" s="918"/>
      <c r="GNV72" s="918"/>
      <c r="GNW72" s="918"/>
      <c r="GNX72" s="566"/>
      <c r="GNY72" s="399"/>
      <c r="GNZ72" s="399"/>
      <c r="GOA72" s="399"/>
      <c r="GOB72" s="567"/>
      <c r="GOC72" s="399"/>
      <c r="GOD72" s="399"/>
      <c r="GOE72" s="399"/>
      <c r="GOF72" s="399"/>
      <c r="GOG72" s="399"/>
      <c r="GOH72" s="399"/>
      <c r="GOI72" s="399"/>
      <c r="GOJ72" s="399"/>
      <c r="GOK72" s="399"/>
      <c r="GOL72" s="918"/>
      <c r="GOM72" s="918"/>
      <c r="GON72" s="918"/>
      <c r="GOO72" s="566"/>
      <c r="GOP72" s="399"/>
      <c r="GOQ72" s="399"/>
      <c r="GOR72" s="399"/>
      <c r="GOS72" s="567"/>
      <c r="GOT72" s="399"/>
      <c r="GOU72" s="399"/>
      <c r="GOV72" s="399"/>
      <c r="GOW72" s="399"/>
      <c r="GOX72" s="399"/>
      <c r="GOY72" s="399"/>
      <c r="GOZ72" s="399"/>
      <c r="GPA72" s="399"/>
      <c r="GPB72" s="399"/>
      <c r="GPC72" s="918"/>
      <c r="GPD72" s="918"/>
      <c r="GPE72" s="918"/>
      <c r="GPF72" s="566"/>
      <c r="GPG72" s="399"/>
      <c r="GPH72" s="399"/>
      <c r="GPI72" s="399"/>
      <c r="GPJ72" s="567"/>
      <c r="GPK72" s="399"/>
      <c r="GPL72" s="399"/>
      <c r="GPM72" s="399"/>
      <c r="GPN72" s="399"/>
      <c r="GPO72" s="399"/>
      <c r="GPP72" s="399"/>
      <c r="GPQ72" s="399"/>
      <c r="GPR72" s="399"/>
      <c r="GPS72" s="399"/>
      <c r="GPT72" s="918"/>
      <c r="GPU72" s="918"/>
      <c r="GPV72" s="918"/>
      <c r="GPW72" s="566"/>
      <c r="GPX72" s="399"/>
      <c r="GPY72" s="399"/>
      <c r="GPZ72" s="399"/>
      <c r="GQA72" s="567"/>
      <c r="GQB72" s="399"/>
      <c r="GQC72" s="399"/>
      <c r="GQD72" s="399"/>
      <c r="GQE72" s="399"/>
      <c r="GQF72" s="399"/>
      <c r="GQG72" s="399"/>
      <c r="GQH72" s="399"/>
      <c r="GQI72" s="399"/>
      <c r="GQJ72" s="399"/>
      <c r="GQK72" s="918"/>
      <c r="GQL72" s="918"/>
      <c r="GQM72" s="918"/>
      <c r="GQN72" s="566"/>
      <c r="GQO72" s="399"/>
      <c r="GQP72" s="399"/>
      <c r="GQQ72" s="399"/>
      <c r="GQR72" s="567"/>
      <c r="GQS72" s="399"/>
      <c r="GQT72" s="399"/>
      <c r="GQU72" s="399"/>
      <c r="GQV72" s="399"/>
      <c r="GQW72" s="399"/>
      <c r="GQX72" s="399"/>
      <c r="GQY72" s="399"/>
      <c r="GQZ72" s="399"/>
      <c r="GRA72" s="399"/>
      <c r="GRB72" s="918"/>
      <c r="GRC72" s="918"/>
      <c r="GRD72" s="918"/>
      <c r="GRE72" s="566"/>
      <c r="GRF72" s="399"/>
      <c r="GRG72" s="399"/>
      <c r="GRH72" s="399"/>
      <c r="GRI72" s="567"/>
      <c r="GRJ72" s="399"/>
      <c r="GRK72" s="399"/>
      <c r="GRL72" s="399"/>
      <c r="GRM72" s="399"/>
      <c r="GRN72" s="399"/>
      <c r="GRO72" s="399"/>
      <c r="GRP72" s="399"/>
      <c r="GRQ72" s="399"/>
      <c r="GRR72" s="399"/>
      <c r="GRS72" s="918"/>
      <c r="GRT72" s="918"/>
      <c r="GRU72" s="918"/>
      <c r="GRV72" s="566"/>
      <c r="GRW72" s="399"/>
      <c r="GRX72" s="399"/>
      <c r="GRY72" s="399"/>
      <c r="GRZ72" s="567"/>
      <c r="GSA72" s="399"/>
      <c r="GSB72" s="399"/>
      <c r="GSC72" s="399"/>
      <c r="GSD72" s="399"/>
      <c r="GSE72" s="399"/>
      <c r="GSF72" s="399"/>
      <c r="GSG72" s="399"/>
      <c r="GSH72" s="399"/>
      <c r="GSI72" s="399"/>
      <c r="GSJ72" s="918"/>
      <c r="GSK72" s="918"/>
      <c r="GSL72" s="918"/>
      <c r="GSM72" s="566"/>
      <c r="GSN72" s="399"/>
      <c r="GSO72" s="399"/>
      <c r="GSP72" s="399"/>
      <c r="GSQ72" s="567"/>
      <c r="GSR72" s="399"/>
      <c r="GSS72" s="399"/>
      <c r="GST72" s="399"/>
      <c r="GSU72" s="399"/>
      <c r="GSV72" s="399"/>
      <c r="GSW72" s="399"/>
      <c r="GSX72" s="399"/>
      <c r="GSY72" s="399"/>
      <c r="GSZ72" s="399"/>
      <c r="GTA72" s="918"/>
      <c r="GTB72" s="918"/>
      <c r="GTC72" s="918"/>
      <c r="GTD72" s="566"/>
      <c r="GTE72" s="399"/>
      <c r="GTF72" s="399"/>
      <c r="GTG72" s="399"/>
      <c r="GTH72" s="567"/>
      <c r="GTI72" s="399"/>
      <c r="GTJ72" s="399"/>
      <c r="GTK72" s="399"/>
      <c r="GTL72" s="399"/>
      <c r="GTM72" s="399"/>
      <c r="GTN72" s="399"/>
      <c r="GTO72" s="399"/>
      <c r="GTP72" s="399"/>
      <c r="GTQ72" s="399"/>
      <c r="GTR72" s="918"/>
      <c r="GTS72" s="918"/>
      <c r="GTT72" s="918"/>
      <c r="GTU72" s="566"/>
      <c r="GTV72" s="399"/>
      <c r="GTW72" s="399"/>
      <c r="GTX72" s="399"/>
      <c r="GTY72" s="567"/>
      <c r="GTZ72" s="399"/>
      <c r="GUA72" s="399"/>
      <c r="GUB72" s="399"/>
      <c r="GUC72" s="399"/>
      <c r="GUD72" s="399"/>
      <c r="GUE72" s="399"/>
      <c r="GUF72" s="399"/>
      <c r="GUG72" s="399"/>
      <c r="GUH72" s="399"/>
      <c r="GUI72" s="918"/>
      <c r="GUJ72" s="918"/>
      <c r="GUK72" s="918"/>
      <c r="GUL72" s="566"/>
      <c r="GUM72" s="399"/>
      <c r="GUN72" s="399"/>
      <c r="GUO72" s="399"/>
      <c r="GUP72" s="567"/>
      <c r="GUQ72" s="399"/>
      <c r="GUR72" s="399"/>
      <c r="GUS72" s="399"/>
      <c r="GUT72" s="399"/>
      <c r="GUU72" s="399"/>
      <c r="GUV72" s="399"/>
      <c r="GUW72" s="399"/>
      <c r="GUX72" s="399"/>
      <c r="GUY72" s="399"/>
      <c r="GUZ72" s="918"/>
      <c r="GVA72" s="918"/>
      <c r="GVB72" s="918"/>
      <c r="GVC72" s="566"/>
      <c r="GVD72" s="399"/>
      <c r="GVE72" s="399"/>
      <c r="GVF72" s="399"/>
      <c r="GVG72" s="567"/>
      <c r="GVH72" s="399"/>
      <c r="GVI72" s="399"/>
      <c r="GVJ72" s="399"/>
      <c r="GVK72" s="399"/>
      <c r="GVL72" s="399"/>
      <c r="GVM72" s="399"/>
      <c r="GVN72" s="399"/>
      <c r="GVO72" s="399"/>
      <c r="GVP72" s="399"/>
      <c r="GVQ72" s="918"/>
      <c r="GVR72" s="918"/>
      <c r="GVS72" s="918"/>
      <c r="GVT72" s="566"/>
      <c r="GVU72" s="399"/>
      <c r="GVV72" s="399"/>
      <c r="GVW72" s="399"/>
      <c r="GVX72" s="567"/>
      <c r="GVY72" s="399"/>
      <c r="GVZ72" s="399"/>
      <c r="GWA72" s="399"/>
      <c r="GWB72" s="399"/>
      <c r="GWC72" s="399"/>
      <c r="GWD72" s="399"/>
      <c r="GWE72" s="399"/>
      <c r="GWF72" s="399"/>
      <c r="GWG72" s="399"/>
      <c r="GWH72" s="918"/>
      <c r="GWI72" s="918"/>
      <c r="GWJ72" s="918"/>
      <c r="GWK72" s="566"/>
      <c r="GWL72" s="399"/>
      <c r="GWM72" s="399"/>
      <c r="GWN72" s="399"/>
      <c r="GWO72" s="567"/>
      <c r="GWP72" s="399"/>
      <c r="GWQ72" s="399"/>
      <c r="GWR72" s="399"/>
      <c r="GWS72" s="399"/>
      <c r="GWT72" s="399"/>
      <c r="GWU72" s="399"/>
      <c r="GWV72" s="399"/>
      <c r="GWW72" s="399"/>
      <c r="GWX72" s="399"/>
      <c r="GWY72" s="918"/>
      <c r="GWZ72" s="918"/>
      <c r="GXA72" s="918"/>
      <c r="GXB72" s="566"/>
      <c r="GXC72" s="399"/>
      <c r="GXD72" s="399"/>
      <c r="GXE72" s="399"/>
      <c r="GXF72" s="567"/>
      <c r="GXG72" s="399"/>
      <c r="GXH72" s="399"/>
      <c r="GXI72" s="399"/>
      <c r="GXJ72" s="399"/>
      <c r="GXK72" s="399"/>
      <c r="GXL72" s="399"/>
      <c r="GXM72" s="399"/>
      <c r="GXN72" s="399"/>
      <c r="GXO72" s="399"/>
      <c r="GXP72" s="918"/>
      <c r="GXQ72" s="918"/>
      <c r="GXR72" s="918"/>
      <c r="GXS72" s="566"/>
      <c r="GXT72" s="399"/>
      <c r="GXU72" s="399"/>
      <c r="GXV72" s="399"/>
      <c r="GXW72" s="567"/>
      <c r="GXX72" s="399"/>
      <c r="GXY72" s="399"/>
      <c r="GXZ72" s="399"/>
      <c r="GYA72" s="399"/>
      <c r="GYB72" s="399"/>
      <c r="GYC72" s="399"/>
      <c r="GYD72" s="399"/>
      <c r="GYE72" s="399"/>
      <c r="GYF72" s="399"/>
      <c r="GYG72" s="918"/>
      <c r="GYH72" s="918"/>
      <c r="GYI72" s="918"/>
      <c r="GYJ72" s="566"/>
      <c r="GYK72" s="399"/>
      <c r="GYL72" s="399"/>
      <c r="GYM72" s="399"/>
      <c r="GYN72" s="567"/>
      <c r="GYO72" s="399"/>
      <c r="GYP72" s="399"/>
      <c r="GYQ72" s="399"/>
      <c r="GYR72" s="399"/>
      <c r="GYS72" s="399"/>
      <c r="GYT72" s="399"/>
      <c r="GYU72" s="399"/>
      <c r="GYV72" s="399"/>
      <c r="GYW72" s="399"/>
      <c r="GYX72" s="918"/>
      <c r="GYY72" s="918"/>
      <c r="GYZ72" s="918"/>
      <c r="GZA72" s="566"/>
      <c r="GZB72" s="399"/>
      <c r="GZC72" s="399"/>
      <c r="GZD72" s="399"/>
      <c r="GZE72" s="567"/>
      <c r="GZF72" s="399"/>
      <c r="GZG72" s="399"/>
      <c r="GZH72" s="399"/>
      <c r="GZI72" s="399"/>
      <c r="GZJ72" s="399"/>
      <c r="GZK72" s="399"/>
      <c r="GZL72" s="399"/>
      <c r="GZM72" s="399"/>
      <c r="GZN72" s="399"/>
      <c r="GZO72" s="918"/>
      <c r="GZP72" s="918"/>
      <c r="GZQ72" s="918"/>
      <c r="GZR72" s="566"/>
      <c r="GZS72" s="399"/>
      <c r="GZT72" s="399"/>
      <c r="GZU72" s="399"/>
      <c r="GZV72" s="567"/>
      <c r="GZW72" s="399"/>
      <c r="GZX72" s="399"/>
      <c r="GZY72" s="399"/>
      <c r="GZZ72" s="399"/>
      <c r="HAA72" s="399"/>
      <c r="HAB72" s="399"/>
      <c r="HAC72" s="399"/>
      <c r="HAD72" s="399"/>
      <c r="HAE72" s="399"/>
      <c r="HAF72" s="918"/>
      <c r="HAG72" s="918"/>
      <c r="HAH72" s="918"/>
      <c r="HAI72" s="566"/>
      <c r="HAJ72" s="399"/>
      <c r="HAK72" s="399"/>
      <c r="HAL72" s="399"/>
      <c r="HAM72" s="567"/>
      <c r="HAN72" s="399"/>
      <c r="HAO72" s="399"/>
      <c r="HAP72" s="399"/>
      <c r="HAQ72" s="399"/>
      <c r="HAR72" s="399"/>
      <c r="HAS72" s="399"/>
      <c r="HAT72" s="399"/>
      <c r="HAU72" s="399"/>
      <c r="HAV72" s="399"/>
      <c r="HAW72" s="918"/>
      <c r="HAX72" s="918"/>
      <c r="HAY72" s="918"/>
      <c r="HAZ72" s="566"/>
      <c r="HBA72" s="399"/>
      <c r="HBB72" s="399"/>
      <c r="HBC72" s="399"/>
      <c r="HBD72" s="567"/>
      <c r="HBE72" s="399"/>
      <c r="HBF72" s="399"/>
      <c r="HBG72" s="399"/>
      <c r="HBH72" s="399"/>
      <c r="HBI72" s="399"/>
      <c r="HBJ72" s="399"/>
      <c r="HBK72" s="399"/>
      <c r="HBL72" s="399"/>
      <c r="HBM72" s="399"/>
      <c r="HBN72" s="918"/>
      <c r="HBO72" s="918"/>
      <c r="HBP72" s="918"/>
      <c r="HBQ72" s="566"/>
      <c r="HBR72" s="399"/>
      <c r="HBS72" s="399"/>
      <c r="HBT72" s="399"/>
      <c r="HBU72" s="567"/>
      <c r="HBV72" s="399"/>
      <c r="HBW72" s="399"/>
      <c r="HBX72" s="399"/>
      <c r="HBY72" s="399"/>
      <c r="HBZ72" s="399"/>
      <c r="HCA72" s="399"/>
      <c r="HCB72" s="399"/>
      <c r="HCC72" s="399"/>
      <c r="HCD72" s="399"/>
      <c r="HCE72" s="918"/>
      <c r="HCF72" s="918"/>
      <c r="HCG72" s="918"/>
      <c r="HCH72" s="566"/>
      <c r="HCI72" s="399"/>
      <c r="HCJ72" s="399"/>
      <c r="HCK72" s="399"/>
      <c r="HCL72" s="567"/>
      <c r="HCM72" s="399"/>
      <c r="HCN72" s="399"/>
      <c r="HCO72" s="399"/>
      <c r="HCP72" s="399"/>
      <c r="HCQ72" s="399"/>
      <c r="HCR72" s="399"/>
      <c r="HCS72" s="399"/>
      <c r="HCT72" s="399"/>
      <c r="HCU72" s="399"/>
      <c r="HCV72" s="918"/>
      <c r="HCW72" s="918"/>
      <c r="HCX72" s="918"/>
      <c r="HCY72" s="566"/>
      <c r="HCZ72" s="399"/>
      <c r="HDA72" s="399"/>
      <c r="HDB72" s="399"/>
      <c r="HDC72" s="567"/>
      <c r="HDD72" s="399"/>
      <c r="HDE72" s="399"/>
      <c r="HDF72" s="399"/>
      <c r="HDG72" s="399"/>
      <c r="HDH72" s="399"/>
      <c r="HDI72" s="399"/>
      <c r="HDJ72" s="399"/>
      <c r="HDK72" s="399"/>
      <c r="HDL72" s="399"/>
      <c r="HDM72" s="918"/>
      <c r="HDN72" s="918"/>
      <c r="HDO72" s="918"/>
      <c r="HDP72" s="566"/>
      <c r="HDQ72" s="399"/>
      <c r="HDR72" s="399"/>
      <c r="HDS72" s="399"/>
      <c r="HDT72" s="567"/>
      <c r="HDU72" s="399"/>
      <c r="HDV72" s="399"/>
      <c r="HDW72" s="399"/>
      <c r="HDX72" s="399"/>
      <c r="HDY72" s="399"/>
      <c r="HDZ72" s="399"/>
      <c r="HEA72" s="399"/>
      <c r="HEB72" s="399"/>
      <c r="HEC72" s="399"/>
      <c r="HED72" s="918"/>
      <c r="HEE72" s="918"/>
      <c r="HEF72" s="918"/>
      <c r="HEG72" s="566"/>
      <c r="HEH72" s="399"/>
      <c r="HEI72" s="399"/>
      <c r="HEJ72" s="399"/>
      <c r="HEK72" s="567"/>
      <c r="HEL72" s="399"/>
      <c r="HEM72" s="399"/>
      <c r="HEN72" s="399"/>
      <c r="HEO72" s="399"/>
      <c r="HEP72" s="399"/>
      <c r="HEQ72" s="399"/>
      <c r="HER72" s="399"/>
      <c r="HES72" s="399"/>
      <c r="HET72" s="399"/>
      <c r="HEU72" s="918"/>
      <c r="HEV72" s="918"/>
      <c r="HEW72" s="918"/>
      <c r="HEX72" s="566"/>
      <c r="HEY72" s="399"/>
      <c r="HEZ72" s="399"/>
      <c r="HFA72" s="399"/>
      <c r="HFB72" s="567"/>
      <c r="HFC72" s="399"/>
      <c r="HFD72" s="399"/>
      <c r="HFE72" s="399"/>
      <c r="HFF72" s="399"/>
      <c r="HFG72" s="399"/>
      <c r="HFH72" s="399"/>
      <c r="HFI72" s="399"/>
      <c r="HFJ72" s="399"/>
      <c r="HFK72" s="399"/>
      <c r="HFL72" s="918"/>
      <c r="HFM72" s="918"/>
      <c r="HFN72" s="918"/>
      <c r="HFO72" s="566"/>
      <c r="HFP72" s="399"/>
      <c r="HFQ72" s="399"/>
      <c r="HFR72" s="399"/>
      <c r="HFS72" s="567"/>
      <c r="HFT72" s="399"/>
      <c r="HFU72" s="399"/>
      <c r="HFV72" s="399"/>
      <c r="HFW72" s="399"/>
      <c r="HFX72" s="399"/>
      <c r="HFY72" s="399"/>
      <c r="HFZ72" s="399"/>
      <c r="HGA72" s="399"/>
      <c r="HGB72" s="399"/>
      <c r="HGC72" s="918"/>
      <c r="HGD72" s="918"/>
      <c r="HGE72" s="918"/>
      <c r="HGF72" s="566"/>
      <c r="HGG72" s="399"/>
      <c r="HGH72" s="399"/>
      <c r="HGI72" s="399"/>
      <c r="HGJ72" s="567"/>
      <c r="HGK72" s="399"/>
      <c r="HGL72" s="399"/>
      <c r="HGM72" s="399"/>
      <c r="HGN72" s="399"/>
      <c r="HGO72" s="399"/>
      <c r="HGP72" s="399"/>
      <c r="HGQ72" s="399"/>
      <c r="HGR72" s="399"/>
      <c r="HGS72" s="399"/>
      <c r="HGT72" s="918"/>
      <c r="HGU72" s="918"/>
      <c r="HGV72" s="918"/>
      <c r="HGW72" s="566"/>
      <c r="HGX72" s="399"/>
      <c r="HGY72" s="399"/>
      <c r="HGZ72" s="399"/>
      <c r="HHA72" s="567"/>
      <c r="HHB72" s="399"/>
      <c r="HHC72" s="399"/>
      <c r="HHD72" s="399"/>
      <c r="HHE72" s="399"/>
      <c r="HHF72" s="399"/>
      <c r="HHG72" s="399"/>
      <c r="HHH72" s="399"/>
      <c r="HHI72" s="399"/>
      <c r="HHJ72" s="399"/>
      <c r="HHK72" s="918"/>
      <c r="HHL72" s="918"/>
      <c r="HHM72" s="918"/>
      <c r="HHN72" s="566"/>
      <c r="HHO72" s="399"/>
      <c r="HHP72" s="399"/>
      <c r="HHQ72" s="399"/>
      <c r="HHR72" s="567"/>
      <c r="HHS72" s="399"/>
      <c r="HHT72" s="399"/>
      <c r="HHU72" s="399"/>
      <c r="HHV72" s="399"/>
      <c r="HHW72" s="399"/>
      <c r="HHX72" s="399"/>
      <c r="HHY72" s="399"/>
      <c r="HHZ72" s="399"/>
      <c r="HIA72" s="399"/>
      <c r="HIB72" s="918"/>
      <c r="HIC72" s="918"/>
      <c r="HID72" s="918"/>
      <c r="HIE72" s="566"/>
      <c r="HIF72" s="399"/>
      <c r="HIG72" s="399"/>
      <c r="HIH72" s="399"/>
      <c r="HII72" s="567"/>
      <c r="HIJ72" s="399"/>
      <c r="HIK72" s="399"/>
      <c r="HIL72" s="399"/>
      <c r="HIM72" s="399"/>
      <c r="HIN72" s="399"/>
      <c r="HIO72" s="399"/>
      <c r="HIP72" s="399"/>
      <c r="HIQ72" s="399"/>
      <c r="HIR72" s="399"/>
      <c r="HIS72" s="918"/>
      <c r="HIT72" s="918"/>
      <c r="HIU72" s="918"/>
      <c r="HIV72" s="566"/>
      <c r="HIW72" s="399"/>
      <c r="HIX72" s="399"/>
      <c r="HIY72" s="399"/>
      <c r="HIZ72" s="567"/>
      <c r="HJA72" s="399"/>
      <c r="HJB72" s="399"/>
      <c r="HJC72" s="399"/>
      <c r="HJD72" s="399"/>
      <c r="HJE72" s="399"/>
      <c r="HJF72" s="399"/>
      <c r="HJG72" s="399"/>
      <c r="HJH72" s="399"/>
      <c r="HJI72" s="399"/>
      <c r="HJJ72" s="918"/>
      <c r="HJK72" s="918"/>
      <c r="HJL72" s="918"/>
      <c r="HJM72" s="566"/>
      <c r="HJN72" s="399"/>
      <c r="HJO72" s="399"/>
      <c r="HJP72" s="399"/>
      <c r="HJQ72" s="567"/>
      <c r="HJR72" s="399"/>
      <c r="HJS72" s="399"/>
      <c r="HJT72" s="399"/>
      <c r="HJU72" s="399"/>
      <c r="HJV72" s="399"/>
      <c r="HJW72" s="399"/>
      <c r="HJX72" s="399"/>
      <c r="HJY72" s="399"/>
      <c r="HJZ72" s="399"/>
      <c r="HKA72" s="918"/>
      <c r="HKB72" s="918"/>
      <c r="HKC72" s="918"/>
      <c r="HKD72" s="566"/>
      <c r="HKE72" s="399"/>
      <c r="HKF72" s="399"/>
      <c r="HKG72" s="399"/>
      <c r="HKH72" s="567"/>
      <c r="HKI72" s="399"/>
      <c r="HKJ72" s="399"/>
      <c r="HKK72" s="399"/>
      <c r="HKL72" s="399"/>
      <c r="HKM72" s="399"/>
      <c r="HKN72" s="399"/>
      <c r="HKO72" s="399"/>
      <c r="HKP72" s="399"/>
      <c r="HKQ72" s="399"/>
      <c r="HKR72" s="918"/>
      <c r="HKS72" s="918"/>
      <c r="HKT72" s="918"/>
      <c r="HKU72" s="566"/>
      <c r="HKV72" s="399"/>
      <c r="HKW72" s="399"/>
      <c r="HKX72" s="399"/>
      <c r="HKY72" s="567"/>
      <c r="HKZ72" s="399"/>
      <c r="HLA72" s="399"/>
      <c r="HLB72" s="399"/>
      <c r="HLC72" s="399"/>
      <c r="HLD72" s="399"/>
      <c r="HLE72" s="399"/>
      <c r="HLF72" s="399"/>
      <c r="HLG72" s="399"/>
      <c r="HLH72" s="399"/>
      <c r="HLI72" s="918"/>
      <c r="HLJ72" s="918"/>
      <c r="HLK72" s="918"/>
      <c r="HLL72" s="566"/>
      <c r="HLM72" s="399"/>
      <c r="HLN72" s="399"/>
      <c r="HLO72" s="399"/>
      <c r="HLP72" s="567"/>
      <c r="HLQ72" s="399"/>
      <c r="HLR72" s="399"/>
      <c r="HLS72" s="399"/>
      <c r="HLT72" s="399"/>
      <c r="HLU72" s="399"/>
      <c r="HLV72" s="399"/>
      <c r="HLW72" s="399"/>
      <c r="HLX72" s="399"/>
      <c r="HLY72" s="399"/>
      <c r="HLZ72" s="918"/>
      <c r="HMA72" s="918"/>
      <c r="HMB72" s="918"/>
      <c r="HMC72" s="566"/>
      <c r="HMD72" s="399"/>
      <c r="HME72" s="399"/>
      <c r="HMF72" s="399"/>
      <c r="HMG72" s="567"/>
      <c r="HMH72" s="399"/>
      <c r="HMI72" s="399"/>
      <c r="HMJ72" s="399"/>
      <c r="HMK72" s="399"/>
      <c r="HML72" s="399"/>
      <c r="HMM72" s="399"/>
      <c r="HMN72" s="399"/>
      <c r="HMO72" s="399"/>
      <c r="HMP72" s="399"/>
      <c r="HMQ72" s="918"/>
      <c r="HMR72" s="918"/>
      <c r="HMS72" s="918"/>
      <c r="HMT72" s="566"/>
      <c r="HMU72" s="399"/>
      <c r="HMV72" s="399"/>
      <c r="HMW72" s="399"/>
      <c r="HMX72" s="567"/>
      <c r="HMY72" s="399"/>
      <c r="HMZ72" s="399"/>
      <c r="HNA72" s="399"/>
      <c r="HNB72" s="399"/>
      <c r="HNC72" s="399"/>
      <c r="HND72" s="399"/>
      <c r="HNE72" s="399"/>
      <c r="HNF72" s="399"/>
      <c r="HNG72" s="399"/>
      <c r="HNH72" s="918"/>
      <c r="HNI72" s="918"/>
      <c r="HNJ72" s="918"/>
      <c r="HNK72" s="566"/>
      <c r="HNL72" s="399"/>
      <c r="HNM72" s="399"/>
      <c r="HNN72" s="399"/>
      <c r="HNO72" s="567"/>
      <c r="HNP72" s="399"/>
      <c r="HNQ72" s="399"/>
      <c r="HNR72" s="399"/>
      <c r="HNS72" s="399"/>
      <c r="HNT72" s="399"/>
      <c r="HNU72" s="399"/>
      <c r="HNV72" s="399"/>
      <c r="HNW72" s="399"/>
      <c r="HNX72" s="399"/>
      <c r="HNY72" s="918"/>
      <c r="HNZ72" s="918"/>
      <c r="HOA72" s="918"/>
      <c r="HOB72" s="566"/>
      <c r="HOC72" s="399"/>
      <c r="HOD72" s="399"/>
      <c r="HOE72" s="399"/>
      <c r="HOF72" s="567"/>
      <c r="HOG72" s="399"/>
      <c r="HOH72" s="399"/>
      <c r="HOI72" s="399"/>
      <c r="HOJ72" s="399"/>
      <c r="HOK72" s="399"/>
      <c r="HOL72" s="399"/>
      <c r="HOM72" s="399"/>
      <c r="HON72" s="399"/>
      <c r="HOO72" s="399"/>
      <c r="HOP72" s="918"/>
      <c r="HOQ72" s="918"/>
      <c r="HOR72" s="918"/>
      <c r="HOS72" s="566"/>
      <c r="HOT72" s="399"/>
      <c r="HOU72" s="399"/>
      <c r="HOV72" s="399"/>
      <c r="HOW72" s="567"/>
      <c r="HOX72" s="399"/>
      <c r="HOY72" s="399"/>
      <c r="HOZ72" s="399"/>
      <c r="HPA72" s="399"/>
      <c r="HPB72" s="399"/>
      <c r="HPC72" s="399"/>
      <c r="HPD72" s="399"/>
      <c r="HPE72" s="399"/>
      <c r="HPF72" s="399"/>
      <c r="HPG72" s="918"/>
      <c r="HPH72" s="918"/>
      <c r="HPI72" s="918"/>
      <c r="HPJ72" s="566"/>
      <c r="HPK72" s="399"/>
      <c r="HPL72" s="399"/>
      <c r="HPM72" s="399"/>
      <c r="HPN72" s="567"/>
      <c r="HPO72" s="399"/>
      <c r="HPP72" s="399"/>
      <c r="HPQ72" s="399"/>
      <c r="HPR72" s="399"/>
      <c r="HPS72" s="399"/>
      <c r="HPT72" s="399"/>
      <c r="HPU72" s="399"/>
      <c r="HPV72" s="399"/>
      <c r="HPW72" s="399"/>
      <c r="HPX72" s="918"/>
      <c r="HPY72" s="918"/>
      <c r="HPZ72" s="918"/>
      <c r="HQA72" s="566"/>
      <c r="HQB72" s="399"/>
      <c r="HQC72" s="399"/>
      <c r="HQD72" s="399"/>
      <c r="HQE72" s="567"/>
      <c r="HQF72" s="399"/>
      <c r="HQG72" s="399"/>
      <c r="HQH72" s="399"/>
      <c r="HQI72" s="399"/>
      <c r="HQJ72" s="399"/>
      <c r="HQK72" s="399"/>
      <c r="HQL72" s="399"/>
      <c r="HQM72" s="399"/>
      <c r="HQN72" s="399"/>
      <c r="HQO72" s="918"/>
      <c r="HQP72" s="918"/>
      <c r="HQQ72" s="918"/>
      <c r="HQR72" s="566"/>
      <c r="HQS72" s="399"/>
      <c r="HQT72" s="399"/>
      <c r="HQU72" s="399"/>
      <c r="HQV72" s="567"/>
      <c r="HQW72" s="399"/>
      <c r="HQX72" s="399"/>
      <c r="HQY72" s="399"/>
      <c r="HQZ72" s="399"/>
      <c r="HRA72" s="399"/>
      <c r="HRB72" s="399"/>
      <c r="HRC72" s="399"/>
      <c r="HRD72" s="399"/>
      <c r="HRE72" s="399"/>
      <c r="HRF72" s="918"/>
      <c r="HRG72" s="918"/>
      <c r="HRH72" s="918"/>
      <c r="HRI72" s="566"/>
      <c r="HRJ72" s="399"/>
      <c r="HRK72" s="399"/>
      <c r="HRL72" s="399"/>
      <c r="HRM72" s="567"/>
      <c r="HRN72" s="399"/>
      <c r="HRO72" s="399"/>
      <c r="HRP72" s="399"/>
      <c r="HRQ72" s="399"/>
      <c r="HRR72" s="399"/>
      <c r="HRS72" s="399"/>
      <c r="HRT72" s="399"/>
      <c r="HRU72" s="399"/>
      <c r="HRV72" s="399"/>
      <c r="HRW72" s="918"/>
      <c r="HRX72" s="918"/>
      <c r="HRY72" s="918"/>
      <c r="HRZ72" s="566"/>
      <c r="HSA72" s="399"/>
      <c r="HSB72" s="399"/>
      <c r="HSC72" s="399"/>
      <c r="HSD72" s="567"/>
      <c r="HSE72" s="399"/>
      <c r="HSF72" s="399"/>
      <c r="HSG72" s="399"/>
      <c r="HSH72" s="399"/>
      <c r="HSI72" s="399"/>
      <c r="HSJ72" s="399"/>
      <c r="HSK72" s="399"/>
      <c r="HSL72" s="399"/>
      <c r="HSM72" s="399"/>
      <c r="HSN72" s="918"/>
      <c r="HSO72" s="918"/>
      <c r="HSP72" s="918"/>
      <c r="HSQ72" s="566"/>
      <c r="HSR72" s="399"/>
      <c r="HSS72" s="399"/>
      <c r="HST72" s="399"/>
      <c r="HSU72" s="567"/>
      <c r="HSV72" s="399"/>
      <c r="HSW72" s="399"/>
      <c r="HSX72" s="399"/>
      <c r="HSY72" s="399"/>
      <c r="HSZ72" s="399"/>
      <c r="HTA72" s="399"/>
      <c r="HTB72" s="399"/>
      <c r="HTC72" s="399"/>
      <c r="HTD72" s="399"/>
      <c r="HTE72" s="918"/>
      <c r="HTF72" s="918"/>
      <c r="HTG72" s="918"/>
      <c r="HTH72" s="566"/>
      <c r="HTI72" s="399"/>
      <c r="HTJ72" s="399"/>
      <c r="HTK72" s="399"/>
      <c r="HTL72" s="567"/>
      <c r="HTM72" s="399"/>
      <c r="HTN72" s="399"/>
      <c r="HTO72" s="399"/>
      <c r="HTP72" s="399"/>
      <c r="HTQ72" s="399"/>
      <c r="HTR72" s="399"/>
      <c r="HTS72" s="399"/>
      <c r="HTT72" s="399"/>
      <c r="HTU72" s="399"/>
      <c r="HTV72" s="918"/>
      <c r="HTW72" s="918"/>
      <c r="HTX72" s="918"/>
      <c r="HTY72" s="566"/>
      <c r="HTZ72" s="399"/>
      <c r="HUA72" s="399"/>
      <c r="HUB72" s="399"/>
      <c r="HUC72" s="567"/>
      <c r="HUD72" s="399"/>
      <c r="HUE72" s="399"/>
      <c r="HUF72" s="399"/>
      <c r="HUG72" s="399"/>
      <c r="HUH72" s="399"/>
      <c r="HUI72" s="399"/>
      <c r="HUJ72" s="399"/>
      <c r="HUK72" s="399"/>
      <c r="HUL72" s="399"/>
      <c r="HUM72" s="918"/>
      <c r="HUN72" s="918"/>
      <c r="HUO72" s="918"/>
      <c r="HUP72" s="566"/>
      <c r="HUQ72" s="399"/>
      <c r="HUR72" s="399"/>
      <c r="HUS72" s="399"/>
      <c r="HUT72" s="567"/>
      <c r="HUU72" s="399"/>
      <c r="HUV72" s="399"/>
      <c r="HUW72" s="399"/>
      <c r="HUX72" s="399"/>
      <c r="HUY72" s="399"/>
      <c r="HUZ72" s="399"/>
      <c r="HVA72" s="399"/>
      <c r="HVB72" s="399"/>
      <c r="HVC72" s="399"/>
      <c r="HVD72" s="918"/>
      <c r="HVE72" s="918"/>
      <c r="HVF72" s="918"/>
      <c r="HVG72" s="566"/>
      <c r="HVH72" s="399"/>
      <c r="HVI72" s="399"/>
      <c r="HVJ72" s="399"/>
      <c r="HVK72" s="567"/>
      <c r="HVL72" s="399"/>
      <c r="HVM72" s="399"/>
      <c r="HVN72" s="399"/>
      <c r="HVO72" s="399"/>
      <c r="HVP72" s="399"/>
      <c r="HVQ72" s="399"/>
      <c r="HVR72" s="399"/>
      <c r="HVS72" s="399"/>
      <c r="HVT72" s="399"/>
      <c r="HVU72" s="918"/>
      <c r="HVV72" s="918"/>
      <c r="HVW72" s="918"/>
      <c r="HVX72" s="566"/>
      <c r="HVY72" s="399"/>
      <c r="HVZ72" s="399"/>
      <c r="HWA72" s="399"/>
      <c r="HWB72" s="567"/>
      <c r="HWC72" s="399"/>
      <c r="HWD72" s="399"/>
      <c r="HWE72" s="399"/>
      <c r="HWF72" s="399"/>
      <c r="HWG72" s="399"/>
      <c r="HWH72" s="399"/>
      <c r="HWI72" s="399"/>
      <c r="HWJ72" s="399"/>
      <c r="HWK72" s="399"/>
      <c r="HWL72" s="918"/>
      <c r="HWM72" s="918"/>
      <c r="HWN72" s="918"/>
      <c r="HWO72" s="566"/>
      <c r="HWP72" s="399"/>
      <c r="HWQ72" s="399"/>
      <c r="HWR72" s="399"/>
      <c r="HWS72" s="567"/>
      <c r="HWT72" s="399"/>
      <c r="HWU72" s="399"/>
      <c r="HWV72" s="399"/>
      <c r="HWW72" s="399"/>
      <c r="HWX72" s="399"/>
      <c r="HWY72" s="399"/>
      <c r="HWZ72" s="399"/>
      <c r="HXA72" s="399"/>
      <c r="HXB72" s="399"/>
      <c r="HXC72" s="918"/>
      <c r="HXD72" s="918"/>
      <c r="HXE72" s="918"/>
      <c r="HXF72" s="566"/>
      <c r="HXG72" s="399"/>
      <c r="HXH72" s="399"/>
      <c r="HXI72" s="399"/>
      <c r="HXJ72" s="567"/>
      <c r="HXK72" s="399"/>
      <c r="HXL72" s="399"/>
      <c r="HXM72" s="399"/>
      <c r="HXN72" s="399"/>
      <c r="HXO72" s="399"/>
      <c r="HXP72" s="399"/>
      <c r="HXQ72" s="399"/>
      <c r="HXR72" s="399"/>
      <c r="HXS72" s="399"/>
      <c r="HXT72" s="918"/>
      <c r="HXU72" s="918"/>
      <c r="HXV72" s="918"/>
      <c r="HXW72" s="566"/>
      <c r="HXX72" s="399"/>
      <c r="HXY72" s="399"/>
      <c r="HXZ72" s="399"/>
      <c r="HYA72" s="567"/>
      <c r="HYB72" s="399"/>
      <c r="HYC72" s="399"/>
      <c r="HYD72" s="399"/>
      <c r="HYE72" s="399"/>
      <c r="HYF72" s="399"/>
      <c r="HYG72" s="399"/>
      <c r="HYH72" s="399"/>
      <c r="HYI72" s="399"/>
      <c r="HYJ72" s="399"/>
      <c r="HYK72" s="918"/>
      <c r="HYL72" s="918"/>
      <c r="HYM72" s="918"/>
      <c r="HYN72" s="566"/>
      <c r="HYO72" s="399"/>
      <c r="HYP72" s="399"/>
      <c r="HYQ72" s="399"/>
      <c r="HYR72" s="567"/>
      <c r="HYS72" s="399"/>
      <c r="HYT72" s="399"/>
      <c r="HYU72" s="399"/>
      <c r="HYV72" s="399"/>
      <c r="HYW72" s="399"/>
      <c r="HYX72" s="399"/>
      <c r="HYY72" s="399"/>
      <c r="HYZ72" s="399"/>
      <c r="HZA72" s="399"/>
      <c r="HZB72" s="918"/>
      <c r="HZC72" s="918"/>
      <c r="HZD72" s="918"/>
      <c r="HZE72" s="566"/>
      <c r="HZF72" s="399"/>
      <c r="HZG72" s="399"/>
      <c r="HZH72" s="399"/>
      <c r="HZI72" s="567"/>
      <c r="HZJ72" s="399"/>
      <c r="HZK72" s="399"/>
      <c r="HZL72" s="399"/>
      <c r="HZM72" s="399"/>
      <c r="HZN72" s="399"/>
      <c r="HZO72" s="399"/>
      <c r="HZP72" s="399"/>
      <c r="HZQ72" s="399"/>
      <c r="HZR72" s="399"/>
      <c r="HZS72" s="918"/>
      <c r="HZT72" s="918"/>
      <c r="HZU72" s="918"/>
      <c r="HZV72" s="566"/>
      <c r="HZW72" s="399"/>
      <c r="HZX72" s="399"/>
      <c r="HZY72" s="399"/>
      <c r="HZZ72" s="567"/>
      <c r="IAA72" s="399"/>
      <c r="IAB72" s="399"/>
      <c r="IAC72" s="399"/>
      <c r="IAD72" s="399"/>
      <c r="IAE72" s="399"/>
      <c r="IAF72" s="399"/>
      <c r="IAG72" s="399"/>
      <c r="IAH72" s="399"/>
      <c r="IAI72" s="399"/>
      <c r="IAJ72" s="918"/>
      <c r="IAK72" s="918"/>
      <c r="IAL72" s="918"/>
      <c r="IAM72" s="566"/>
      <c r="IAN72" s="399"/>
      <c r="IAO72" s="399"/>
      <c r="IAP72" s="399"/>
      <c r="IAQ72" s="567"/>
      <c r="IAR72" s="399"/>
      <c r="IAS72" s="399"/>
      <c r="IAT72" s="399"/>
      <c r="IAU72" s="399"/>
      <c r="IAV72" s="399"/>
      <c r="IAW72" s="399"/>
      <c r="IAX72" s="399"/>
      <c r="IAY72" s="399"/>
      <c r="IAZ72" s="399"/>
      <c r="IBA72" s="918"/>
      <c r="IBB72" s="918"/>
      <c r="IBC72" s="918"/>
      <c r="IBD72" s="566"/>
      <c r="IBE72" s="399"/>
      <c r="IBF72" s="399"/>
      <c r="IBG72" s="399"/>
      <c r="IBH72" s="567"/>
      <c r="IBI72" s="399"/>
      <c r="IBJ72" s="399"/>
      <c r="IBK72" s="399"/>
      <c r="IBL72" s="399"/>
      <c r="IBM72" s="399"/>
      <c r="IBN72" s="399"/>
      <c r="IBO72" s="399"/>
      <c r="IBP72" s="399"/>
      <c r="IBQ72" s="399"/>
      <c r="IBR72" s="918"/>
      <c r="IBS72" s="918"/>
      <c r="IBT72" s="918"/>
      <c r="IBU72" s="566"/>
      <c r="IBV72" s="399"/>
      <c r="IBW72" s="399"/>
      <c r="IBX72" s="399"/>
      <c r="IBY72" s="567"/>
      <c r="IBZ72" s="399"/>
      <c r="ICA72" s="399"/>
      <c r="ICB72" s="399"/>
      <c r="ICC72" s="399"/>
      <c r="ICD72" s="399"/>
      <c r="ICE72" s="399"/>
      <c r="ICF72" s="399"/>
      <c r="ICG72" s="399"/>
      <c r="ICH72" s="399"/>
      <c r="ICI72" s="918"/>
      <c r="ICJ72" s="918"/>
      <c r="ICK72" s="918"/>
      <c r="ICL72" s="566"/>
      <c r="ICM72" s="399"/>
      <c r="ICN72" s="399"/>
      <c r="ICO72" s="399"/>
      <c r="ICP72" s="567"/>
      <c r="ICQ72" s="399"/>
      <c r="ICR72" s="399"/>
      <c r="ICS72" s="399"/>
      <c r="ICT72" s="399"/>
      <c r="ICU72" s="399"/>
      <c r="ICV72" s="399"/>
      <c r="ICW72" s="399"/>
      <c r="ICX72" s="399"/>
      <c r="ICY72" s="399"/>
      <c r="ICZ72" s="918"/>
      <c r="IDA72" s="918"/>
      <c r="IDB72" s="918"/>
      <c r="IDC72" s="566"/>
      <c r="IDD72" s="399"/>
      <c r="IDE72" s="399"/>
      <c r="IDF72" s="399"/>
      <c r="IDG72" s="567"/>
      <c r="IDH72" s="399"/>
      <c r="IDI72" s="399"/>
      <c r="IDJ72" s="399"/>
      <c r="IDK72" s="399"/>
      <c r="IDL72" s="399"/>
      <c r="IDM72" s="399"/>
      <c r="IDN72" s="399"/>
      <c r="IDO72" s="399"/>
      <c r="IDP72" s="399"/>
      <c r="IDQ72" s="918"/>
      <c r="IDR72" s="918"/>
      <c r="IDS72" s="918"/>
      <c r="IDT72" s="566"/>
      <c r="IDU72" s="399"/>
      <c r="IDV72" s="399"/>
      <c r="IDW72" s="399"/>
      <c r="IDX72" s="567"/>
      <c r="IDY72" s="399"/>
      <c r="IDZ72" s="399"/>
      <c r="IEA72" s="399"/>
      <c r="IEB72" s="399"/>
      <c r="IEC72" s="399"/>
      <c r="IED72" s="399"/>
      <c r="IEE72" s="399"/>
      <c r="IEF72" s="399"/>
      <c r="IEG72" s="399"/>
      <c r="IEH72" s="918"/>
      <c r="IEI72" s="918"/>
      <c r="IEJ72" s="918"/>
      <c r="IEK72" s="566"/>
      <c r="IEL72" s="399"/>
      <c r="IEM72" s="399"/>
      <c r="IEN72" s="399"/>
      <c r="IEO72" s="567"/>
      <c r="IEP72" s="399"/>
      <c r="IEQ72" s="399"/>
      <c r="IER72" s="399"/>
      <c r="IES72" s="399"/>
      <c r="IET72" s="399"/>
      <c r="IEU72" s="399"/>
      <c r="IEV72" s="399"/>
      <c r="IEW72" s="399"/>
      <c r="IEX72" s="399"/>
      <c r="IEY72" s="918"/>
      <c r="IEZ72" s="918"/>
      <c r="IFA72" s="918"/>
      <c r="IFB72" s="566"/>
      <c r="IFC72" s="399"/>
      <c r="IFD72" s="399"/>
      <c r="IFE72" s="399"/>
      <c r="IFF72" s="567"/>
      <c r="IFG72" s="399"/>
      <c r="IFH72" s="399"/>
      <c r="IFI72" s="399"/>
      <c r="IFJ72" s="399"/>
      <c r="IFK72" s="399"/>
      <c r="IFL72" s="399"/>
      <c r="IFM72" s="399"/>
      <c r="IFN72" s="399"/>
      <c r="IFO72" s="399"/>
      <c r="IFP72" s="918"/>
      <c r="IFQ72" s="918"/>
      <c r="IFR72" s="918"/>
      <c r="IFS72" s="566"/>
      <c r="IFT72" s="399"/>
      <c r="IFU72" s="399"/>
      <c r="IFV72" s="399"/>
      <c r="IFW72" s="567"/>
      <c r="IFX72" s="399"/>
      <c r="IFY72" s="399"/>
      <c r="IFZ72" s="399"/>
      <c r="IGA72" s="399"/>
      <c r="IGB72" s="399"/>
      <c r="IGC72" s="399"/>
      <c r="IGD72" s="399"/>
      <c r="IGE72" s="399"/>
      <c r="IGF72" s="399"/>
      <c r="IGG72" s="918"/>
      <c r="IGH72" s="918"/>
      <c r="IGI72" s="918"/>
      <c r="IGJ72" s="566"/>
      <c r="IGK72" s="399"/>
      <c r="IGL72" s="399"/>
      <c r="IGM72" s="399"/>
      <c r="IGN72" s="567"/>
      <c r="IGO72" s="399"/>
      <c r="IGP72" s="399"/>
      <c r="IGQ72" s="399"/>
      <c r="IGR72" s="399"/>
      <c r="IGS72" s="399"/>
      <c r="IGT72" s="399"/>
      <c r="IGU72" s="399"/>
      <c r="IGV72" s="399"/>
      <c r="IGW72" s="399"/>
      <c r="IGX72" s="918"/>
      <c r="IGY72" s="918"/>
      <c r="IGZ72" s="918"/>
      <c r="IHA72" s="566"/>
      <c r="IHB72" s="399"/>
      <c r="IHC72" s="399"/>
      <c r="IHD72" s="399"/>
      <c r="IHE72" s="567"/>
      <c r="IHF72" s="399"/>
      <c r="IHG72" s="399"/>
      <c r="IHH72" s="399"/>
      <c r="IHI72" s="399"/>
      <c r="IHJ72" s="399"/>
      <c r="IHK72" s="399"/>
      <c r="IHL72" s="399"/>
      <c r="IHM72" s="399"/>
      <c r="IHN72" s="399"/>
      <c r="IHO72" s="918"/>
      <c r="IHP72" s="918"/>
      <c r="IHQ72" s="918"/>
      <c r="IHR72" s="566"/>
      <c r="IHS72" s="399"/>
      <c r="IHT72" s="399"/>
      <c r="IHU72" s="399"/>
      <c r="IHV72" s="567"/>
      <c r="IHW72" s="399"/>
      <c r="IHX72" s="399"/>
      <c r="IHY72" s="399"/>
      <c r="IHZ72" s="399"/>
      <c r="IIA72" s="399"/>
      <c r="IIB72" s="399"/>
      <c r="IIC72" s="399"/>
      <c r="IID72" s="399"/>
      <c r="IIE72" s="399"/>
      <c r="IIF72" s="918"/>
      <c r="IIG72" s="918"/>
      <c r="IIH72" s="918"/>
      <c r="III72" s="566"/>
      <c r="IIJ72" s="399"/>
      <c r="IIK72" s="399"/>
      <c r="IIL72" s="399"/>
      <c r="IIM72" s="567"/>
      <c r="IIN72" s="399"/>
      <c r="IIO72" s="399"/>
      <c r="IIP72" s="399"/>
      <c r="IIQ72" s="399"/>
      <c r="IIR72" s="399"/>
      <c r="IIS72" s="399"/>
      <c r="IIT72" s="399"/>
      <c r="IIU72" s="399"/>
      <c r="IIV72" s="399"/>
      <c r="IIW72" s="918"/>
      <c r="IIX72" s="918"/>
      <c r="IIY72" s="918"/>
      <c r="IIZ72" s="566"/>
      <c r="IJA72" s="399"/>
      <c r="IJB72" s="399"/>
      <c r="IJC72" s="399"/>
      <c r="IJD72" s="567"/>
      <c r="IJE72" s="399"/>
      <c r="IJF72" s="399"/>
      <c r="IJG72" s="399"/>
      <c r="IJH72" s="399"/>
      <c r="IJI72" s="399"/>
      <c r="IJJ72" s="399"/>
      <c r="IJK72" s="399"/>
      <c r="IJL72" s="399"/>
      <c r="IJM72" s="399"/>
      <c r="IJN72" s="918"/>
      <c r="IJO72" s="918"/>
      <c r="IJP72" s="918"/>
      <c r="IJQ72" s="566"/>
      <c r="IJR72" s="399"/>
      <c r="IJS72" s="399"/>
      <c r="IJT72" s="399"/>
      <c r="IJU72" s="567"/>
      <c r="IJV72" s="399"/>
      <c r="IJW72" s="399"/>
      <c r="IJX72" s="399"/>
      <c r="IJY72" s="399"/>
      <c r="IJZ72" s="399"/>
      <c r="IKA72" s="399"/>
      <c r="IKB72" s="399"/>
      <c r="IKC72" s="399"/>
      <c r="IKD72" s="399"/>
      <c r="IKE72" s="918"/>
      <c r="IKF72" s="918"/>
      <c r="IKG72" s="918"/>
      <c r="IKH72" s="566"/>
      <c r="IKI72" s="399"/>
      <c r="IKJ72" s="399"/>
      <c r="IKK72" s="399"/>
      <c r="IKL72" s="567"/>
      <c r="IKM72" s="399"/>
      <c r="IKN72" s="399"/>
      <c r="IKO72" s="399"/>
      <c r="IKP72" s="399"/>
      <c r="IKQ72" s="399"/>
      <c r="IKR72" s="399"/>
      <c r="IKS72" s="399"/>
      <c r="IKT72" s="399"/>
      <c r="IKU72" s="399"/>
      <c r="IKV72" s="918"/>
      <c r="IKW72" s="918"/>
      <c r="IKX72" s="918"/>
      <c r="IKY72" s="566"/>
      <c r="IKZ72" s="399"/>
      <c r="ILA72" s="399"/>
      <c r="ILB72" s="399"/>
      <c r="ILC72" s="567"/>
      <c r="ILD72" s="399"/>
      <c r="ILE72" s="399"/>
      <c r="ILF72" s="399"/>
      <c r="ILG72" s="399"/>
      <c r="ILH72" s="399"/>
      <c r="ILI72" s="399"/>
      <c r="ILJ72" s="399"/>
      <c r="ILK72" s="399"/>
      <c r="ILL72" s="399"/>
      <c r="ILM72" s="918"/>
      <c r="ILN72" s="918"/>
      <c r="ILO72" s="918"/>
      <c r="ILP72" s="566"/>
      <c r="ILQ72" s="399"/>
      <c r="ILR72" s="399"/>
      <c r="ILS72" s="399"/>
      <c r="ILT72" s="567"/>
      <c r="ILU72" s="399"/>
      <c r="ILV72" s="399"/>
      <c r="ILW72" s="399"/>
      <c r="ILX72" s="399"/>
      <c r="ILY72" s="399"/>
      <c r="ILZ72" s="399"/>
      <c r="IMA72" s="399"/>
      <c r="IMB72" s="399"/>
      <c r="IMC72" s="399"/>
      <c r="IMD72" s="918"/>
      <c r="IME72" s="918"/>
      <c r="IMF72" s="918"/>
      <c r="IMG72" s="566"/>
      <c r="IMH72" s="399"/>
      <c r="IMI72" s="399"/>
      <c r="IMJ72" s="399"/>
      <c r="IMK72" s="567"/>
      <c r="IML72" s="399"/>
      <c r="IMM72" s="399"/>
      <c r="IMN72" s="399"/>
      <c r="IMO72" s="399"/>
      <c r="IMP72" s="399"/>
      <c r="IMQ72" s="399"/>
      <c r="IMR72" s="399"/>
      <c r="IMS72" s="399"/>
      <c r="IMT72" s="399"/>
      <c r="IMU72" s="918"/>
      <c r="IMV72" s="918"/>
      <c r="IMW72" s="918"/>
      <c r="IMX72" s="566"/>
      <c r="IMY72" s="399"/>
      <c r="IMZ72" s="399"/>
      <c r="INA72" s="399"/>
      <c r="INB72" s="567"/>
      <c r="INC72" s="399"/>
      <c r="IND72" s="399"/>
      <c r="INE72" s="399"/>
      <c r="INF72" s="399"/>
      <c r="ING72" s="399"/>
      <c r="INH72" s="399"/>
      <c r="INI72" s="399"/>
      <c r="INJ72" s="399"/>
      <c r="INK72" s="399"/>
      <c r="INL72" s="918"/>
      <c r="INM72" s="918"/>
      <c r="INN72" s="918"/>
      <c r="INO72" s="566"/>
      <c r="INP72" s="399"/>
      <c r="INQ72" s="399"/>
      <c r="INR72" s="399"/>
      <c r="INS72" s="567"/>
      <c r="INT72" s="399"/>
      <c r="INU72" s="399"/>
      <c r="INV72" s="399"/>
      <c r="INW72" s="399"/>
      <c r="INX72" s="399"/>
      <c r="INY72" s="399"/>
      <c r="INZ72" s="399"/>
      <c r="IOA72" s="399"/>
      <c r="IOB72" s="399"/>
      <c r="IOC72" s="918"/>
      <c r="IOD72" s="918"/>
      <c r="IOE72" s="918"/>
      <c r="IOF72" s="566"/>
      <c r="IOG72" s="399"/>
      <c r="IOH72" s="399"/>
      <c r="IOI72" s="399"/>
      <c r="IOJ72" s="567"/>
      <c r="IOK72" s="399"/>
      <c r="IOL72" s="399"/>
      <c r="IOM72" s="399"/>
      <c r="ION72" s="399"/>
      <c r="IOO72" s="399"/>
      <c r="IOP72" s="399"/>
      <c r="IOQ72" s="399"/>
      <c r="IOR72" s="399"/>
      <c r="IOS72" s="399"/>
      <c r="IOT72" s="918"/>
      <c r="IOU72" s="918"/>
      <c r="IOV72" s="918"/>
      <c r="IOW72" s="566"/>
      <c r="IOX72" s="399"/>
      <c r="IOY72" s="399"/>
      <c r="IOZ72" s="399"/>
      <c r="IPA72" s="567"/>
      <c r="IPB72" s="399"/>
      <c r="IPC72" s="399"/>
      <c r="IPD72" s="399"/>
      <c r="IPE72" s="399"/>
      <c r="IPF72" s="399"/>
      <c r="IPG72" s="399"/>
      <c r="IPH72" s="399"/>
      <c r="IPI72" s="399"/>
      <c r="IPJ72" s="399"/>
      <c r="IPK72" s="918"/>
      <c r="IPL72" s="918"/>
      <c r="IPM72" s="918"/>
      <c r="IPN72" s="566"/>
      <c r="IPO72" s="399"/>
      <c r="IPP72" s="399"/>
      <c r="IPQ72" s="399"/>
      <c r="IPR72" s="567"/>
      <c r="IPS72" s="399"/>
      <c r="IPT72" s="399"/>
      <c r="IPU72" s="399"/>
      <c r="IPV72" s="399"/>
      <c r="IPW72" s="399"/>
      <c r="IPX72" s="399"/>
      <c r="IPY72" s="399"/>
      <c r="IPZ72" s="399"/>
      <c r="IQA72" s="399"/>
      <c r="IQB72" s="918"/>
      <c r="IQC72" s="918"/>
      <c r="IQD72" s="918"/>
      <c r="IQE72" s="566"/>
      <c r="IQF72" s="399"/>
      <c r="IQG72" s="399"/>
      <c r="IQH72" s="399"/>
      <c r="IQI72" s="567"/>
      <c r="IQJ72" s="399"/>
      <c r="IQK72" s="399"/>
      <c r="IQL72" s="399"/>
      <c r="IQM72" s="399"/>
      <c r="IQN72" s="399"/>
      <c r="IQO72" s="399"/>
      <c r="IQP72" s="399"/>
      <c r="IQQ72" s="399"/>
      <c r="IQR72" s="399"/>
      <c r="IQS72" s="918"/>
      <c r="IQT72" s="918"/>
      <c r="IQU72" s="918"/>
      <c r="IQV72" s="566"/>
      <c r="IQW72" s="399"/>
      <c r="IQX72" s="399"/>
      <c r="IQY72" s="399"/>
      <c r="IQZ72" s="567"/>
      <c r="IRA72" s="399"/>
      <c r="IRB72" s="399"/>
      <c r="IRC72" s="399"/>
      <c r="IRD72" s="399"/>
      <c r="IRE72" s="399"/>
      <c r="IRF72" s="399"/>
      <c r="IRG72" s="399"/>
      <c r="IRH72" s="399"/>
      <c r="IRI72" s="399"/>
      <c r="IRJ72" s="918"/>
      <c r="IRK72" s="918"/>
      <c r="IRL72" s="918"/>
      <c r="IRM72" s="566"/>
      <c r="IRN72" s="399"/>
      <c r="IRO72" s="399"/>
      <c r="IRP72" s="399"/>
      <c r="IRQ72" s="567"/>
      <c r="IRR72" s="399"/>
      <c r="IRS72" s="399"/>
      <c r="IRT72" s="399"/>
      <c r="IRU72" s="399"/>
      <c r="IRV72" s="399"/>
      <c r="IRW72" s="399"/>
      <c r="IRX72" s="399"/>
      <c r="IRY72" s="399"/>
      <c r="IRZ72" s="399"/>
      <c r="ISA72" s="918"/>
      <c r="ISB72" s="918"/>
      <c r="ISC72" s="918"/>
      <c r="ISD72" s="566"/>
      <c r="ISE72" s="399"/>
      <c r="ISF72" s="399"/>
      <c r="ISG72" s="399"/>
      <c r="ISH72" s="567"/>
      <c r="ISI72" s="399"/>
      <c r="ISJ72" s="399"/>
      <c r="ISK72" s="399"/>
      <c r="ISL72" s="399"/>
      <c r="ISM72" s="399"/>
      <c r="ISN72" s="399"/>
      <c r="ISO72" s="399"/>
      <c r="ISP72" s="399"/>
      <c r="ISQ72" s="399"/>
      <c r="ISR72" s="918"/>
      <c r="ISS72" s="918"/>
      <c r="IST72" s="918"/>
      <c r="ISU72" s="566"/>
      <c r="ISV72" s="399"/>
      <c r="ISW72" s="399"/>
      <c r="ISX72" s="399"/>
      <c r="ISY72" s="567"/>
      <c r="ISZ72" s="399"/>
      <c r="ITA72" s="399"/>
      <c r="ITB72" s="399"/>
      <c r="ITC72" s="399"/>
      <c r="ITD72" s="399"/>
      <c r="ITE72" s="399"/>
      <c r="ITF72" s="399"/>
      <c r="ITG72" s="399"/>
      <c r="ITH72" s="399"/>
      <c r="ITI72" s="918"/>
      <c r="ITJ72" s="918"/>
      <c r="ITK72" s="918"/>
      <c r="ITL72" s="566"/>
      <c r="ITM72" s="399"/>
      <c r="ITN72" s="399"/>
      <c r="ITO72" s="399"/>
      <c r="ITP72" s="567"/>
      <c r="ITQ72" s="399"/>
      <c r="ITR72" s="399"/>
      <c r="ITS72" s="399"/>
      <c r="ITT72" s="399"/>
      <c r="ITU72" s="399"/>
      <c r="ITV72" s="399"/>
      <c r="ITW72" s="399"/>
      <c r="ITX72" s="399"/>
      <c r="ITY72" s="399"/>
      <c r="ITZ72" s="918"/>
      <c r="IUA72" s="918"/>
      <c r="IUB72" s="918"/>
      <c r="IUC72" s="566"/>
      <c r="IUD72" s="399"/>
      <c r="IUE72" s="399"/>
      <c r="IUF72" s="399"/>
      <c r="IUG72" s="567"/>
      <c r="IUH72" s="399"/>
      <c r="IUI72" s="399"/>
      <c r="IUJ72" s="399"/>
      <c r="IUK72" s="399"/>
      <c r="IUL72" s="399"/>
      <c r="IUM72" s="399"/>
      <c r="IUN72" s="399"/>
      <c r="IUO72" s="399"/>
      <c r="IUP72" s="399"/>
      <c r="IUQ72" s="918"/>
      <c r="IUR72" s="918"/>
      <c r="IUS72" s="918"/>
      <c r="IUT72" s="566"/>
      <c r="IUU72" s="399"/>
      <c r="IUV72" s="399"/>
      <c r="IUW72" s="399"/>
      <c r="IUX72" s="567"/>
      <c r="IUY72" s="399"/>
      <c r="IUZ72" s="399"/>
      <c r="IVA72" s="399"/>
      <c r="IVB72" s="399"/>
      <c r="IVC72" s="399"/>
      <c r="IVD72" s="399"/>
      <c r="IVE72" s="399"/>
      <c r="IVF72" s="399"/>
      <c r="IVG72" s="399"/>
      <c r="IVH72" s="918"/>
      <c r="IVI72" s="918"/>
      <c r="IVJ72" s="918"/>
      <c r="IVK72" s="566"/>
      <c r="IVL72" s="399"/>
      <c r="IVM72" s="399"/>
      <c r="IVN72" s="399"/>
      <c r="IVO72" s="567"/>
      <c r="IVP72" s="399"/>
      <c r="IVQ72" s="399"/>
      <c r="IVR72" s="399"/>
      <c r="IVS72" s="399"/>
      <c r="IVT72" s="399"/>
      <c r="IVU72" s="399"/>
      <c r="IVV72" s="399"/>
      <c r="IVW72" s="399"/>
      <c r="IVX72" s="399"/>
      <c r="IVY72" s="918"/>
      <c r="IVZ72" s="918"/>
      <c r="IWA72" s="918"/>
      <c r="IWB72" s="566"/>
      <c r="IWC72" s="399"/>
      <c r="IWD72" s="399"/>
      <c r="IWE72" s="399"/>
      <c r="IWF72" s="567"/>
      <c r="IWG72" s="399"/>
      <c r="IWH72" s="399"/>
      <c r="IWI72" s="399"/>
      <c r="IWJ72" s="399"/>
      <c r="IWK72" s="399"/>
      <c r="IWL72" s="399"/>
      <c r="IWM72" s="399"/>
      <c r="IWN72" s="399"/>
      <c r="IWO72" s="399"/>
      <c r="IWP72" s="918"/>
      <c r="IWQ72" s="918"/>
      <c r="IWR72" s="918"/>
      <c r="IWS72" s="566"/>
      <c r="IWT72" s="399"/>
      <c r="IWU72" s="399"/>
      <c r="IWV72" s="399"/>
      <c r="IWW72" s="567"/>
      <c r="IWX72" s="399"/>
      <c r="IWY72" s="399"/>
      <c r="IWZ72" s="399"/>
      <c r="IXA72" s="399"/>
      <c r="IXB72" s="399"/>
      <c r="IXC72" s="399"/>
      <c r="IXD72" s="399"/>
      <c r="IXE72" s="399"/>
      <c r="IXF72" s="399"/>
      <c r="IXG72" s="918"/>
      <c r="IXH72" s="918"/>
      <c r="IXI72" s="918"/>
      <c r="IXJ72" s="566"/>
      <c r="IXK72" s="399"/>
      <c r="IXL72" s="399"/>
      <c r="IXM72" s="399"/>
      <c r="IXN72" s="567"/>
      <c r="IXO72" s="399"/>
      <c r="IXP72" s="399"/>
      <c r="IXQ72" s="399"/>
      <c r="IXR72" s="399"/>
      <c r="IXS72" s="399"/>
      <c r="IXT72" s="399"/>
      <c r="IXU72" s="399"/>
      <c r="IXV72" s="399"/>
      <c r="IXW72" s="399"/>
      <c r="IXX72" s="918"/>
      <c r="IXY72" s="918"/>
      <c r="IXZ72" s="918"/>
      <c r="IYA72" s="566"/>
      <c r="IYB72" s="399"/>
      <c r="IYC72" s="399"/>
      <c r="IYD72" s="399"/>
      <c r="IYE72" s="567"/>
      <c r="IYF72" s="399"/>
      <c r="IYG72" s="399"/>
      <c r="IYH72" s="399"/>
      <c r="IYI72" s="399"/>
      <c r="IYJ72" s="399"/>
      <c r="IYK72" s="399"/>
      <c r="IYL72" s="399"/>
      <c r="IYM72" s="399"/>
      <c r="IYN72" s="399"/>
      <c r="IYO72" s="918"/>
      <c r="IYP72" s="918"/>
      <c r="IYQ72" s="918"/>
      <c r="IYR72" s="566"/>
      <c r="IYS72" s="399"/>
      <c r="IYT72" s="399"/>
      <c r="IYU72" s="399"/>
      <c r="IYV72" s="567"/>
      <c r="IYW72" s="399"/>
      <c r="IYX72" s="399"/>
      <c r="IYY72" s="399"/>
      <c r="IYZ72" s="399"/>
      <c r="IZA72" s="399"/>
      <c r="IZB72" s="399"/>
      <c r="IZC72" s="399"/>
      <c r="IZD72" s="399"/>
      <c r="IZE72" s="399"/>
      <c r="IZF72" s="918"/>
      <c r="IZG72" s="918"/>
      <c r="IZH72" s="918"/>
      <c r="IZI72" s="566"/>
      <c r="IZJ72" s="399"/>
      <c r="IZK72" s="399"/>
      <c r="IZL72" s="399"/>
      <c r="IZM72" s="567"/>
      <c r="IZN72" s="399"/>
      <c r="IZO72" s="399"/>
      <c r="IZP72" s="399"/>
      <c r="IZQ72" s="399"/>
      <c r="IZR72" s="399"/>
      <c r="IZS72" s="399"/>
      <c r="IZT72" s="399"/>
      <c r="IZU72" s="399"/>
      <c r="IZV72" s="399"/>
      <c r="IZW72" s="918"/>
      <c r="IZX72" s="918"/>
      <c r="IZY72" s="918"/>
      <c r="IZZ72" s="566"/>
      <c r="JAA72" s="399"/>
      <c r="JAB72" s="399"/>
      <c r="JAC72" s="399"/>
      <c r="JAD72" s="567"/>
      <c r="JAE72" s="399"/>
      <c r="JAF72" s="399"/>
      <c r="JAG72" s="399"/>
      <c r="JAH72" s="399"/>
      <c r="JAI72" s="399"/>
      <c r="JAJ72" s="399"/>
      <c r="JAK72" s="399"/>
      <c r="JAL72" s="399"/>
      <c r="JAM72" s="399"/>
      <c r="JAN72" s="918"/>
      <c r="JAO72" s="918"/>
      <c r="JAP72" s="918"/>
      <c r="JAQ72" s="566"/>
      <c r="JAR72" s="399"/>
      <c r="JAS72" s="399"/>
      <c r="JAT72" s="399"/>
      <c r="JAU72" s="567"/>
      <c r="JAV72" s="399"/>
      <c r="JAW72" s="399"/>
      <c r="JAX72" s="399"/>
      <c r="JAY72" s="399"/>
      <c r="JAZ72" s="399"/>
      <c r="JBA72" s="399"/>
      <c r="JBB72" s="399"/>
      <c r="JBC72" s="399"/>
      <c r="JBD72" s="399"/>
      <c r="JBE72" s="918"/>
      <c r="JBF72" s="918"/>
      <c r="JBG72" s="918"/>
      <c r="JBH72" s="566"/>
      <c r="JBI72" s="399"/>
      <c r="JBJ72" s="399"/>
      <c r="JBK72" s="399"/>
      <c r="JBL72" s="567"/>
      <c r="JBM72" s="399"/>
      <c r="JBN72" s="399"/>
      <c r="JBO72" s="399"/>
      <c r="JBP72" s="399"/>
      <c r="JBQ72" s="399"/>
      <c r="JBR72" s="399"/>
      <c r="JBS72" s="399"/>
      <c r="JBT72" s="399"/>
      <c r="JBU72" s="399"/>
      <c r="JBV72" s="918"/>
      <c r="JBW72" s="918"/>
      <c r="JBX72" s="918"/>
      <c r="JBY72" s="566"/>
      <c r="JBZ72" s="399"/>
      <c r="JCA72" s="399"/>
      <c r="JCB72" s="399"/>
      <c r="JCC72" s="567"/>
      <c r="JCD72" s="399"/>
      <c r="JCE72" s="399"/>
      <c r="JCF72" s="399"/>
      <c r="JCG72" s="399"/>
      <c r="JCH72" s="399"/>
      <c r="JCI72" s="399"/>
      <c r="JCJ72" s="399"/>
      <c r="JCK72" s="399"/>
      <c r="JCL72" s="399"/>
      <c r="JCM72" s="918"/>
      <c r="JCN72" s="918"/>
      <c r="JCO72" s="918"/>
      <c r="JCP72" s="566"/>
      <c r="JCQ72" s="399"/>
      <c r="JCR72" s="399"/>
      <c r="JCS72" s="399"/>
      <c r="JCT72" s="567"/>
      <c r="JCU72" s="399"/>
      <c r="JCV72" s="399"/>
      <c r="JCW72" s="399"/>
      <c r="JCX72" s="399"/>
      <c r="JCY72" s="399"/>
      <c r="JCZ72" s="399"/>
      <c r="JDA72" s="399"/>
      <c r="JDB72" s="399"/>
      <c r="JDC72" s="399"/>
      <c r="JDD72" s="918"/>
      <c r="JDE72" s="918"/>
      <c r="JDF72" s="918"/>
      <c r="JDG72" s="566"/>
      <c r="JDH72" s="399"/>
      <c r="JDI72" s="399"/>
      <c r="JDJ72" s="399"/>
      <c r="JDK72" s="567"/>
      <c r="JDL72" s="399"/>
      <c r="JDM72" s="399"/>
      <c r="JDN72" s="399"/>
      <c r="JDO72" s="399"/>
      <c r="JDP72" s="399"/>
      <c r="JDQ72" s="399"/>
      <c r="JDR72" s="399"/>
      <c r="JDS72" s="399"/>
      <c r="JDT72" s="399"/>
      <c r="JDU72" s="918"/>
      <c r="JDV72" s="918"/>
      <c r="JDW72" s="918"/>
      <c r="JDX72" s="566"/>
      <c r="JDY72" s="399"/>
      <c r="JDZ72" s="399"/>
      <c r="JEA72" s="399"/>
      <c r="JEB72" s="567"/>
      <c r="JEC72" s="399"/>
      <c r="JED72" s="399"/>
      <c r="JEE72" s="399"/>
      <c r="JEF72" s="399"/>
      <c r="JEG72" s="399"/>
      <c r="JEH72" s="399"/>
      <c r="JEI72" s="399"/>
      <c r="JEJ72" s="399"/>
      <c r="JEK72" s="399"/>
      <c r="JEL72" s="918"/>
      <c r="JEM72" s="918"/>
      <c r="JEN72" s="918"/>
      <c r="JEO72" s="566"/>
      <c r="JEP72" s="399"/>
      <c r="JEQ72" s="399"/>
      <c r="JER72" s="399"/>
      <c r="JES72" s="567"/>
      <c r="JET72" s="399"/>
      <c r="JEU72" s="399"/>
      <c r="JEV72" s="399"/>
      <c r="JEW72" s="399"/>
      <c r="JEX72" s="399"/>
      <c r="JEY72" s="399"/>
      <c r="JEZ72" s="399"/>
      <c r="JFA72" s="399"/>
      <c r="JFB72" s="399"/>
      <c r="JFC72" s="918"/>
      <c r="JFD72" s="918"/>
      <c r="JFE72" s="918"/>
      <c r="JFF72" s="566"/>
      <c r="JFG72" s="399"/>
      <c r="JFH72" s="399"/>
      <c r="JFI72" s="399"/>
      <c r="JFJ72" s="567"/>
      <c r="JFK72" s="399"/>
      <c r="JFL72" s="399"/>
      <c r="JFM72" s="399"/>
      <c r="JFN72" s="399"/>
      <c r="JFO72" s="399"/>
      <c r="JFP72" s="399"/>
      <c r="JFQ72" s="399"/>
      <c r="JFR72" s="399"/>
      <c r="JFS72" s="399"/>
      <c r="JFT72" s="918"/>
      <c r="JFU72" s="918"/>
      <c r="JFV72" s="918"/>
      <c r="JFW72" s="566"/>
      <c r="JFX72" s="399"/>
      <c r="JFY72" s="399"/>
      <c r="JFZ72" s="399"/>
      <c r="JGA72" s="567"/>
      <c r="JGB72" s="399"/>
      <c r="JGC72" s="399"/>
      <c r="JGD72" s="399"/>
      <c r="JGE72" s="399"/>
      <c r="JGF72" s="399"/>
      <c r="JGG72" s="399"/>
      <c r="JGH72" s="399"/>
      <c r="JGI72" s="399"/>
      <c r="JGJ72" s="399"/>
      <c r="JGK72" s="918"/>
      <c r="JGL72" s="918"/>
      <c r="JGM72" s="918"/>
      <c r="JGN72" s="566"/>
      <c r="JGO72" s="399"/>
      <c r="JGP72" s="399"/>
      <c r="JGQ72" s="399"/>
      <c r="JGR72" s="567"/>
      <c r="JGS72" s="399"/>
      <c r="JGT72" s="399"/>
      <c r="JGU72" s="399"/>
      <c r="JGV72" s="399"/>
      <c r="JGW72" s="399"/>
      <c r="JGX72" s="399"/>
      <c r="JGY72" s="399"/>
      <c r="JGZ72" s="399"/>
      <c r="JHA72" s="399"/>
      <c r="JHB72" s="918"/>
      <c r="JHC72" s="918"/>
      <c r="JHD72" s="918"/>
      <c r="JHE72" s="566"/>
      <c r="JHF72" s="399"/>
      <c r="JHG72" s="399"/>
      <c r="JHH72" s="399"/>
      <c r="JHI72" s="567"/>
      <c r="JHJ72" s="399"/>
      <c r="JHK72" s="399"/>
      <c r="JHL72" s="399"/>
      <c r="JHM72" s="399"/>
      <c r="JHN72" s="399"/>
      <c r="JHO72" s="399"/>
      <c r="JHP72" s="399"/>
      <c r="JHQ72" s="399"/>
      <c r="JHR72" s="399"/>
      <c r="JHS72" s="918"/>
      <c r="JHT72" s="918"/>
      <c r="JHU72" s="918"/>
      <c r="JHV72" s="566"/>
      <c r="JHW72" s="399"/>
      <c r="JHX72" s="399"/>
      <c r="JHY72" s="399"/>
      <c r="JHZ72" s="567"/>
      <c r="JIA72" s="399"/>
      <c r="JIB72" s="399"/>
      <c r="JIC72" s="399"/>
      <c r="JID72" s="399"/>
      <c r="JIE72" s="399"/>
      <c r="JIF72" s="399"/>
      <c r="JIG72" s="399"/>
      <c r="JIH72" s="399"/>
      <c r="JII72" s="399"/>
      <c r="JIJ72" s="918"/>
      <c r="JIK72" s="918"/>
      <c r="JIL72" s="918"/>
      <c r="JIM72" s="566"/>
      <c r="JIN72" s="399"/>
      <c r="JIO72" s="399"/>
      <c r="JIP72" s="399"/>
      <c r="JIQ72" s="567"/>
      <c r="JIR72" s="399"/>
      <c r="JIS72" s="399"/>
      <c r="JIT72" s="399"/>
      <c r="JIU72" s="399"/>
      <c r="JIV72" s="399"/>
      <c r="JIW72" s="399"/>
      <c r="JIX72" s="399"/>
      <c r="JIY72" s="399"/>
      <c r="JIZ72" s="399"/>
      <c r="JJA72" s="918"/>
      <c r="JJB72" s="918"/>
      <c r="JJC72" s="918"/>
      <c r="JJD72" s="566"/>
      <c r="JJE72" s="399"/>
      <c r="JJF72" s="399"/>
      <c r="JJG72" s="399"/>
      <c r="JJH72" s="567"/>
      <c r="JJI72" s="399"/>
      <c r="JJJ72" s="399"/>
      <c r="JJK72" s="399"/>
      <c r="JJL72" s="399"/>
      <c r="JJM72" s="399"/>
      <c r="JJN72" s="399"/>
      <c r="JJO72" s="399"/>
      <c r="JJP72" s="399"/>
      <c r="JJQ72" s="399"/>
      <c r="JJR72" s="918"/>
      <c r="JJS72" s="918"/>
      <c r="JJT72" s="918"/>
      <c r="JJU72" s="566"/>
      <c r="JJV72" s="399"/>
      <c r="JJW72" s="399"/>
      <c r="JJX72" s="399"/>
      <c r="JJY72" s="567"/>
      <c r="JJZ72" s="399"/>
      <c r="JKA72" s="399"/>
      <c r="JKB72" s="399"/>
      <c r="JKC72" s="399"/>
      <c r="JKD72" s="399"/>
      <c r="JKE72" s="399"/>
      <c r="JKF72" s="399"/>
      <c r="JKG72" s="399"/>
      <c r="JKH72" s="399"/>
      <c r="JKI72" s="918"/>
      <c r="JKJ72" s="918"/>
      <c r="JKK72" s="918"/>
      <c r="JKL72" s="566"/>
      <c r="JKM72" s="399"/>
      <c r="JKN72" s="399"/>
      <c r="JKO72" s="399"/>
      <c r="JKP72" s="567"/>
      <c r="JKQ72" s="399"/>
      <c r="JKR72" s="399"/>
      <c r="JKS72" s="399"/>
      <c r="JKT72" s="399"/>
      <c r="JKU72" s="399"/>
      <c r="JKV72" s="399"/>
      <c r="JKW72" s="399"/>
      <c r="JKX72" s="399"/>
      <c r="JKY72" s="399"/>
      <c r="JKZ72" s="918"/>
      <c r="JLA72" s="918"/>
      <c r="JLB72" s="918"/>
      <c r="JLC72" s="566"/>
      <c r="JLD72" s="399"/>
      <c r="JLE72" s="399"/>
      <c r="JLF72" s="399"/>
      <c r="JLG72" s="567"/>
      <c r="JLH72" s="399"/>
      <c r="JLI72" s="399"/>
      <c r="JLJ72" s="399"/>
      <c r="JLK72" s="399"/>
      <c r="JLL72" s="399"/>
      <c r="JLM72" s="399"/>
      <c r="JLN72" s="399"/>
      <c r="JLO72" s="399"/>
      <c r="JLP72" s="399"/>
      <c r="JLQ72" s="918"/>
      <c r="JLR72" s="918"/>
      <c r="JLS72" s="918"/>
      <c r="JLT72" s="566"/>
      <c r="JLU72" s="399"/>
      <c r="JLV72" s="399"/>
      <c r="JLW72" s="399"/>
      <c r="JLX72" s="567"/>
      <c r="JLY72" s="399"/>
      <c r="JLZ72" s="399"/>
      <c r="JMA72" s="399"/>
      <c r="JMB72" s="399"/>
      <c r="JMC72" s="399"/>
      <c r="JMD72" s="399"/>
      <c r="JME72" s="399"/>
      <c r="JMF72" s="399"/>
      <c r="JMG72" s="399"/>
      <c r="JMH72" s="918"/>
      <c r="JMI72" s="918"/>
      <c r="JMJ72" s="918"/>
      <c r="JMK72" s="566"/>
      <c r="JML72" s="399"/>
      <c r="JMM72" s="399"/>
      <c r="JMN72" s="399"/>
      <c r="JMO72" s="567"/>
      <c r="JMP72" s="399"/>
      <c r="JMQ72" s="399"/>
      <c r="JMR72" s="399"/>
      <c r="JMS72" s="399"/>
      <c r="JMT72" s="399"/>
      <c r="JMU72" s="399"/>
      <c r="JMV72" s="399"/>
      <c r="JMW72" s="399"/>
      <c r="JMX72" s="399"/>
      <c r="JMY72" s="918"/>
      <c r="JMZ72" s="918"/>
      <c r="JNA72" s="918"/>
      <c r="JNB72" s="566"/>
      <c r="JNC72" s="399"/>
      <c r="JND72" s="399"/>
      <c r="JNE72" s="399"/>
      <c r="JNF72" s="567"/>
      <c r="JNG72" s="399"/>
      <c r="JNH72" s="399"/>
      <c r="JNI72" s="399"/>
      <c r="JNJ72" s="399"/>
      <c r="JNK72" s="399"/>
      <c r="JNL72" s="399"/>
      <c r="JNM72" s="399"/>
      <c r="JNN72" s="399"/>
      <c r="JNO72" s="399"/>
      <c r="JNP72" s="918"/>
      <c r="JNQ72" s="918"/>
      <c r="JNR72" s="918"/>
      <c r="JNS72" s="566"/>
      <c r="JNT72" s="399"/>
      <c r="JNU72" s="399"/>
      <c r="JNV72" s="399"/>
      <c r="JNW72" s="567"/>
      <c r="JNX72" s="399"/>
      <c r="JNY72" s="399"/>
      <c r="JNZ72" s="399"/>
      <c r="JOA72" s="399"/>
      <c r="JOB72" s="399"/>
      <c r="JOC72" s="399"/>
      <c r="JOD72" s="399"/>
      <c r="JOE72" s="399"/>
      <c r="JOF72" s="399"/>
      <c r="JOG72" s="918"/>
      <c r="JOH72" s="918"/>
      <c r="JOI72" s="918"/>
      <c r="JOJ72" s="566"/>
      <c r="JOK72" s="399"/>
      <c r="JOL72" s="399"/>
      <c r="JOM72" s="399"/>
      <c r="JON72" s="567"/>
      <c r="JOO72" s="399"/>
      <c r="JOP72" s="399"/>
      <c r="JOQ72" s="399"/>
      <c r="JOR72" s="399"/>
      <c r="JOS72" s="399"/>
      <c r="JOT72" s="399"/>
      <c r="JOU72" s="399"/>
      <c r="JOV72" s="399"/>
      <c r="JOW72" s="399"/>
      <c r="JOX72" s="918"/>
      <c r="JOY72" s="918"/>
      <c r="JOZ72" s="918"/>
      <c r="JPA72" s="566"/>
      <c r="JPB72" s="399"/>
      <c r="JPC72" s="399"/>
      <c r="JPD72" s="399"/>
      <c r="JPE72" s="567"/>
      <c r="JPF72" s="399"/>
      <c r="JPG72" s="399"/>
      <c r="JPH72" s="399"/>
      <c r="JPI72" s="399"/>
      <c r="JPJ72" s="399"/>
      <c r="JPK72" s="399"/>
      <c r="JPL72" s="399"/>
      <c r="JPM72" s="399"/>
      <c r="JPN72" s="399"/>
      <c r="JPO72" s="918"/>
      <c r="JPP72" s="918"/>
      <c r="JPQ72" s="918"/>
      <c r="JPR72" s="566"/>
      <c r="JPS72" s="399"/>
      <c r="JPT72" s="399"/>
      <c r="JPU72" s="399"/>
      <c r="JPV72" s="567"/>
      <c r="JPW72" s="399"/>
      <c r="JPX72" s="399"/>
      <c r="JPY72" s="399"/>
      <c r="JPZ72" s="399"/>
      <c r="JQA72" s="399"/>
      <c r="JQB72" s="399"/>
      <c r="JQC72" s="399"/>
      <c r="JQD72" s="399"/>
      <c r="JQE72" s="399"/>
      <c r="JQF72" s="918"/>
      <c r="JQG72" s="918"/>
      <c r="JQH72" s="918"/>
      <c r="JQI72" s="566"/>
      <c r="JQJ72" s="399"/>
      <c r="JQK72" s="399"/>
      <c r="JQL72" s="399"/>
      <c r="JQM72" s="567"/>
      <c r="JQN72" s="399"/>
      <c r="JQO72" s="399"/>
      <c r="JQP72" s="399"/>
      <c r="JQQ72" s="399"/>
      <c r="JQR72" s="399"/>
      <c r="JQS72" s="399"/>
      <c r="JQT72" s="399"/>
      <c r="JQU72" s="399"/>
      <c r="JQV72" s="399"/>
      <c r="JQW72" s="918"/>
      <c r="JQX72" s="918"/>
      <c r="JQY72" s="918"/>
      <c r="JQZ72" s="566"/>
      <c r="JRA72" s="399"/>
      <c r="JRB72" s="399"/>
      <c r="JRC72" s="399"/>
      <c r="JRD72" s="567"/>
      <c r="JRE72" s="399"/>
      <c r="JRF72" s="399"/>
      <c r="JRG72" s="399"/>
      <c r="JRH72" s="399"/>
      <c r="JRI72" s="399"/>
      <c r="JRJ72" s="399"/>
      <c r="JRK72" s="399"/>
      <c r="JRL72" s="399"/>
      <c r="JRM72" s="399"/>
      <c r="JRN72" s="918"/>
      <c r="JRO72" s="918"/>
      <c r="JRP72" s="918"/>
      <c r="JRQ72" s="566"/>
      <c r="JRR72" s="399"/>
      <c r="JRS72" s="399"/>
      <c r="JRT72" s="399"/>
      <c r="JRU72" s="567"/>
      <c r="JRV72" s="399"/>
      <c r="JRW72" s="399"/>
      <c r="JRX72" s="399"/>
      <c r="JRY72" s="399"/>
      <c r="JRZ72" s="399"/>
      <c r="JSA72" s="399"/>
      <c r="JSB72" s="399"/>
      <c r="JSC72" s="399"/>
      <c r="JSD72" s="399"/>
      <c r="JSE72" s="918"/>
      <c r="JSF72" s="918"/>
      <c r="JSG72" s="918"/>
      <c r="JSH72" s="566"/>
      <c r="JSI72" s="399"/>
      <c r="JSJ72" s="399"/>
      <c r="JSK72" s="399"/>
      <c r="JSL72" s="567"/>
      <c r="JSM72" s="399"/>
      <c r="JSN72" s="399"/>
      <c r="JSO72" s="399"/>
      <c r="JSP72" s="399"/>
      <c r="JSQ72" s="399"/>
      <c r="JSR72" s="399"/>
      <c r="JSS72" s="399"/>
      <c r="JST72" s="399"/>
      <c r="JSU72" s="399"/>
      <c r="JSV72" s="918"/>
      <c r="JSW72" s="918"/>
      <c r="JSX72" s="918"/>
      <c r="JSY72" s="566"/>
      <c r="JSZ72" s="399"/>
      <c r="JTA72" s="399"/>
      <c r="JTB72" s="399"/>
      <c r="JTC72" s="567"/>
      <c r="JTD72" s="399"/>
      <c r="JTE72" s="399"/>
      <c r="JTF72" s="399"/>
      <c r="JTG72" s="399"/>
      <c r="JTH72" s="399"/>
      <c r="JTI72" s="399"/>
      <c r="JTJ72" s="399"/>
      <c r="JTK72" s="399"/>
      <c r="JTL72" s="399"/>
      <c r="JTM72" s="918"/>
      <c r="JTN72" s="918"/>
      <c r="JTO72" s="918"/>
      <c r="JTP72" s="566"/>
      <c r="JTQ72" s="399"/>
      <c r="JTR72" s="399"/>
      <c r="JTS72" s="399"/>
      <c r="JTT72" s="567"/>
      <c r="JTU72" s="399"/>
      <c r="JTV72" s="399"/>
      <c r="JTW72" s="399"/>
      <c r="JTX72" s="399"/>
      <c r="JTY72" s="399"/>
      <c r="JTZ72" s="399"/>
      <c r="JUA72" s="399"/>
      <c r="JUB72" s="399"/>
      <c r="JUC72" s="399"/>
      <c r="JUD72" s="918"/>
      <c r="JUE72" s="918"/>
      <c r="JUF72" s="918"/>
      <c r="JUG72" s="566"/>
      <c r="JUH72" s="399"/>
      <c r="JUI72" s="399"/>
      <c r="JUJ72" s="399"/>
      <c r="JUK72" s="567"/>
      <c r="JUL72" s="399"/>
      <c r="JUM72" s="399"/>
      <c r="JUN72" s="399"/>
      <c r="JUO72" s="399"/>
      <c r="JUP72" s="399"/>
      <c r="JUQ72" s="399"/>
      <c r="JUR72" s="399"/>
      <c r="JUS72" s="399"/>
      <c r="JUT72" s="399"/>
      <c r="JUU72" s="918"/>
      <c r="JUV72" s="918"/>
      <c r="JUW72" s="918"/>
      <c r="JUX72" s="566"/>
      <c r="JUY72" s="399"/>
      <c r="JUZ72" s="399"/>
      <c r="JVA72" s="399"/>
      <c r="JVB72" s="567"/>
      <c r="JVC72" s="399"/>
      <c r="JVD72" s="399"/>
      <c r="JVE72" s="399"/>
      <c r="JVF72" s="399"/>
      <c r="JVG72" s="399"/>
      <c r="JVH72" s="399"/>
      <c r="JVI72" s="399"/>
      <c r="JVJ72" s="399"/>
      <c r="JVK72" s="399"/>
      <c r="JVL72" s="918"/>
      <c r="JVM72" s="918"/>
      <c r="JVN72" s="918"/>
      <c r="JVO72" s="566"/>
      <c r="JVP72" s="399"/>
      <c r="JVQ72" s="399"/>
      <c r="JVR72" s="399"/>
      <c r="JVS72" s="567"/>
      <c r="JVT72" s="399"/>
      <c r="JVU72" s="399"/>
      <c r="JVV72" s="399"/>
      <c r="JVW72" s="399"/>
      <c r="JVX72" s="399"/>
      <c r="JVY72" s="399"/>
      <c r="JVZ72" s="399"/>
      <c r="JWA72" s="399"/>
      <c r="JWB72" s="399"/>
      <c r="JWC72" s="918"/>
      <c r="JWD72" s="918"/>
      <c r="JWE72" s="918"/>
      <c r="JWF72" s="566"/>
      <c r="JWG72" s="399"/>
      <c r="JWH72" s="399"/>
      <c r="JWI72" s="399"/>
      <c r="JWJ72" s="567"/>
      <c r="JWK72" s="399"/>
      <c r="JWL72" s="399"/>
      <c r="JWM72" s="399"/>
      <c r="JWN72" s="399"/>
      <c r="JWO72" s="399"/>
      <c r="JWP72" s="399"/>
      <c r="JWQ72" s="399"/>
      <c r="JWR72" s="399"/>
      <c r="JWS72" s="399"/>
      <c r="JWT72" s="918"/>
      <c r="JWU72" s="918"/>
      <c r="JWV72" s="918"/>
      <c r="JWW72" s="566"/>
      <c r="JWX72" s="399"/>
      <c r="JWY72" s="399"/>
      <c r="JWZ72" s="399"/>
      <c r="JXA72" s="567"/>
      <c r="JXB72" s="399"/>
      <c r="JXC72" s="399"/>
      <c r="JXD72" s="399"/>
      <c r="JXE72" s="399"/>
      <c r="JXF72" s="399"/>
      <c r="JXG72" s="399"/>
      <c r="JXH72" s="399"/>
      <c r="JXI72" s="399"/>
      <c r="JXJ72" s="399"/>
      <c r="JXK72" s="918"/>
      <c r="JXL72" s="918"/>
      <c r="JXM72" s="918"/>
      <c r="JXN72" s="566"/>
      <c r="JXO72" s="399"/>
      <c r="JXP72" s="399"/>
      <c r="JXQ72" s="399"/>
      <c r="JXR72" s="567"/>
      <c r="JXS72" s="399"/>
      <c r="JXT72" s="399"/>
      <c r="JXU72" s="399"/>
      <c r="JXV72" s="399"/>
      <c r="JXW72" s="399"/>
      <c r="JXX72" s="399"/>
      <c r="JXY72" s="399"/>
      <c r="JXZ72" s="399"/>
      <c r="JYA72" s="399"/>
      <c r="JYB72" s="918"/>
      <c r="JYC72" s="918"/>
      <c r="JYD72" s="918"/>
      <c r="JYE72" s="566"/>
      <c r="JYF72" s="399"/>
      <c r="JYG72" s="399"/>
      <c r="JYH72" s="399"/>
      <c r="JYI72" s="567"/>
      <c r="JYJ72" s="399"/>
      <c r="JYK72" s="399"/>
      <c r="JYL72" s="399"/>
      <c r="JYM72" s="399"/>
      <c r="JYN72" s="399"/>
      <c r="JYO72" s="399"/>
      <c r="JYP72" s="399"/>
      <c r="JYQ72" s="399"/>
      <c r="JYR72" s="399"/>
      <c r="JYS72" s="918"/>
      <c r="JYT72" s="918"/>
      <c r="JYU72" s="918"/>
      <c r="JYV72" s="566"/>
      <c r="JYW72" s="399"/>
      <c r="JYX72" s="399"/>
      <c r="JYY72" s="399"/>
      <c r="JYZ72" s="567"/>
      <c r="JZA72" s="399"/>
      <c r="JZB72" s="399"/>
      <c r="JZC72" s="399"/>
      <c r="JZD72" s="399"/>
      <c r="JZE72" s="399"/>
      <c r="JZF72" s="399"/>
      <c r="JZG72" s="399"/>
      <c r="JZH72" s="399"/>
      <c r="JZI72" s="399"/>
      <c r="JZJ72" s="918"/>
      <c r="JZK72" s="918"/>
      <c r="JZL72" s="918"/>
      <c r="JZM72" s="566"/>
      <c r="JZN72" s="399"/>
      <c r="JZO72" s="399"/>
      <c r="JZP72" s="399"/>
      <c r="JZQ72" s="567"/>
      <c r="JZR72" s="399"/>
      <c r="JZS72" s="399"/>
      <c r="JZT72" s="399"/>
      <c r="JZU72" s="399"/>
      <c r="JZV72" s="399"/>
      <c r="JZW72" s="399"/>
      <c r="JZX72" s="399"/>
      <c r="JZY72" s="399"/>
      <c r="JZZ72" s="399"/>
      <c r="KAA72" s="918"/>
      <c r="KAB72" s="918"/>
      <c r="KAC72" s="918"/>
      <c r="KAD72" s="566"/>
      <c r="KAE72" s="399"/>
      <c r="KAF72" s="399"/>
      <c r="KAG72" s="399"/>
      <c r="KAH72" s="567"/>
      <c r="KAI72" s="399"/>
      <c r="KAJ72" s="399"/>
      <c r="KAK72" s="399"/>
      <c r="KAL72" s="399"/>
      <c r="KAM72" s="399"/>
      <c r="KAN72" s="399"/>
      <c r="KAO72" s="399"/>
      <c r="KAP72" s="399"/>
      <c r="KAQ72" s="399"/>
      <c r="KAR72" s="918"/>
      <c r="KAS72" s="918"/>
      <c r="KAT72" s="918"/>
      <c r="KAU72" s="566"/>
      <c r="KAV72" s="399"/>
      <c r="KAW72" s="399"/>
      <c r="KAX72" s="399"/>
      <c r="KAY72" s="567"/>
      <c r="KAZ72" s="399"/>
      <c r="KBA72" s="399"/>
      <c r="KBB72" s="399"/>
      <c r="KBC72" s="399"/>
      <c r="KBD72" s="399"/>
      <c r="KBE72" s="399"/>
      <c r="KBF72" s="399"/>
      <c r="KBG72" s="399"/>
      <c r="KBH72" s="399"/>
      <c r="KBI72" s="918"/>
      <c r="KBJ72" s="918"/>
      <c r="KBK72" s="918"/>
      <c r="KBL72" s="566"/>
      <c r="KBM72" s="399"/>
      <c r="KBN72" s="399"/>
      <c r="KBO72" s="399"/>
      <c r="KBP72" s="567"/>
      <c r="KBQ72" s="399"/>
      <c r="KBR72" s="399"/>
      <c r="KBS72" s="399"/>
      <c r="KBT72" s="399"/>
      <c r="KBU72" s="399"/>
      <c r="KBV72" s="399"/>
      <c r="KBW72" s="399"/>
      <c r="KBX72" s="399"/>
      <c r="KBY72" s="399"/>
      <c r="KBZ72" s="918"/>
      <c r="KCA72" s="918"/>
      <c r="KCB72" s="918"/>
      <c r="KCC72" s="566"/>
      <c r="KCD72" s="399"/>
      <c r="KCE72" s="399"/>
      <c r="KCF72" s="399"/>
      <c r="KCG72" s="567"/>
      <c r="KCH72" s="399"/>
      <c r="KCI72" s="399"/>
      <c r="KCJ72" s="399"/>
      <c r="KCK72" s="399"/>
      <c r="KCL72" s="399"/>
      <c r="KCM72" s="399"/>
      <c r="KCN72" s="399"/>
      <c r="KCO72" s="399"/>
      <c r="KCP72" s="399"/>
      <c r="KCQ72" s="918"/>
      <c r="KCR72" s="918"/>
      <c r="KCS72" s="918"/>
      <c r="KCT72" s="566"/>
      <c r="KCU72" s="399"/>
      <c r="KCV72" s="399"/>
      <c r="KCW72" s="399"/>
      <c r="KCX72" s="567"/>
      <c r="KCY72" s="399"/>
      <c r="KCZ72" s="399"/>
      <c r="KDA72" s="399"/>
      <c r="KDB72" s="399"/>
      <c r="KDC72" s="399"/>
      <c r="KDD72" s="399"/>
      <c r="KDE72" s="399"/>
      <c r="KDF72" s="399"/>
      <c r="KDG72" s="399"/>
      <c r="KDH72" s="918"/>
      <c r="KDI72" s="918"/>
      <c r="KDJ72" s="918"/>
      <c r="KDK72" s="566"/>
      <c r="KDL72" s="399"/>
      <c r="KDM72" s="399"/>
      <c r="KDN72" s="399"/>
      <c r="KDO72" s="567"/>
      <c r="KDP72" s="399"/>
      <c r="KDQ72" s="399"/>
      <c r="KDR72" s="399"/>
      <c r="KDS72" s="399"/>
      <c r="KDT72" s="399"/>
      <c r="KDU72" s="399"/>
      <c r="KDV72" s="399"/>
      <c r="KDW72" s="399"/>
      <c r="KDX72" s="399"/>
      <c r="KDY72" s="918"/>
      <c r="KDZ72" s="918"/>
      <c r="KEA72" s="918"/>
      <c r="KEB72" s="566"/>
      <c r="KEC72" s="399"/>
      <c r="KED72" s="399"/>
      <c r="KEE72" s="399"/>
      <c r="KEF72" s="567"/>
      <c r="KEG72" s="399"/>
      <c r="KEH72" s="399"/>
      <c r="KEI72" s="399"/>
      <c r="KEJ72" s="399"/>
      <c r="KEK72" s="399"/>
      <c r="KEL72" s="399"/>
      <c r="KEM72" s="399"/>
      <c r="KEN72" s="399"/>
      <c r="KEO72" s="399"/>
      <c r="KEP72" s="918"/>
      <c r="KEQ72" s="918"/>
      <c r="KER72" s="918"/>
      <c r="KES72" s="566"/>
      <c r="KET72" s="399"/>
      <c r="KEU72" s="399"/>
      <c r="KEV72" s="399"/>
      <c r="KEW72" s="567"/>
      <c r="KEX72" s="399"/>
      <c r="KEY72" s="399"/>
      <c r="KEZ72" s="399"/>
      <c r="KFA72" s="399"/>
      <c r="KFB72" s="399"/>
      <c r="KFC72" s="399"/>
      <c r="KFD72" s="399"/>
      <c r="KFE72" s="399"/>
      <c r="KFF72" s="399"/>
      <c r="KFG72" s="918"/>
      <c r="KFH72" s="918"/>
      <c r="KFI72" s="918"/>
      <c r="KFJ72" s="566"/>
      <c r="KFK72" s="399"/>
      <c r="KFL72" s="399"/>
      <c r="KFM72" s="399"/>
      <c r="KFN72" s="567"/>
      <c r="KFO72" s="399"/>
      <c r="KFP72" s="399"/>
      <c r="KFQ72" s="399"/>
      <c r="KFR72" s="399"/>
      <c r="KFS72" s="399"/>
      <c r="KFT72" s="399"/>
      <c r="KFU72" s="399"/>
      <c r="KFV72" s="399"/>
      <c r="KFW72" s="399"/>
      <c r="KFX72" s="918"/>
      <c r="KFY72" s="918"/>
      <c r="KFZ72" s="918"/>
      <c r="KGA72" s="566"/>
      <c r="KGB72" s="399"/>
      <c r="KGC72" s="399"/>
      <c r="KGD72" s="399"/>
      <c r="KGE72" s="567"/>
      <c r="KGF72" s="399"/>
      <c r="KGG72" s="399"/>
      <c r="KGH72" s="399"/>
      <c r="KGI72" s="399"/>
      <c r="KGJ72" s="399"/>
      <c r="KGK72" s="399"/>
      <c r="KGL72" s="399"/>
      <c r="KGM72" s="399"/>
      <c r="KGN72" s="399"/>
      <c r="KGO72" s="918"/>
      <c r="KGP72" s="918"/>
      <c r="KGQ72" s="918"/>
      <c r="KGR72" s="566"/>
      <c r="KGS72" s="399"/>
      <c r="KGT72" s="399"/>
      <c r="KGU72" s="399"/>
      <c r="KGV72" s="567"/>
      <c r="KGW72" s="399"/>
      <c r="KGX72" s="399"/>
      <c r="KGY72" s="399"/>
      <c r="KGZ72" s="399"/>
      <c r="KHA72" s="399"/>
      <c r="KHB72" s="399"/>
      <c r="KHC72" s="399"/>
      <c r="KHD72" s="399"/>
      <c r="KHE72" s="399"/>
      <c r="KHF72" s="918"/>
      <c r="KHG72" s="918"/>
      <c r="KHH72" s="918"/>
      <c r="KHI72" s="566"/>
      <c r="KHJ72" s="399"/>
      <c r="KHK72" s="399"/>
      <c r="KHL72" s="399"/>
      <c r="KHM72" s="567"/>
      <c r="KHN72" s="399"/>
      <c r="KHO72" s="399"/>
      <c r="KHP72" s="399"/>
      <c r="KHQ72" s="399"/>
      <c r="KHR72" s="399"/>
      <c r="KHS72" s="399"/>
      <c r="KHT72" s="399"/>
      <c r="KHU72" s="399"/>
      <c r="KHV72" s="399"/>
      <c r="KHW72" s="918"/>
      <c r="KHX72" s="918"/>
      <c r="KHY72" s="918"/>
      <c r="KHZ72" s="566"/>
      <c r="KIA72" s="399"/>
      <c r="KIB72" s="399"/>
      <c r="KIC72" s="399"/>
      <c r="KID72" s="567"/>
      <c r="KIE72" s="399"/>
      <c r="KIF72" s="399"/>
      <c r="KIG72" s="399"/>
      <c r="KIH72" s="399"/>
      <c r="KII72" s="399"/>
      <c r="KIJ72" s="399"/>
      <c r="KIK72" s="399"/>
      <c r="KIL72" s="399"/>
      <c r="KIM72" s="399"/>
      <c r="KIN72" s="918"/>
      <c r="KIO72" s="918"/>
      <c r="KIP72" s="918"/>
      <c r="KIQ72" s="566"/>
      <c r="KIR72" s="399"/>
      <c r="KIS72" s="399"/>
      <c r="KIT72" s="399"/>
      <c r="KIU72" s="567"/>
      <c r="KIV72" s="399"/>
      <c r="KIW72" s="399"/>
      <c r="KIX72" s="399"/>
      <c r="KIY72" s="399"/>
      <c r="KIZ72" s="399"/>
      <c r="KJA72" s="399"/>
      <c r="KJB72" s="399"/>
      <c r="KJC72" s="399"/>
      <c r="KJD72" s="399"/>
      <c r="KJE72" s="918"/>
      <c r="KJF72" s="918"/>
      <c r="KJG72" s="918"/>
      <c r="KJH72" s="566"/>
      <c r="KJI72" s="399"/>
      <c r="KJJ72" s="399"/>
      <c r="KJK72" s="399"/>
      <c r="KJL72" s="567"/>
      <c r="KJM72" s="399"/>
      <c r="KJN72" s="399"/>
      <c r="KJO72" s="399"/>
      <c r="KJP72" s="399"/>
      <c r="KJQ72" s="399"/>
      <c r="KJR72" s="399"/>
      <c r="KJS72" s="399"/>
      <c r="KJT72" s="399"/>
      <c r="KJU72" s="399"/>
      <c r="KJV72" s="918"/>
      <c r="KJW72" s="918"/>
      <c r="KJX72" s="918"/>
      <c r="KJY72" s="566"/>
      <c r="KJZ72" s="399"/>
      <c r="KKA72" s="399"/>
      <c r="KKB72" s="399"/>
      <c r="KKC72" s="567"/>
      <c r="KKD72" s="399"/>
      <c r="KKE72" s="399"/>
      <c r="KKF72" s="399"/>
      <c r="KKG72" s="399"/>
      <c r="KKH72" s="399"/>
      <c r="KKI72" s="399"/>
      <c r="KKJ72" s="399"/>
      <c r="KKK72" s="399"/>
      <c r="KKL72" s="399"/>
      <c r="KKM72" s="918"/>
      <c r="KKN72" s="918"/>
      <c r="KKO72" s="918"/>
      <c r="KKP72" s="566"/>
      <c r="KKQ72" s="399"/>
      <c r="KKR72" s="399"/>
      <c r="KKS72" s="399"/>
      <c r="KKT72" s="567"/>
      <c r="KKU72" s="399"/>
      <c r="KKV72" s="399"/>
      <c r="KKW72" s="399"/>
      <c r="KKX72" s="399"/>
      <c r="KKY72" s="399"/>
      <c r="KKZ72" s="399"/>
      <c r="KLA72" s="399"/>
      <c r="KLB72" s="399"/>
      <c r="KLC72" s="399"/>
      <c r="KLD72" s="918"/>
      <c r="KLE72" s="918"/>
      <c r="KLF72" s="918"/>
      <c r="KLG72" s="566"/>
      <c r="KLH72" s="399"/>
      <c r="KLI72" s="399"/>
      <c r="KLJ72" s="399"/>
      <c r="KLK72" s="567"/>
      <c r="KLL72" s="399"/>
      <c r="KLM72" s="399"/>
      <c r="KLN72" s="399"/>
      <c r="KLO72" s="399"/>
      <c r="KLP72" s="399"/>
      <c r="KLQ72" s="399"/>
      <c r="KLR72" s="399"/>
      <c r="KLS72" s="399"/>
      <c r="KLT72" s="399"/>
      <c r="KLU72" s="918"/>
      <c r="KLV72" s="918"/>
      <c r="KLW72" s="918"/>
      <c r="KLX72" s="566"/>
      <c r="KLY72" s="399"/>
      <c r="KLZ72" s="399"/>
      <c r="KMA72" s="399"/>
      <c r="KMB72" s="567"/>
      <c r="KMC72" s="399"/>
      <c r="KMD72" s="399"/>
      <c r="KME72" s="399"/>
      <c r="KMF72" s="399"/>
      <c r="KMG72" s="399"/>
      <c r="KMH72" s="399"/>
      <c r="KMI72" s="399"/>
      <c r="KMJ72" s="399"/>
      <c r="KMK72" s="399"/>
      <c r="KML72" s="918"/>
      <c r="KMM72" s="918"/>
      <c r="KMN72" s="918"/>
      <c r="KMO72" s="566"/>
      <c r="KMP72" s="399"/>
      <c r="KMQ72" s="399"/>
      <c r="KMR72" s="399"/>
      <c r="KMS72" s="567"/>
      <c r="KMT72" s="399"/>
      <c r="KMU72" s="399"/>
      <c r="KMV72" s="399"/>
      <c r="KMW72" s="399"/>
      <c r="KMX72" s="399"/>
      <c r="KMY72" s="399"/>
      <c r="KMZ72" s="399"/>
      <c r="KNA72" s="399"/>
      <c r="KNB72" s="399"/>
      <c r="KNC72" s="918"/>
      <c r="KND72" s="918"/>
      <c r="KNE72" s="918"/>
      <c r="KNF72" s="566"/>
      <c r="KNG72" s="399"/>
      <c r="KNH72" s="399"/>
      <c r="KNI72" s="399"/>
      <c r="KNJ72" s="567"/>
      <c r="KNK72" s="399"/>
      <c r="KNL72" s="399"/>
      <c r="KNM72" s="399"/>
      <c r="KNN72" s="399"/>
      <c r="KNO72" s="399"/>
      <c r="KNP72" s="399"/>
      <c r="KNQ72" s="399"/>
      <c r="KNR72" s="399"/>
      <c r="KNS72" s="399"/>
      <c r="KNT72" s="918"/>
      <c r="KNU72" s="918"/>
      <c r="KNV72" s="918"/>
      <c r="KNW72" s="566"/>
      <c r="KNX72" s="399"/>
      <c r="KNY72" s="399"/>
      <c r="KNZ72" s="399"/>
      <c r="KOA72" s="567"/>
      <c r="KOB72" s="399"/>
      <c r="KOC72" s="399"/>
      <c r="KOD72" s="399"/>
      <c r="KOE72" s="399"/>
      <c r="KOF72" s="399"/>
      <c r="KOG72" s="399"/>
      <c r="KOH72" s="399"/>
      <c r="KOI72" s="399"/>
      <c r="KOJ72" s="399"/>
      <c r="KOK72" s="918"/>
      <c r="KOL72" s="918"/>
      <c r="KOM72" s="918"/>
      <c r="KON72" s="566"/>
      <c r="KOO72" s="399"/>
      <c r="KOP72" s="399"/>
      <c r="KOQ72" s="399"/>
      <c r="KOR72" s="567"/>
      <c r="KOS72" s="399"/>
      <c r="KOT72" s="399"/>
      <c r="KOU72" s="399"/>
      <c r="KOV72" s="399"/>
      <c r="KOW72" s="399"/>
      <c r="KOX72" s="399"/>
      <c r="KOY72" s="399"/>
      <c r="KOZ72" s="399"/>
      <c r="KPA72" s="399"/>
      <c r="KPB72" s="918"/>
      <c r="KPC72" s="918"/>
      <c r="KPD72" s="918"/>
      <c r="KPE72" s="566"/>
      <c r="KPF72" s="399"/>
      <c r="KPG72" s="399"/>
      <c r="KPH72" s="399"/>
      <c r="KPI72" s="567"/>
      <c r="KPJ72" s="399"/>
      <c r="KPK72" s="399"/>
      <c r="KPL72" s="399"/>
      <c r="KPM72" s="399"/>
      <c r="KPN72" s="399"/>
      <c r="KPO72" s="399"/>
      <c r="KPP72" s="399"/>
      <c r="KPQ72" s="399"/>
      <c r="KPR72" s="399"/>
      <c r="KPS72" s="918"/>
      <c r="KPT72" s="918"/>
      <c r="KPU72" s="918"/>
      <c r="KPV72" s="566"/>
      <c r="KPW72" s="399"/>
      <c r="KPX72" s="399"/>
      <c r="KPY72" s="399"/>
      <c r="KPZ72" s="567"/>
      <c r="KQA72" s="399"/>
      <c r="KQB72" s="399"/>
      <c r="KQC72" s="399"/>
      <c r="KQD72" s="399"/>
      <c r="KQE72" s="399"/>
      <c r="KQF72" s="399"/>
      <c r="KQG72" s="399"/>
      <c r="KQH72" s="399"/>
      <c r="KQI72" s="399"/>
      <c r="KQJ72" s="918"/>
      <c r="KQK72" s="918"/>
      <c r="KQL72" s="918"/>
      <c r="KQM72" s="566"/>
      <c r="KQN72" s="399"/>
      <c r="KQO72" s="399"/>
      <c r="KQP72" s="399"/>
      <c r="KQQ72" s="567"/>
      <c r="KQR72" s="399"/>
      <c r="KQS72" s="399"/>
      <c r="KQT72" s="399"/>
      <c r="KQU72" s="399"/>
      <c r="KQV72" s="399"/>
      <c r="KQW72" s="399"/>
      <c r="KQX72" s="399"/>
      <c r="KQY72" s="399"/>
      <c r="KQZ72" s="399"/>
      <c r="KRA72" s="918"/>
      <c r="KRB72" s="918"/>
      <c r="KRC72" s="918"/>
      <c r="KRD72" s="566"/>
      <c r="KRE72" s="399"/>
      <c r="KRF72" s="399"/>
      <c r="KRG72" s="399"/>
      <c r="KRH72" s="567"/>
      <c r="KRI72" s="399"/>
      <c r="KRJ72" s="399"/>
      <c r="KRK72" s="399"/>
      <c r="KRL72" s="399"/>
      <c r="KRM72" s="399"/>
      <c r="KRN72" s="399"/>
      <c r="KRO72" s="399"/>
      <c r="KRP72" s="399"/>
      <c r="KRQ72" s="399"/>
      <c r="KRR72" s="918"/>
      <c r="KRS72" s="918"/>
      <c r="KRT72" s="918"/>
      <c r="KRU72" s="566"/>
      <c r="KRV72" s="399"/>
      <c r="KRW72" s="399"/>
      <c r="KRX72" s="399"/>
      <c r="KRY72" s="567"/>
      <c r="KRZ72" s="399"/>
      <c r="KSA72" s="399"/>
      <c r="KSB72" s="399"/>
      <c r="KSC72" s="399"/>
      <c r="KSD72" s="399"/>
      <c r="KSE72" s="399"/>
      <c r="KSF72" s="399"/>
      <c r="KSG72" s="399"/>
      <c r="KSH72" s="399"/>
      <c r="KSI72" s="918"/>
      <c r="KSJ72" s="918"/>
      <c r="KSK72" s="918"/>
      <c r="KSL72" s="566"/>
      <c r="KSM72" s="399"/>
      <c r="KSN72" s="399"/>
      <c r="KSO72" s="399"/>
      <c r="KSP72" s="567"/>
      <c r="KSQ72" s="399"/>
      <c r="KSR72" s="399"/>
      <c r="KSS72" s="399"/>
      <c r="KST72" s="399"/>
      <c r="KSU72" s="399"/>
      <c r="KSV72" s="399"/>
      <c r="KSW72" s="399"/>
      <c r="KSX72" s="399"/>
      <c r="KSY72" s="399"/>
      <c r="KSZ72" s="918"/>
      <c r="KTA72" s="918"/>
      <c r="KTB72" s="918"/>
      <c r="KTC72" s="566"/>
      <c r="KTD72" s="399"/>
      <c r="KTE72" s="399"/>
      <c r="KTF72" s="399"/>
      <c r="KTG72" s="567"/>
      <c r="KTH72" s="399"/>
      <c r="KTI72" s="399"/>
      <c r="KTJ72" s="399"/>
      <c r="KTK72" s="399"/>
      <c r="KTL72" s="399"/>
      <c r="KTM72" s="399"/>
      <c r="KTN72" s="399"/>
      <c r="KTO72" s="399"/>
      <c r="KTP72" s="399"/>
      <c r="KTQ72" s="918"/>
      <c r="KTR72" s="918"/>
      <c r="KTS72" s="918"/>
      <c r="KTT72" s="566"/>
      <c r="KTU72" s="399"/>
      <c r="KTV72" s="399"/>
      <c r="KTW72" s="399"/>
      <c r="KTX72" s="567"/>
      <c r="KTY72" s="399"/>
      <c r="KTZ72" s="399"/>
      <c r="KUA72" s="399"/>
      <c r="KUB72" s="399"/>
      <c r="KUC72" s="399"/>
      <c r="KUD72" s="399"/>
      <c r="KUE72" s="399"/>
      <c r="KUF72" s="399"/>
      <c r="KUG72" s="399"/>
      <c r="KUH72" s="918"/>
      <c r="KUI72" s="918"/>
      <c r="KUJ72" s="918"/>
      <c r="KUK72" s="566"/>
      <c r="KUL72" s="399"/>
      <c r="KUM72" s="399"/>
      <c r="KUN72" s="399"/>
      <c r="KUO72" s="567"/>
      <c r="KUP72" s="399"/>
      <c r="KUQ72" s="399"/>
      <c r="KUR72" s="399"/>
      <c r="KUS72" s="399"/>
      <c r="KUT72" s="399"/>
      <c r="KUU72" s="399"/>
      <c r="KUV72" s="399"/>
      <c r="KUW72" s="399"/>
      <c r="KUX72" s="399"/>
      <c r="KUY72" s="918"/>
      <c r="KUZ72" s="918"/>
      <c r="KVA72" s="918"/>
      <c r="KVB72" s="566"/>
      <c r="KVC72" s="399"/>
      <c r="KVD72" s="399"/>
      <c r="KVE72" s="399"/>
      <c r="KVF72" s="567"/>
      <c r="KVG72" s="399"/>
      <c r="KVH72" s="399"/>
      <c r="KVI72" s="399"/>
      <c r="KVJ72" s="399"/>
      <c r="KVK72" s="399"/>
      <c r="KVL72" s="399"/>
      <c r="KVM72" s="399"/>
      <c r="KVN72" s="399"/>
      <c r="KVO72" s="399"/>
      <c r="KVP72" s="918"/>
      <c r="KVQ72" s="918"/>
      <c r="KVR72" s="918"/>
      <c r="KVS72" s="566"/>
      <c r="KVT72" s="399"/>
      <c r="KVU72" s="399"/>
      <c r="KVV72" s="399"/>
      <c r="KVW72" s="567"/>
      <c r="KVX72" s="399"/>
      <c r="KVY72" s="399"/>
      <c r="KVZ72" s="399"/>
      <c r="KWA72" s="399"/>
      <c r="KWB72" s="399"/>
      <c r="KWC72" s="399"/>
      <c r="KWD72" s="399"/>
      <c r="KWE72" s="399"/>
      <c r="KWF72" s="399"/>
      <c r="KWG72" s="918"/>
      <c r="KWH72" s="918"/>
      <c r="KWI72" s="918"/>
      <c r="KWJ72" s="566"/>
      <c r="KWK72" s="399"/>
      <c r="KWL72" s="399"/>
      <c r="KWM72" s="399"/>
      <c r="KWN72" s="567"/>
      <c r="KWO72" s="399"/>
      <c r="KWP72" s="399"/>
      <c r="KWQ72" s="399"/>
      <c r="KWR72" s="399"/>
      <c r="KWS72" s="399"/>
      <c r="KWT72" s="399"/>
      <c r="KWU72" s="399"/>
      <c r="KWV72" s="399"/>
      <c r="KWW72" s="399"/>
      <c r="KWX72" s="918"/>
      <c r="KWY72" s="918"/>
      <c r="KWZ72" s="918"/>
      <c r="KXA72" s="566"/>
      <c r="KXB72" s="399"/>
      <c r="KXC72" s="399"/>
      <c r="KXD72" s="399"/>
      <c r="KXE72" s="567"/>
      <c r="KXF72" s="399"/>
      <c r="KXG72" s="399"/>
      <c r="KXH72" s="399"/>
      <c r="KXI72" s="399"/>
      <c r="KXJ72" s="399"/>
      <c r="KXK72" s="399"/>
      <c r="KXL72" s="399"/>
      <c r="KXM72" s="399"/>
      <c r="KXN72" s="399"/>
      <c r="KXO72" s="918"/>
      <c r="KXP72" s="918"/>
      <c r="KXQ72" s="918"/>
      <c r="KXR72" s="566"/>
      <c r="KXS72" s="399"/>
      <c r="KXT72" s="399"/>
      <c r="KXU72" s="399"/>
      <c r="KXV72" s="567"/>
      <c r="KXW72" s="399"/>
      <c r="KXX72" s="399"/>
      <c r="KXY72" s="399"/>
      <c r="KXZ72" s="399"/>
      <c r="KYA72" s="399"/>
      <c r="KYB72" s="399"/>
      <c r="KYC72" s="399"/>
      <c r="KYD72" s="399"/>
      <c r="KYE72" s="399"/>
      <c r="KYF72" s="918"/>
      <c r="KYG72" s="918"/>
      <c r="KYH72" s="918"/>
      <c r="KYI72" s="566"/>
      <c r="KYJ72" s="399"/>
      <c r="KYK72" s="399"/>
      <c r="KYL72" s="399"/>
      <c r="KYM72" s="567"/>
      <c r="KYN72" s="399"/>
      <c r="KYO72" s="399"/>
      <c r="KYP72" s="399"/>
      <c r="KYQ72" s="399"/>
      <c r="KYR72" s="399"/>
      <c r="KYS72" s="399"/>
      <c r="KYT72" s="399"/>
      <c r="KYU72" s="399"/>
      <c r="KYV72" s="399"/>
      <c r="KYW72" s="918"/>
      <c r="KYX72" s="918"/>
      <c r="KYY72" s="918"/>
      <c r="KYZ72" s="566"/>
      <c r="KZA72" s="399"/>
      <c r="KZB72" s="399"/>
      <c r="KZC72" s="399"/>
      <c r="KZD72" s="567"/>
      <c r="KZE72" s="399"/>
      <c r="KZF72" s="399"/>
      <c r="KZG72" s="399"/>
      <c r="KZH72" s="399"/>
      <c r="KZI72" s="399"/>
      <c r="KZJ72" s="399"/>
      <c r="KZK72" s="399"/>
      <c r="KZL72" s="399"/>
      <c r="KZM72" s="399"/>
      <c r="KZN72" s="918"/>
      <c r="KZO72" s="918"/>
      <c r="KZP72" s="918"/>
      <c r="KZQ72" s="566"/>
      <c r="KZR72" s="399"/>
      <c r="KZS72" s="399"/>
      <c r="KZT72" s="399"/>
      <c r="KZU72" s="567"/>
      <c r="KZV72" s="399"/>
      <c r="KZW72" s="399"/>
      <c r="KZX72" s="399"/>
      <c r="KZY72" s="399"/>
      <c r="KZZ72" s="399"/>
      <c r="LAA72" s="399"/>
      <c r="LAB72" s="399"/>
      <c r="LAC72" s="399"/>
      <c r="LAD72" s="399"/>
      <c r="LAE72" s="918"/>
      <c r="LAF72" s="918"/>
      <c r="LAG72" s="918"/>
      <c r="LAH72" s="566"/>
      <c r="LAI72" s="399"/>
      <c r="LAJ72" s="399"/>
      <c r="LAK72" s="399"/>
      <c r="LAL72" s="567"/>
      <c r="LAM72" s="399"/>
      <c r="LAN72" s="399"/>
      <c r="LAO72" s="399"/>
      <c r="LAP72" s="399"/>
      <c r="LAQ72" s="399"/>
      <c r="LAR72" s="399"/>
      <c r="LAS72" s="399"/>
      <c r="LAT72" s="399"/>
      <c r="LAU72" s="399"/>
      <c r="LAV72" s="918"/>
      <c r="LAW72" s="918"/>
      <c r="LAX72" s="918"/>
      <c r="LAY72" s="566"/>
      <c r="LAZ72" s="399"/>
      <c r="LBA72" s="399"/>
      <c r="LBB72" s="399"/>
      <c r="LBC72" s="567"/>
      <c r="LBD72" s="399"/>
      <c r="LBE72" s="399"/>
      <c r="LBF72" s="399"/>
      <c r="LBG72" s="399"/>
      <c r="LBH72" s="399"/>
      <c r="LBI72" s="399"/>
      <c r="LBJ72" s="399"/>
      <c r="LBK72" s="399"/>
      <c r="LBL72" s="399"/>
      <c r="LBM72" s="918"/>
      <c r="LBN72" s="918"/>
      <c r="LBO72" s="918"/>
      <c r="LBP72" s="566"/>
      <c r="LBQ72" s="399"/>
      <c r="LBR72" s="399"/>
      <c r="LBS72" s="399"/>
      <c r="LBT72" s="567"/>
      <c r="LBU72" s="399"/>
      <c r="LBV72" s="399"/>
      <c r="LBW72" s="399"/>
      <c r="LBX72" s="399"/>
      <c r="LBY72" s="399"/>
      <c r="LBZ72" s="399"/>
      <c r="LCA72" s="399"/>
      <c r="LCB72" s="399"/>
      <c r="LCC72" s="399"/>
      <c r="LCD72" s="918"/>
      <c r="LCE72" s="918"/>
      <c r="LCF72" s="918"/>
      <c r="LCG72" s="566"/>
      <c r="LCH72" s="399"/>
      <c r="LCI72" s="399"/>
      <c r="LCJ72" s="399"/>
      <c r="LCK72" s="567"/>
      <c r="LCL72" s="399"/>
      <c r="LCM72" s="399"/>
      <c r="LCN72" s="399"/>
      <c r="LCO72" s="399"/>
      <c r="LCP72" s="399"/>
      <c r="LCQ72" s="399"/>
      <c r="LCR72" s="399"/>
      <c r="LCS72" s="399"/>
      <c r="LCT72" s="399"/>
      <c r="LCU72" s="918"/>
      <c r="LCV72" s="918"/>
      <c r="LCW72" s="918"/>
      <c r="LCX72" s="566"/>
      <c r="LCY72" s="399"/>
      <c r="LCZ72" s="399"/>
      <c r="LDA72" s="399"/>
      <c r="LDB72" s="567"/>
      <c r="LDC72" s="399"/>
      <c r="LDD72" s="399"/>
      <c r="LDE72" s="399"/>
      <c r="LDF72" s="399"/>
      <c r="LDG72" s="399"/>
      <c r="LDH72" s="399"/>
      <c r="LDI72" s="399"/>
      <c r="LDJ72" s="399"/>
      <c r="LDK72" s="399"/>
      <c r="LDL72" s="918"/>
      <c r="LDM72" s="918"/>
      <c r="LDN72" s="918"/>
      <c r="LDO72" s="566"/>
      <c r="LDP72" s="399"/>
      <c r="LDQ72" s="399"/>
      <c r="LDR72" s="399"/>
      <c r="LDS72" s="567"/>
      <c r="LDT72" s="399"/>
      <c r="LDU72" s="399"/>
      <c r="LDV72" s="399"/>
      <c r="LDW72" s="399"/>
      <c r="LDX72" s="399"/>
      <c r="LDY72" s="399"/>
      <c r="LDZ72" s="399"/>
      <c r="LEA72" s="399"/>
      <c r="LEB72" s="399"/>
      <c r="LEC72" s="918"/>
      <c r="LED72" s="918"/>
      <c r="LEE72" s="918"/>
      <c r="LEF72" s="566"/>
      <c r="LEG72" s="399"/>
      <c r="LEH72" s="399"/>
      <c r="LEI72" s="399"/>
      <c r="LEJ72" s="567"/>
      <c r="LEK72" s="399"/>
      <c r="LEL72" s="399"/>
      <c r="LEM72" s="399"/>
      <c r="LEN72" s="399"/>
      <c r="LEO72" s="399"/>
      <c r="LEP72" s="399"/>
      <c r="LEQ72" s="399"/>
      <c r="LER72" s="399"/>
      <c r="LES72" s="399"/>
      <c r="LET72" s="918"/>
      <c r="LEU72" s="918"/>
      <c r="LEV72" s="918"/>
      <c r="LEW72" s="566"/>
      <c r="LEX72" s="399"/>
      <c r="LEY72" s="399"/>
      <c r="LEZ72" s="399"/>
      <c r="LFA72" s="567"/>
      <c r="LFB72" s="399"/>
      <c r="LFC72" s="399"/>
      <c r="LFD72" s="399"/>
      <c r="LFE72" s="399"/>
      <c r="LFF72" s="399"/>
      <c r="LFG72" s="399"/>
      <c r="LFH72" s="399"/>
      <c r="LFI72" s="399"/>
      <c r="LFJ72" s="399"/>
      <c r="LFK72" s="918"/>
      <c r="LFL72" s="918"/>
      <c r="LFM72" s="918"/>
      <c r="LFN72" s="566"/>
      <c r="LFO72" s="399"/>
      <c r="LFP72" s="399"/>
      <c r="LFQ72" s="399"/>
      <c r="LFR72" s="567"/>
      <c r="LFS72" s="399"/>
      <c r="LFT72" s="399"/>
      <c r="LFU72" s="399"/>
      <c r="LFV72" s="399"/>
      <c r="LFW72" s="399"/>
      <c r="LFX72" s="399"/>
      <c r="LFY72" s="399"/>
      <c r="LFZ72" s="399"/>
      <c r="LGA72" s="399"/>
      <c r="LGB72" s="918"/>
      <c r="LGC72" s="918"/>
      <c r="LGD72" s="918"/>
      <c r="LGE72" s="566"/>
      <c r="LGF72" s="399"/>
      <c r="LGG72" s="399"/>
      <c r="LGH72" s="399"/>
      <c r="LGI72" s="567"/>
      <c r="LGJ72" s="399"/>
      <c r="LGK72" s="399"/>
      <c r="LGL72" s="399"/>
      <c r="LGM72" s="399"/>
      <c r="LGN72" s="399"/>
      <c r="LGO72" s="399"/>
      <c r="LGP72" s="399"/>
      <c r="LGQ72" s="399"/>
      <c r="LGR72" s="399"/>
      <c r="LGS72" s="918"/>
      <c r="LGT72" s="918"/>
      <c r="LGU72" s="918"/>
      <c r="LGV72" s="566"/>
      <c r="LGW72" s="399"/>
      <c r="LGX72" s="399"/>
      <c r="LGY72" s="399"/>
      <c r="LGZ72" s="567"/>
      <c r="LHA72" s="399"/>
      <c r="LHB72" s="399"/>
      <c r="LHC72" s="399"/>
      <c r="LHD72" s="399"/>
      <c r="LHE72" s="399"/>
      <c r="LHF72" s="399"/>
      <c r="LHG72" s="399"/>
      <c r="LHH72" s="399"/>
      <c r="LHI72" s="399"/>
      <c r="LHJ72" s="918"/>
      <c r="LHK72" s="918"/>
      <c r="LHL72" s="918"/>
      <c r="LHM72" s="566"/>
      <c r="LHN72" s="399"/>
      <c r="LHO72" s="399"/>
      <c r="LHP72" s="399"/>
      <c r="LHQ72" s="567"/>
      <c r="LHR72" s="399"/>
      <c r="LHS72" s="399"/>
      <c r="LHT72" s="399"/>
      <c r="LHU72" s="399"/>
      <c r="LHV72" s="399"/>
      <c r="LHW72" s="399"/>
      <c r="LHX72" s="399"/>
      <c r="LHY72" s="399"/>
      <c r="LHZ72" s="399"/>
      <c r="LIA72" s="918"/>
      <c r="LIB72" s="918"/>
      <c r="LIC72" s="918"/>
      <c r="LID72" s="566"/>
      <c r="LIE72" s="399"/>
      <c r="LIF72" s="399"/>
      <c r="LIG72" s="399"/>
      <c r="LIH72" s="567"/>
      <c r="LII72" s="399"/>
      <c r="LIJ72" s="399"/>
      <c r="LIK72" s="399"/>
      <c r="LIL72" s="399"/>
      <c r="LIM72" s="399"/>
      <c r="LIN72" s="399"/>
      <c r="LIO72" s="399"/>
      <c r="LIP72" s="399"/>
      <c r="LIQ72" s="399"/>
      <c r="LIR72" s="918"/>
      <c r="LIS72" s="918"/>
      <c r="LIT72" s="918"/>
      <c r="LIU72" s="566"/>
      <c r="LIV72" s="399"/>
      <c r="LIW72" s="399"/>
      <c r="LIX72" s="399"/>
      <c r="LIY72" s="567"/>
      <c r="LIZ72" s="399"/>
      <c r="LJA72" s="399"/>
      <c r="LJB72" s="399"/>
      <c r="LJC72" s="399"/>
      <c r="LJD72" s="399"/>
      <c r="LJE72" s="399"/>
      <c r="LJF72" s="399"/>
      <c r="LJG72" s="399"/>
      <c r="LJH72" s="399"/>
      <c r="LJI72" s="918"/>
      <c r="LJJ72" s="918"/>
      <c r="LJK72" s="918"/>
      <c r="LJL72" s="566"/>
      <c r="LJM72" s="399"/>
      <c r="LJN72" s="399"/>
      <c r="LJO72" s="399"/>
      <c r="LJP72" s="567"/>
      <c r="LJQ72" s="399"/>
      <c r="LJR72" s="399"/>
      <c r="LJS72" s="399"/>
      <c r="LJT72" s="399"/>
      <c r="LJU72" s="399"/>
      <c r="LJV72" s="399"/>
      <c r="LJW72" s="399"/>
      <c r="LJX72" s="399"/>
      <c r="LJY72" s="399"/>
      <c r="LJZ72" s="918"/>
      <c r="LKA72" s="918"/>
      <c r="LKB72" s="918"/>
      <c r="LKC72" s="566"/>
      <c r="LKD72" s="399"/>
      <c r="LKE72" s="399"/>
      <c r="LKF72" s="399"/>
      <c r="LKG72" s="567"/>
      <c r="LKH72" s="399"/>
      <c r="LKI72" s="399"/>
      <c r="LKJ72" s="399"/>
      <c r="LKK72" s="399"/>
      <c r="LKL72" s="399"/>
      <c r="LKM72" s="399"/>
      <c r="LKN72" s="399"/>
      <c r="LKO72" s="399"/>
      <c r="LKP72" s="399"/>
      <c r="LKQ72" s="918"/>
      <c r="LKR72" s="918"/>
      <c r="LKS72" s="918"/>
      <c r="LKT72" s="566"/>
      <c r="LKU72" s="399"/>
      <c r="LKV72" s="399"/>
      <c r="LKW72" s="399"/>
      <c r="LKX72" s="567"/>
      <c r="LKY72" s="399"/>
      <c r="LKZ72" s="399"/>
      <c r="LLA72" s="399"/>
      <c r="LLB72" s="399"/>
      <c r="LLC72" s="399"/>
      <c r="LLD72" s="399"/>
      <c r="LLE72" s="399"/>
      <c r="LLF72" s="399"/>
      <c r="LLG72" s="399"/>
      <c r="LLH72" s="918"/>
      <c r="LLI72" s="918"/>
      <c r="LLJ72" s="918"/>
      <c r="LLK72" s="566"/>
      <c r="LLL72" s="399"/>
      <c r="LLM72" s="399"/>
      <c r="LLN72" s="399"/>
      <c r="LLO72" s="567"/>
      <c r="LLP72" s="399"/>
      <c r="LLQ72" s="399"/>
      <c r="LLR72" s="399"/>
      <c r="LLS72" s="399"/>
      <c r="LLT72" s="399"/>
      <c r="LLU72" s="399"/>
      <c r="LLV72" s="399"/>
      <c r="LLW72" s="399"/>
      <c r="LLX72" s="399"/>
      <c r="LLY72" s="918"/>
      <c r="LLZ72" s="918"/>
      <c r="LMA72" s="918"/>
      <c r="LMB72" s="566"/>
      <c r="LMC72" s="399"/>
      <c r="LMD72" s="399"/>
      <c r="LME72" s="399"/>
      <c r="LMF72" s="567"/>
      <c r="LMG72" s="399"/>
      <c r="LMH72" s="399"/>
      <c r="LMI72" s="399"/>
      <c r="LMJ72" s="399"/>
      <c r="LMK72" s="399"/>
      <c r="LML72" s="399"/>
      <c r="LMM72" s="399"/>
      <c r="LMN72" s="399"/>
      <c r="LMO72" s="399"/>
      <c r="LMP72" s="918"/>
      <c r="LMQ72" s="918"/>
      <c r="LMR72" s="918"/>
      <c r="LMS72" s="566"/>
      <c r="LMT72" s="399"/>
      <c r="LMU72" s="399"/>
      <c r="LMV72" s="399"/>
      <c r="LMW72" s="567"/>
      <c r="LMX72" s="399"/>
      <c r="LMY72" s="399"/>
      <c r="LMZ72" s="399"/>
      <c r="LNA72" s="399"/>
      <c r="LNB72" s="399"/>
      <c r="LNC72" s="399"/>
      <c r="LND72" s="399"/>
      <c r="LNE72" s="399"/>
      <c r="LNF72" s="399"/>
      <c r="LNG72" s="918"/>
      <c r="LNH72" s="918"/>
      <c r="LNI72" s="918"/>
      <c r="LNJ72" s="566"/>
      <c r="LNK72" s="399"/>
      <c r="LNL72" s="399"/>
      <c r="LNM72" s="399"/>
      <c r="LNN72" s="567"/>
      <c r="LNO72" s="399"/>
      <c r="LNP72" s="399"/>
      <c r="LNQ72" s="399"/>
      <c r="LNR72" s="399"/>
      <c r="LNS72" s="399"/>
      <c r="LNT72" s="399"/>
      <c r="LNU72" s="399"/>
      <c r="LNV72" s="399"/>
      <c r="LNW72" s="399"/>
      <c r="LNX72" s="918"/>
      <c r="LNY72" s="918"/>
      <c r="LNZ72" s="918"/>
      <c r="LOA72" s="566"/>
      <c r="LOB72" s="399"/>
      <c r="LOC72" s="399"/>
      <c r="LOD72" s="399"/>
      <c r="LOE72" s="567"/>
      <c r="LOF72" s="399"/>
      <c r="LOG72" s="399"/>
      <c r="LOH72" s="399"/>
      <c r="LOI72" s="399"/>
      <c r="LOJ72" s="399"/>
      <c r="LOK72" s="399"/>
      <c r="LOL72" s="399"/>
      <c r="LOM72" s="399"/>
      <c r="LON72" s="399"/>
      <c r="LOO72" s="918"/>
      <c r="LOP72" s="918"/>
      <c r="LOQ72" s="918"/>
      <c r="LOR72" s="566"/>
      <c r="LOS72" s="399"/>
      <c r="LOT72" s="399"/>
      <c r="LOU72" s="399"/>
      <c r="LOV72" s="567"/>
      <c r="LOW72" s="399"/>
      <c r="LOX72" s="399"/>
      <c r="LOY72" s="399"/>
      <c r="LOZ72" s="399"/>
      <c r="LPA72" s="399"/>
      <c r="LPB72" s="399"/>
      <c r="LPC72" s="399"/>
      <c r="LPD72" s="399"/>
      <c r="LPE72" s="399"/>
      <c r="LPF72" s="918"/>
      <c r="LPG72" s="918"/>
      <c r="LPH72" s="918"/>
      <c r="LPI72" s="566"/>
      <c r="LPJ72" s="399"/>
      <c r="LPK72" s="399"/>
      <c r="LPL72" s="399"/>
      <c r="LPM72" s="567"/>
      <c r="LPN72" s="399"/>
      <c r="LPO72" s="399"/>
      <c r="LPP72" s="399"/>
      <c r="LPQ72" s="399"/>
      <c r="LPR72" s="399"/>
      <c r="LPS72" s="399"/>
      <c r="LPT72" s="399"/>
      <c r="LPU72" s="399"/>
      <c r="LPV72" s="399"/>
      <c r="LPW72" s="918"/>
      <c r="LPX72" s="918"/>
      <c r="LPY72" s="918"/>
      <c r="LPZ72" s="566"/>
      <c r="LQA72" s="399"/>
      <c r="LQB72" s="399"/>
      <c r="LQC72" s="399"/>
      <c r="LQD72" s="567"/>
      <c r="LQE72" s="399"/>
      <c r="LQF72" s="399"/>
      <c r="LQG72" s="399"/>
      <c r="LQH72" s="399"/>
      <c r="LQI72" s="399"/>
      <c r="LQJ72" s="399"/>
      <c r="LQK72" s="399"/>
      <c r="LQL72" s="399"/>
      <c r="LQM72" s="399"/>
      <c r="LQN72" s="918"/>
      <c r="LQO72" s="918"/>
      <c r="LQP72" s="918"/>
      <c r="LQQ72" s="566"/>
      <c r="LQR72" s="399"/>
      <c r="LQS72" s="399"/>
      <c r="LQT72" s="399"/>
      <c r="LQU72" s="567"/>
      <c r="LQV72" s="399"/>
      <c r="LQW72" s="399"/>
      <c r="LQX72" s="399"/>
      <c r="LQY72" s="399"/>
      <c r="LQZ72" s="399"/>
      <c r="LRA72" s="399"/>
      <c r="LRB72" s="399"/>
      <c r="LRC72" s="399"/>
      <c r="LRD72" s="399"/>
      <c r="LRE72" s="918"/>
      <c r="LRF72" s="918"/>
      <c r="LRG72" s="918"/>
      <c r="LRH72" s="566"/>
      <c r="LRI72" s="399"/>
      <c r="LRJ72" s="399"/>
      <c r="LRK72" s="399"/>
      <c r="LRL72" s="567"/>
      <c r="LRM72" s="399"/>
      <c r="LRN72" s="399"/>
      <c r="LRO72" s="399"/>
      <c r="LRP72" s="399"/>
      <c r="LRQ72" s="399"/>
      <c r="LRR72" s="399"/>
      <c r="LRS72" s="399"/>
      <c r="LRT72" s="399"/>
      <c r="LRU72" s="399"/>
      <c r="LRV72" s="918"/>
      <c r="LRW72" s="918"/>
      <c r="LRX72" s="918"/>
      <c r="LRY72" s="566"/>
      <c r="LRZ72" s="399"/>
      <c r="LSA72" s="399"/>
      <c r="LSB72" s="399"/>
      <c r="LSC72" s="567"/>
      <c r="LSD72" s="399"/>
      <c r="LSE72" s="399"/>
      <c r="LSF72" s="399"/>
      <c r="LSG72" s="399"/>
      <c r="LSH72" s="399"/>
      <c r="LSI72" s="399"/>
      <c r="LSJ72" s="399"/>
      <c r="LSK72" s="399"/>
      <c r="LSL72" s="399"/>
      <c r="LSM72" s="918"/>
      <c r="LSN72" s="918"/>
      <c r="LSO72" s="918"/>
      <c r="LSP72" s="566"/>
      <c r="LSQ72" s="399"/>
      <c r="LSR72" s="399"/>
      <c r="LSS72" s="399"/>
      <c r="LST72" s="567"/>
      <c r="LSU72" s="399"/>
      <c r="LSV72" s="399"/>
      <c r="LSW72" s="399"/>
      <c r="LSX72" s="399"/>
      <c r="LSY72" s="399"/>
      <c r="LSZ72" s="399"/>
      <c r="LTA72" s="399"/>
      <c r="LTB72" s="399"/>
      <c r="LTC72" s="399"/>
      <c r="LTD72" s="918"/>
      <c r="LTE72" s="918"/>
      <c r="LTF72" s="918"/>
      <c r="LTG72" s="566"/>
      <c r="LTH72" s="399"/>
      <c r="LTI72" s="399"/>
      <c r="LTJ72" s="399"/>
      <c r="LTK72" s="567"/>
      <c r="LTL72" s="399"/>
      <c r="LTM72" s="399"/>
      <c r="LTN72" s="399"/>
      <c r="LTO72" s="399"/>
      <c r="LTP72" s="399"/>
      <c r="LTQ72" s="399"/>
      <c r="LTR72" s="399"/>
      <c r="LTS72" s="399"/>
      <c r="LTT72" s="399"/>
      <c r="LTU72" s="918"/>
      <c r="LTV72" s="918"/>
      <c r="LTW72" s="918"/>
      <c r="LTX72" s="566"/>
      <c r="LTY72" s="399"/>
      <c r="LTZ72" s="399"/>
      <c r="LUA72" s="399"/>
      <c r="LUB72" s="567"/>
      <c r="LUC72" s="399"/>
      <c r="LUD72" s="399"/>
      <c r="LUE72" s="399"/>
      <c r="LUF72" s="399"/>
      <c r="LUG72" s="399"/>
      <c r="LUH72" s="399"/>
      <c r="LUI72" s="399"/>
      <c r="LUJ72" s="399"/>
      <c r="LUK72" s="399"/>
      <c r="LUL72" s="918"/>
      <c r="LUM72" s="918"/>
      <c r="LUN72" s="918"/>
      <c r="LUO72" s="566"/>
      <c r="LUP72" s="399"/>
      <c r="LUQ72" s="399"/>
      <c r="LUR72" s="399"/>
      <c r="LUS72" s="567"/>
      <c r="LUT72" s="399"/>
      <c r="LUU72" s="399"/>
      <c r="LUV72" s="399"/>
      <c r="LUW72" s="399"/>
      <c r="LUX72" s="399"/>
      <c r="LUY72" s="399"/>
      <c r="LUZ72" s="399"/>
      <c r="LVA72" s="399"/>
      <c r="LVB72" s="399"/>
      <c r="LVC72" s="918"/>
      <c r="LVD72" s="918"/>
      <c r="LVE72" s="918"/>
      <c r="LVF72" s="566"/>
      <c r="LVG72" s="399"/>
      <c r="LVH72" s="399"/>
      <c r="LVI72" s="399"/>
      <c r="LVJ72" s="567"/>
      <c r="LVK72" s="399"/>
      <c r="LVL72" s="399"/>
      <c r="LVM72" s="399"/>
      <c r="LVN72" s="399"/>
      <c r="LVO72" s="399"/>
      <c r="LVP72" s="399"/>
      <c r="LVQ72" s="399"/>
      <c r="LVR72" s="399"/>
      <c r="LVS72" s="399"/>
      <c r="LVT72" s="918"/>
      <c r="LVU72" s="918"/>
      <c r="LVV72" s="918"/>
      <c r="LVW72" s="566"/>
      <c r="LVX72" s="399"/>
      <c r="LVY72" s="399"/>
      <c r="LVZ72" s="399"/>
      <c r="LWA72" s="567"/>
      <c r="LWB72" s="399"/>
      <c r="LWC72" s="399"/>
      <c r="LWD72" s="399"/>
      <c r="LWE72" s="399"/>
      <c r="LWF72" s="399"/>
      <c r="LWG72" s="399"/>
      <c r="LWH72" s="399"/>
      <c r="LWI72" s="399"/>
      <c r="LWJ72" s="399"/>
      <c r="LWK72" s="918"/>
      <c r="LWL72" s="918"/>
      <c r="LWM72" s="918"/>
      <c r="LWN72" s="566"/>
      <c r="LWO72" s="399"/>
      <c r="LWP72" s="399"/>
      <c r="LWQ72" s="399"/>
      <c r="LWR72" s="567"/>
      <c r="LWS72" s="399"/>
      <c r="LWT72" s="399"/>
      <c r="LWU72" s="399"/>
      <c r="LWV72" s="399"/>
      <c r="LWW72" s="399"/>
      <c r="LWX72" s="399"/>
      <c r="LWY72" s="399"/>
      <c r="LWZ72" s="399"/>
      <c r="LXA72" s="399"/>
      <c r="LXB72" s="918"/>
      <c r="LXC72" s="918"/>
      <c r="LXD72" s="918"/>
      <c r="LXE72" s="566"/>
      <c r="LXF72" s="399"/>
      <c r="LXG72" s="399"/>
      <c r="LXH72" s="399"/>
      <c r="LXI72" s="567"/>
      <c r="LXJ72" s="399"/>
      <c r="LXK72" s="399"/>
      <c r="LXL72" s="399"/>
      <c r="LXM72" s="399"/>
      <c r="LXN72" s="399"/>
      <c r="LXO72" s="399"/>
      <c r="LXP72" s="399"/>
      <c r="LXQ72" s="399"/>
      <c r="LXR72" s="399"/>
      <c r="LXS72" s="918"/>
      <c r="LXT72" s="918"/>
      <c r="LXU72" s="918"/>
      <c r="LXV72" s="566"/>
      <c r="LXW72" s="399"/>
      <c r="LXX72" s="399"/>
      <c r="LXY72" s="399"/>
      <c r="LXZ72" s="567"/>
      <c r="LYA72" s="399"/>
      <c r="LYB72" s="399"/>
      <c r="LYC72" s="399"/>
      <c r="LYD72" s="399"/>
      <c r="LYE72" s="399"/>
      <c r="LYF72" s="399"/>
      <c r="LYG72" s="399"/>
      <c r="LYH72" s="399"/>
      <c r="LYI72" s="399"/>
      <c r="LYJ72" s="918"/>
      <c r="LYK72" s="918"/>
      <c r="LYL72" s="918"/>
      <c r="LYM72" s="566"/>
      <c r="LYN72" s="399"/>
      <c r="LYO72" s="399"/>
      <c r="LYP72" s="399"/>
      <c r="LYQ72" s="567"/>
      <c r="LYR72" s="399"/>
      <c r="LYS72" s="399"/>
      <c r="LYT72" s="399"/>
      <c r="LYU72" s="399"/>
      <c r="LYV72" s="399"/>
      <c r="LYW72" s="399"/>
      <c r="LYX72" s="399"/>
      <c r="LYY72" s="399"/>
      <c r="LYZ72" s="399"/>
      <c r="LZA72" s="918"/>
      <c r="LZB72" s="918"/>
      <c r="LZC72" s="918"/>
      <c r="LZD72" s="566"/>
      <c r="LZE72" s="399"/>
      <c r="LZF72" s="399"/>
      <c r="LZG72" s="399"/>
      <c r="LZH72" s="567"/>
      <c r="LZI72" s="399"/>
      <c r="LZJ72" s="399"/>
      <c r="LZK72" s="399"/>
      <c r="LZL72" s="399"/>
      <c r="LZM72" s="399"/>
      <c r="LZN72" s="399"/>
      <c r="LZO72" s="399"/>
      <c r="LZP72" s="399"/>
      <c r="LZQ72" s="399"/>
      <c r="LZR72" s="918"/>
      <c r="LZS72" s="918"/>
      <c r="LZT72" s="918"/>
      <c r="LZU72" s="566"/>
      <c r="LZV72" s="399"/>
      <c r="LZW72" s="399"/>
      <c r="LZX72" s="399"/>
      <c r="LZY72" s="567"/>
      <c r="LZZ72" s="399"/>
      <c r="MAA72" s="399"/>
      <c r="MAB72" s="399"/>
      <c r="MAC72" s="399"/>
      <c r="MAD72" s="399"/>
      <c r="MAE72" s="399"/>
      <c r="MAF72" s="399"/>
      <c r="MAG72" s="399"/>
      <c r="MAH72" s="399"/>
      <c r="MAI72" s="918"/>
      <c r="MAJ72" s="918"/>
      <c r="MAK72" s="918"/>
      <c r="MAL72" s="566"/>
      <c r="MAM72" s="399"/>
      <c r="MAN72" s="399"/>
      <c r="MAO72" s="399"/>
      <c r="MAP72" s="567"/>
      <c r="MAQ72" s="399"/>
      <c r="MAR72" s="399"/>
      <c r="MAS72" s="399"/>
      <c r="MAT72" s="399"/>
      <c r="MAU72" s="399"/>
      <c r="MAV72" s="399"/>
      <c r="MAW72" s="399"/>
      <c r="MAX72" s="399"/>
      <c r="MAY72" s="399"/>
      <c r="MAZ72" s="918"/>
      <c r="MBA72" s="918"/>
      <c r="MBB72" s="918"/>
      <c r="MBC72" s="566"/>
      <c r="MBD72" s="399"/>
      <c r="MBE72" s="399"/>
      <c r="MBF72" s="399"/>
      <c r="MBG72" s="567"/>
      <c r="MBH72" s="399"/>
      <c r="MBI72" s="399"/>
      <c r="MBJ72" s="399"/>
      <c r="MBK72" s="399"/>
      <c r="MBL72" s="399"/>
      <c r="MBM72" s="399"/>
      <c r="MBN72" s="399"/>
      <c r="MBO72" s="399"/>
      <c r="MBP72" s="399"/>
      <c r="MBQ72" s="918"/>
      <c r="MBR72" s="918"/>
      <c r="MBS72" s="918"/>
      <c r="MBT72" s="566"/>
      <c r="MBU72" s="399"/>
      <c r="MBV72" s="399"/>
      <c r="MBW72" s="399"/>
      <c r="MBX72" s="567"/>
      <c r="MBY72" s="399"/>
      <c r="MBZ72" s="399"/>
      <c r="MCA72" s="399"/>
      <c r="MCB72" s="399"/>
      <c r="MCC72" s="399"/>
      <c r="MCD72" s="399"/>
      <c r="MCE72" s="399"/>
      <c r="MCF72" s="399"/>
      <c r="MCG72" s="399"/>
      <c r="MCH72" s="918"/>
      <c r="MCI72" s="918"/>
      <c r="MCJ72" s="918"/>
      <c r="MCK72" s="566"/>
      <c r="MCL72" s="399"/>
      <c r="MCM72" s="399"/>
      <c r="MCN72" s="399"/>
      <c r="MCO72" s="567"/>
      <c r="MCP72" s="399"/>
      <c r="MCQ72" s="399"/>
      <c r="MCR72" s="399"/>
      <c r="MCS72" s="399"/>
      <c r="MCT72" s="399"/>
      <c r="MCU72" s="399"/>
      <c r="MCV72" s="399"/>
      <c r="MCW72" s="399"/>
      <c r="MCX72" s="399"/>
      <c r="MCY72" s="918"/>
      <c r="MCZ72" s="918"/>
      <c r="MDA72" s="918"/>
      <c r="MDB72" s="566"/>
      <c r="MDC72" s="399"/>
      <c r="MDD72" s="399"/>
      <c r="MDE72" s="399"/>
      <c r="MDF72" s="567"/>
      <c r="MDG72" s="399"/>
      <c r="MDH72" s="399"/>
      <c r="MDI72" s="399"/>
      <c r="MDJ72" s="399"/>
      <c r="MDK72" s="399"/>
      <c r="MDL72" s="399"/>
      <c r="MDM72" s="399"/>
      <c r="MDN72" s="399"/>
      <c r="MDO72" s="399"/>
      <c r="MDP72" s="918"/>
      <c r="MDQ72" s="918"/>
      <c r="MDR72" s="918"/>
      <c r="MDS72" s="566"/>
      <c r="MDT72" s="399"/>
      <c r="MDU72" s="399"/>
      <c r="MDV72" s="399"/>
      <c r="MDW72" s="567"/>
      <c r="MDX72" s="399"/>
      <c r="MDY72" s="399"/>
      <c r="MDZ72" s="399"/>
      <c r="MEA72" s="399"/>
      <c r="MEB72" s="399"/>
      <c r="MEC72" s="399"/>
      <c r="MED72" s="399"/>
      <c r="MEE72" s="399"/>
      <c r="MEF72" s="399"/>
      <c r="MEG72" s="918"/>
      <c r="MEH72" s="918"/>
      <c r="MEI72" s="918"/>
      <c r="MEJ72" s="566"/>
      <c r="MEK72" s="399"/>
      <c r="MEL72" s="399"/>
      <c r="MEM72" s="399"/>
      <c r="MEN72" s="567"/>
      <c r="MEO72" s="399"/>
      <c r="MEP72" s="399"/>
      <c r="MEQ72" s="399"/>
      <c r="MER72" s="399"/>
      <c r="MES72" s="399"/>
      <c r="MET72" s="399"/>
      <c r="MEU72" s="399"/>
      <c r="MEV72" s="399"/>
      <c r="MEW72" s="399"/>
      <c r="MEX72" s="918"/>
      <c r="MEY72" s="918"/>
      <c r="MEZ72" s="918"/>
      <c r="MFA72" s="566"/>
      <c r="MFB72" s="399"/>
      <c r="MFC72" s="399"/>
      <c r="MFD72" s="399"/>
      <c r="MFE72" s="567"/>
      <c r="MFF72" s="399"/>
      <c r="MFG72" s="399"/>
      <c r="MFH72" s="399"/>
      <c r="MFI72" s="399"/>
      <c r="MFJ72" s="399"/>
      <c r="MFK72" s="399"/>
      <c r="MFL72" s="399"/>
      <c r="MFM72" s="399"/>
      <c r="MFN72" s="399"/>
      <c r="MFO72" s="918"/>
      <c r="MFP72" s="918"/>
      <c r="MFQ72" s="918"/>
      <c r="MFR72" s="566"/>
      <c r="MFS72" s="399"/>
      <c r="MFT72" s="399"/>
      <c r="MFU72" s="399"/>
      <c r="MFV72" s="567"/>
      <c r="MFW72" s="399"/>
      <c r="MFX72" s="399"/>
      <c r="MFY72" s="399"/>
      <c r="MFZ72" s="399"/>
      <c r="MGA72" s="399"/>
      <c r="MGB72" s="399"/>
      <c r="MGC72" s="399"/>
      <c r="MGD72" s="399"/>
      <c r="MGE72" s="399"/>
      <c r="MGF72" s="918"/>
      <c r="MGG72" s="918"/>
      <c r="MGH72" s="918"/>
      <c r="MGI72" s="566"/>
      <c r="MGJ72" s="399"/>
      <c r="MGK72" s="399"/>
      <c r="MGL72" s="399"/>
      <c r="MGM72" s="567"/>
      <c r="MGN72" s="399"/>
      <c r="MGO72" s="399"/>
      <c r="MGP72" s="399"/>
      <c r="MGQ72" s="399"/>
      <c r="MGR72" s="399"/>
      <c r="MGS72" s="399"/>
      <c r="MGT72" s="399"/>
      <c r="MGU72" s="399"/>
      <c r="MGV72" s="399"/>
      <c r="MGW72" s="918"/>
      <c r="MGX72" s="918"/>
      <c r="MGY72" s="918"/>
      <c r="MGZ72" s="566"/>
      <c r="MHA72" s="399"/>
      <c r="MHB72" s="399"/>
      <c r="MHC72" s="399"/>
      <c r="MHD72" s="567"/>
      <c r="MHE72" s="399"/>
      <c r="MHF72" s="399"/>
      <c r="MHG72" s="399"/>
      <c r="MHH72" s="399"/>
      <c r="MHI72" s="399"/>
      <c r="MHJ72" s="399"/>
      <c r="MHK72" s="399"/>
      <c r="MHL72" s="399"/>
      <c r="MHM72" s="399"/>
      <c r="MHN72" s="918"/>
      <c r="MHO72" s="918"/>
      <c r="MHP72" s="918"/>
      <c r="MHQ72" s="566"/>
      <c r="MHR72" s="399"/>
      <c r="MHS72" s="399"/>
      <c r="MHT72" s="399"/>
      <c r="MHU72" s="567"/>
      <c r="MHV72" s="399"/>
      <c r="MHW72" s="399"/>
      <c r="MHX72" s="399"/>
      <c r="MHY72" s="399"/>
      <c r="MHZ72" s="399"/>
      <c r="MIA72" s="399"/>
      <c r="MIB72" s="399"/>
      <c r="MIC72" s="399"/>
      <c r="MID72" s="399"/>
      <c r="MIE72" s="918"/>
      <c r="MIF72" s="918"/>
      <c r="MIG72" s="918"/>
      <c r="MIH72" s="566"/>
      <c r="MII72" s="399"/>
      <c r="MIJ72" s="399"/>
      <c r="MIK72" s="399"/>
      <c r="MIL72" s="567"/>
      <c r="MIM72" s="399"/>
      <c r="MIN72" s="399"/>
      <c r="MIO72" s="399"/>
      <c r="MIP72" s="399"/>
      <c r="MIQ72" s="399"/>
      <c r="MIR72" s="399"/>
      <c r="MIS72" s="399"/>
      <c r="MIT72" s="399"/>
      <c r="MIU72" s="399"/>
      <c r="MIV72" s="918"/>
      <c r="MIW72" s="918"/>
      <c r="MIX72" s="918"/>
      <c r="MIY72" s="566"/>
      <c r="MIZ72" s="399"/>
      <c r="MJA72" s="399"/>
      <c r="MJB72" s="399"/>
      <c r="MJC72" s="567"/>
      <c r="MJD72" s="399"/>
      <c r="MJE72" s="399"/>
      <c r="MJF72" s="399"/>
      <c r="MJG72" s="399"/>
      <c r="MJH72" s="399"/>
      <c r="MJI72" s="399"/>
      <c r="MJJ72" s="399"/>
      <c r="MJK72" s="399"/>
      <c r="MJL72" s="399"/>
      <c r="MJM72" s="918"/>
      <c r="MJN72" s="918"/>
      <c r="MJO72" s="918"/>
      <c r="MJP72" s="566"/>
      <c r="MJQ72" s="399"/>
      <c r="MJR72" s="399"/>
      <c r="MJS72" s="399"/>
      <c r="MJT72" s="567"/>
      <c r="MJU72" s="399"/>
      <c r="MJV72" s="399"/>
      <c r="MJW72" s="399"/>
      <c r="MJX72" s="399"/>
      <c r="MJY72" s="399"/>
      <c r="MJZ72" s="399"/>
      <c r="MKA72" s="399"/>
      <c r="MKB72" s="399"/>
      <c r="MKC72" s="399"/>
      <c r="MKD72" s="918"/>
      <c r="MKE72" s="918"/>
      <c r="MKF72" s="918"/>
      <c r="MKG72" s="566"/>
      <c r="MKH72" s="399"/>
      <c r="MKI72" s="399"/>
      <c r="MKJ72" s="399"/>
      <c r="MKK72" s="567"/>
      <c r="MKL72" s="399"/>
      <c r="MKM72" s="399"/>
      <c r="MKN72" s="399"/>
      <c r="MKO72" s="399"/>
      <c r="MKP72" s="399"/>
      <c r="MKQ72" s="399"/>
      <c r="MKR72" s="399"/>
      <c r="MKS72" s="399"/>
      <c r="MKT72" s="399"/>
      <c r="MKU72" s="918"/>
      <c r="MKV72" s="918"/>
      <c r="MKW72" s="918"/>
      <c r="MKX72" s="566"/>
      <c r="MKY72" s="399"/>
      <c r="MKZ72" s="399"/>
      <c r="MLA72" s="399"/>
      <c r="MLB72" s="567"/>
      <c r="MLC72" s="399"/>
      <c r="MLD72" s="399"/>
      <c r="MLE72" s="399"/>
      <c r="MLF72" s="399"/>
      <c r="MLG72" s="399"/>
      <c r="MLH72" s="399"/>
      <c r="MLI72" s="399"/>
      <c r="MLJ72" s="399"/>
      <c r="MLK72" s="399"/>
      <c r="MLL72" s="918"/>
      <c r="MLM72" s="918"/>
      <c r="MLN72" s="918"/>
      <c r="MLO72" s="566"/>
      <c r="MLP72" s="399"/>
      <c r="MLQ72" s="399"/>
      <c r="MLR72" s="399"/>
      <c r="MLS72" s="567"/>
      <c r="MLT72" s="399"/>
      <c r="MLU72" s="399"/>
      <c r="MLV72" s="399"/>
      <c r="MLW72" s="399"/>
      <c r="MLX72" s="399"/>
      <c r="MLY72" s="399"/>
      <c r="MLZ72" s="399"/>
      <c r="MMA72" s="399"/>
      <c r="MMB72" s="399"/>
      <c r="MMC72" s="918"/>
      <c r="MMD72" s="918"/>
      <c r="MME72" s="918"/>
      <c r="MMF72" s="566"/>
      <c r="MMG72" s="399"/>
      <c r="MMH72" s="399"/>
      <c r="MMI72" s="399"/>
      <c r="MMJ72" s="567"/>
      <c r="MMK72" s="399"/>
      <c r="MML72" s="399"/>
      <c r="MMM72" s="399"/>
      <c r="MMN72" s="399"/>
      <c r="MMO72" s="399"/>
      <c r="MMP72" s="399"/>
      <c r="MMQ72" s="399"/>
      <c r="MMR72" s="399"/>
      <c r="MMS72" s="399"/>
      <c r="MMT72" s="918"/>
      <c r="MMU72" s="918"/>
      <c r="MMV72" s="918"/>
      <c r="MMW72" s="566"/>
      <c r="MMX72" s="399"/>
      <c r="MMY72" s="399"/>
      <c r="MMZ72" s="399"/>
      <c r="MNA72" s="567"/>
      <c r="MNB72" s="399"/>
      <c r="MNC72" s="399"/>
      <c r="MND72" s="399"/>
      <c r="MNE72" s="399"/>
      <c r="MNF72" s="399"/>
      <c r="MNG72" s="399"/>
      <c r="MNH72" s="399"/>
      <c r="MNI72" s="399"/>
      <c r="MNJ72" s="399"/>
      <c r="MNK72" s="918"/>
      <c r="MNL72" s="918"/>
      <c r="MNM72" s="918"/>
      <c r="MNN72" s="566"/>
      <c r="MNO72" s="399"/>
      <c r="MNP72" s="399"/>
      <c r="MNQ72" s="399"/>
      <c r="MNR72" s="567"/>
      <c r="MNS72" s="399"/>
      <c r="MNT72" s="399"/>
      <c r="MNU72" s="399"/>
      <c r="MNV72" s="399"/>
      <c r="MNW72" s="399"/>
      <c r="MNX72" s="399"/>
      <c r="MNY72" s="399"/>
      <c r="MNZ72" s="399"/>
      <c r="MOA72" s="399"/>
      <c r="MOB72" s="918"/>
      <c r="MOC72" s="918"/>
      <c r="MOD72" s="918"/>
      <c r="MOE72" s="566"/>
      <c r="MOF72" s="399"/>
      <c r="MOG72" s="399"/>
      <c r="MOH72" s="399"/>
      <c r="MOI72" s="567"/>
      <c r="MOJ72" s="399"/>
      <c r="MOK72" s="399"/>
      <c r="MOL72" s="399"/>
      <c r="MOM72" s="399"/>
      <c r="MON72" s="399"/>
      <c r="MOO72" s="399"/>
      <c r="MOP72" s="399"/>
      <c r="MOQ72" s="399"/>
      <c r="MOR72" s="399"/>
      <c r="MOS72" s="918"/>
      <c r="MOT72" s="918"/>
      <c r="MOU72" s="918"/>
      <c r="MOV72" s="566"/>
      <c r="MOW72" s="399"/>
      <c r="MOX72" s="399"/>
      <c r="MOY72" s="399"/>
      <c r="MOZ72" s="567"/>
      <c r="MPA72" s="399"/>
      <c r="MPB72" s="399"/>
      <c r="MPC72" s="399"/>
      <c r="MPD72" s="399"/>
      <c r="MPE72" s="399"/>
      <c r="MPF72" s="399"/>
      <c r="MPG72" s="399"/>
      <c r="MPH72" s="399"/>
      <c r="MPI72" s="399"/>
      <c r="MPJ72" s="918"/>
      <c r="MPK72" s="918"/>
      <c r="MPL72" s="918"/>
      <c r="MPM72" s="566"/>
      <c r="MPN72" s="399"/>
      <c r="MPO72" s="399"/>
      <c r="MPP72" s="399"/>
      <c r="MPQ72" s="567"/>
      <c r="MPR72" s="399"/>
      <c r="MPS72" s="399"/>
      <c r="MPT72" s="399"/>
      <c r="MPU72" s="399"/>
      <c r="MPV72" s="399"/>
      <c r="MPW72" s="399"/>
      <c r="MPX72" s="399"/>
      <c r="MPY72" s="399"/>
      <c r="MPZ72" s="399"/>
      <c r="MQA72" s="918"/>
      <c r="MQB72" s="918"/>
      <c r="MQC72" s="918"/>
      <c r="MQD72" s="566"/>
      <c r="MQE72" s="399"/>
      <c r="MQF72" s="399"/>
      <c r="MQG72" s="399"/>
      <c r="MQH72" s="567"/>
      <c r="MQI72" s="399"/>
      <c r="MQJ72" s="399"/>
      <c r="MQK72" s="399"/>
      <c r="MQL72" s="399"/>
      <c r="MQM72" s="399"/>
      <c r="MQN72" s="399"/>
      <c r="MQO72" s="399"/>
      <c r="MQP72" s="399"/>
      <c r="MQQ72" s="399"/>
      <c r="MQR72" s="918"/>
      <c r="MQS72" s="918"/>
      <c r="MQT72" s="918"/>
      <c r="MQU72" s="566"/>
      <c r="MQV72" s="399"/>
      <c r="MQW72" s="399"/>
      <c r="MQX72" s="399"/>
      <c r="MQY72" s="567"/>
      <c r="MQZ72" s="399"/>
      <c r="MRA72" s="399"/>
      <c r="MRB72" s="399"/>
      <c r="MRC72" s="399"/>
      <c r="MRD72" s="399"/>
      <c r="MRE72" s="399"/>
      <c r="MRF72" s="399"/>
      <c r="MRG72" s="399"/>
      <c r="MRH72" s="399"/>
      <c r="MRI72" s="918"/>
      <c r="MRJ72" s="918"/>
      <c r="MRK72" s="918"/>
      <c r="MRL72" s="566"/>
      <c r="MRM72" s="399"/>
      <c r="MRN72" s="399"/>
      <c r="MRO72" s="399"/>
      <c r="MRP72" s="567"/>
      <c r="MRQ72" s="399"/>
      <c r="MRR72" s="399"/>
      <c r="MRS72" s="399"/>
      <c r="MRT72" s="399"/>
      <c r="MRU72" s="399"/>
      <c r="MRV72" s="399"/>
      <c r="MRW72" s="399"/>
      <c r="MRX72" s="399"/>
      <c r="MRY72" s="399"/>
      <c r="MRZ72" s="918"/>
      <c r="MSA72" s="918"/>
      <c r="MSB72" s="918"/>
      <c r="MSC72" s="566"/>
      <c r="MSD72" s="399"/>
      <c r="MSE72" s="399"/>
      <c r="MSF72" s="399"/>
      <c r="MSG72" s="567"/>
      <c r="MSH72" s="399"/>
      <c r="MSI72" s="399"/>
      <c r="MSJ72" s="399"/>
      <c r="MSK72" s="399"/>
      <c r="MSL72" s="399"/>
      <c r="MSM72" s="399"/>
      <c r="MSN72" s="399"/>
      <c r="MSO72" s="399"/>
      <c r="MSP72" s="399"/>
      <c r="MSQ72" s="918"/>
      <c r="MSR72" s="918"/>
      <c r="MSS72" s="918"/>
      <c r="MST72" s="566"/>
      <c r="MSU72" s="399"/>
      <c r="MSV72" s="399"/>
      <c r="MSW72" s="399"/>
      <c r="MSX72" s="567"/>
      <c r="MSY72" s="399"/>
      <c r="MSZ72" s="399"/>
      <c r="MTA72" s="399"/>
      <c r="MTB72" s="399"/>
      <c r="MTC72" s="399"/>
      <c r="MTD72" s="399"/>
      <c r="MTE72" s="399"/>
      <c r="MTF72" s="399"/>
      <c r="MTG72" s="399"/>
      <c r="MTH72" s="918"/>
      <c r="MTI72" s="918"/>
      <c r="MTJ72" s="918"/>
      <c r="MTK72" s="566"/>
      <c r="MTL72" s="399"/>
      <c r="MTM72" s="399"/>
      <c r="MTN72" s="399"/>
      <c r="MTO72" s="567"/>
      <c r="MTP72" s="399"/>
      <c r="MTQ72" s="399"/>
      <c r="MTR72" s="399"/>
      <c r="MTS72" s="399"/>
      <c r="MTT72" s="399"/>
      <c r="MTU72" s="399"/>
      <c r="MTV72" s="399"/>
      <c r="MTW72" s="399"/>
      <c r="MTX72" s="399"/>
      <c r="MTY72" s="918"/>
      <c r="MTZ72" s="918"/>
      <c r="MUA72" s="918"/>
      <c r="MUB72" s="566"/>
      <c r="MUC72" s="399"/>
      <c r="MUD72" s="399"/>
      <c r="MUE72" s="399"/>
      <c r="MUF72" s="567"/>
      <c r="MUG72" s="399"/>
      <c r="MUH72" s="399"/>
      <c r="MUI72" s="399"/>
      <c r="MUJ72" s="399"/>
      <c r="MUK72" s="399"/>
      <c r="MUL72" s="399"/>
      <c r="MUM72" s="399"/>
      <c r="MUN72" s="399"/>
      <c r="MUO72" s="399"/>
      <c r="MUP72" s="918"/>
      <c r="MUQ72" s="918"/>
      <c r="MUR72" s="918"/>
      <c r="MUS72" s="566"/>
      <c r="MUT72" s="399"/>
      <c r="MUU72" s="399"/>
      <c r="MUV72" s="399"/>
      <c r="MUW72" s="567"/>
      <c r="MUX72" s="399"/>
      <c r="MUY72" s="399"/>
      <c r="MUZ72" s="399"/>
      <c r="MVA72" s="399"/>
      <c r="MVB72" s="399"/>
      <c r="MVC72" s="399"/>
      <c r="MVD72" s="399"/>
      <c r="MVE72" s="399"/>
      <c r="MVF72" s="399"/>
      <c r="MVG72" s="918"/>
      <c r="MVH72" s="918"/>
      <c r="MVI72" s="918"/>
      <c r="MVJ72" s="566"/>
      <c r="MVK72" s="399"/>
      <c r="MVL72" s="399"/>
      <c r="MVM72" s="399"/>
      <c r="MVN72" s="567"/>
      <c r="MVO72" s="399"/>
      <c r="MVP72" s="399"/>
      <c r="MVQ72" s="399"/>
      <c r="MVR72" s="399"/>
      <c r="MVS72" s="399"/>
      <c r="MVT72" s="399"/>
      <c r="MVU72" s="399"/>
      <c r="MVV72" s="399"/>
      <c r="MVW72" s="399"/>
      <c r="MVX72" s="918"/>
      <c r="MVY72" s="918"/>
      <c r="MVZ72" s="918"/>
      <c r="MWA72" s="566"/>
      <c r="MWB72" s="399"/>
      <c r="MWC72" s="399"/>
      <c r="MWD72" s="399"/>
      <c r="MWE72" s="567"/>
      <c r="MWF72" s="399"/>
      <c r="MWG72" s="399"/>
      <c r="MWH72" s="399"/>
      <c r="MWI72" s="399"/>
      <c r="MWJ72" s="399"/>
      <c r="MWK72" s="399"/>
      <c r="MWL72" s="399"/>
      <c r="MWM72" s="399"/>
      <c r="MWN72" s="399"/>
      <c r="MWO72" s="918"/>
      <c r="MWP72" s="918"/>
      <c r="MWQ72" s="918"/>
      <c r="MWR72" s="566"/>
      <c r="MWS72" s="399"/>
      <c r="MWT72" s="399"/>
      <c r="MWU72" s="399"/>
      <c r="MWV72" s="567"/>
      <c r="MWW72" s="399"/>
      <c r="MWX72" s="399"/>
      <c r="MWY72" s="399"/>
      <c r="MWZ72" s="399"/>
      <c r="MXA72" s="399"/>
      <c r="MXB72" s="399"/>
      <c r="MXC72" s="399"/>
      <c r="MXD72" s="399"/>
      <c r="MXE72" s="399"/>
      <c r="MXF72" s="918"/>
      <c r="MXG72" s="918"/>
      <c r="MXH72" s="918"/>
      <c r="MXI72" s="566"/>
      <c r="MXJ72" s="399"/>
      <c r="MXK72" s="399"/>
      <c r="MXL72" s="399"/>
      <c r="MXM72" s="567"/>
      <c r="MXN72" s="399"/>
      <c r="MXO72" s="399"/>
      <c r="MXP72" s="399"/>
      <c r="MXQ72" s="399"/>
      <c r="MXR72" s="399"/>
      <c r="MXS72" s="399"/>
      <c r="MXT72" s="399"/>
      <c r="MXU72" s="399"/>
      <c r="MXV72" s="399"/>
      <c r="MXW72" s="918"/>
      <c r="MXX72" s="918"/>
      <c r="MXY72" s="918"/>
      <c r="MXZ72" s="566"/>
      <c r="MYA72" s="399"/>
      <c r="MYB72" s="399"/>
      <c r="MYC72" s="399"/>
      <c r="MYD72" s="567"/>
      <c r="MYE72" s="399"/>
      <c r="MYF72" s="399"/>
      <c r="MYG72" s="399"/>
      <c r="MYH72" s="399"/>
      <c r="MYI72" s="399"/>
      <c r="MYJ72" s="399"/>
      <c r="MYK72" s="399"/>
      <c r="MYL72" s="399"/>
      <c r="MYM72" s="399"/>
      <c r="MYN72" s="918"/>
      <c r="MYO72" s="918"/>
      <c r="MYP72" s="918"/>
      <c r="MYQ72" s="566"/>
      <c r="MYR72" s="399"/>
      <c r="MYS72" s="399"/>
      <c r="MYT72" s="399"/>
      <c r="MYU72" s="567"/>
      <c r="MYV72" s="399"/>
      <c r="MYW72" s="399"/>
      <c r="MYX72" s="399"/>
      <c r="MYY72" s="399"/>
      <c r="MYZ72" s="399"/>
      <c r="MZA72" s="399"/>
      <c r="MZB72" s="399"/>
      <c r="MZC72" s="399"/>
      <c r="MZD72" s="399"/>
      <c r="MZE72" s="918"/>
      <c r="MZF72" s="918"/>
      <c r="MZG72" s="918"/>
      <c r="MZH72" s="566"/>
      <c r="MZI72" s="399"/>
      <c r="MZJ72" s="399"/>
      <c r="MZK72" s="399"/>
      <c r="MZL72" s="567"/>
      <c r="MZM72" s="399"/>
      <c r="MZN72" s="399"/>
      <c r="MZO72" s="399"/>
      <c r="MZP72" s="399"/>
      <c r="MZQ72" s="399"/>
      <c r="MZR72" s="399"/>
      <c r="MZS72" s="399"/>
      <c r="MZT72" s="399"/>
      <c r="MZU72" s="399"/>
      <c r="MZV72" s="918"/>
      <c r="MZW72" s="918"/>
      <c r="MZX72" s="918"/>
      <c r="MZY72" s="566"/>
      <c r="MZZ72" s="399"/>
      <c r="NAA72" s="399"/>
      <c r="NAB72" s="399"/>
      <c r="NAC72" s="567"/>
      <c r="NAD72" s="399"/>
      <c r="NAE72" s="399"/>
      <c r="NAF72" s="399"/>
      <c r="NAG72" s="399"/>
      <c r="NAH72" s="399"/>
      <c r="NAI72" s="399"/>
      <c r="NAJ72" s="399"/>
      <c r="NAK72" s="399"/>
      <c r="NAL72" s="399"/>
      <c r="NAM72" s="918"/>
      <c r="NAN72" s="918"/>
      <c r="NAO72" s="918"/>
      <c r="NAP72" s="566"/>
      <c r="NAQ72" s="399"/>
      <c r="NAR72" s="399"/>
      <c r="NAS72" s="399"/>
      <c r="NAT72" s="567"/>
      <c r="NAU72" s="399"/>
      <c r="NAV72" s="399"/>
      <c r="NAW72" s="399"/>
      <c r="NAX72" s="399"/>
      <c r="NAY72" s="399"/>
      <c r="NAZ72" s="399"/>
      <c r="NBA72" s="399"/>
      <c r="NBB72" s="399"/>
      <c r="NBC72" s="399"/>
      <c r="NBD72" s="918"/>
      <c r="NBE72" s="918"/>
      <c r="NBF72" s="918"/>
      <c r="NBG72" s="566"/>
      <c r="NBH72" s="399"/>
      <c r="NBI72" s="399"/>
      <c r="NBJ72" s="399"/>
      <c r="NBK72" s="567"/>
      <c r="NBL72" s="399"/>
      <c r="NBM72" s="399"/>
      <c r="NBN72" s="399"/>
      <c r="NBO72" s="399"/>
      <c r="NBP72" s="399"/>
      <c r="NBQ72" s="399"/>
      <c r="NBR72" s="399"/>
      <c r="NBS72" s="399"/>
      <c r="NBT72" s="399"/>
      <c r="NBU72" s="918"/>
      <c r="NBV72" s="918"/>
      <c r="NBW72" s="918"/>
      <c r="NBX72" s="566"/>
      <c r="NBY72" s="399"/>
      <c r="NBZ72" s="399"/>
      <c r="NCA72" s="399"/>
      <c r="NCB72" s="567"/>
      <c r="NCC72" s="399"/>
      <c r="NCD72" s="399"/>
      <c r="NCE72" s="399"/>
      <c r="NCF72" s="399"/>
      <c r="NCG72" s="399"/>
      <c r="NCH72" s="399"/>
      <c r="NCI72" s="399"/>
      <c r="NCJ72" s="399"/>
      <c r="NCK72" s="399"/>
      <c r="NCL72" s="918"/>
      <c r="NCM72" s="918"/>
      <c r="NCN72" s="918"/>
      <c r="NCO72" s="566"/>
      <c r="NCP72" s="399"/>
      <c r="NCQ72" s="399"/>
      <c r="NCR72" s="399"/>
      <c r="NCS72" s="567"/>
      <c r="NCT72" s="399"/>
      <c r="NCU72" s="399"/>
      <c r="NCV72" s="399"/>
      <c r="NCW72" s="399"/>
      <c r="NCX72" s="399"/>
      <c r="NCY72" s="399"/>
      <c r="NCZ72" s="399"/>
      <c r="NDA72" s="399"/>
      <c r="NDB72" s="399"/>
      <c r="NDC72" s="918"/>
      <c r="NDD72" s="918"/>
      <c r="NDE72" s="918"/>
      <c r="NDF72" s="566"/>
      <c r="NDG72" s="399"/>
      <c r="NDH72" s="399"/>
      <c r="NDI72" s="399"/>
      <c r="NDJ72" s="567"/>
      <c r="NDK72" s="399"/>
      <c r="NDL72" s="399"/>
      <c r="NDM72" s="399"/>
      <c r="NDN72" s="399"/>
      <c r="NDO72" s="399"/>
      <c r="NDP72" s="399"/>
      <c r="NDQ72" s="399"/>
      <c r="NDR72" s="399"/>
      <c r="NDS72" s="399"/>
      <c r="NDT72" s="918"/>
      <c r="NDU72" s="918"/>
      <c r="NDV72" s="918"/>
      <c r="NDW72" s="566"/>
      <c r="NDX72" s="399"/>
      <c r="NDY72" s="399"/>
      <c r="NDZ72" s="399"/>
      <c r="NEA72" s="567"/>
      <c r="NEB72" s="399"/>
      <c r="NEC72" s="399"/>
      <c r="NED72" s="399"/>
      <c r="NEE72" s="399"/>
      <c r="NEF72" s="399"/>
      <c r="NEG72" s="399"/>
      <c r="NEH72" s="399"/>
      <c r="NEI72" s="399"/>
      <c r="NEJ72" s="399"/>
      <c r="NEK72" s="918"/>
      <c r="NEL72" s="918"/>
      <c r="NEM72" s="918"/>
      <c r="NEN72" s="566"/>
      <c r="NEO72" s="399"/>
      <c r="NEP72" s="399"/>
      <c r="NEQ72" s="399"/>
      <c r="NER72" s="567"/>
      <c r="NES72" s="399"/>
      <c r="NET72" s="399"/>
      <c r="NEU72" s="399"/>
      <c r="NEV72" s="399"/>
      <c r="NEW72" s="399"/>
      <c r="NEX72" s="399"/>
      <c r="NEY72" s="399"/>
      <c r="NEZ72" s="399"/>
      <c r="NFA72" s="399"/>
      <c r="NFB72" s="918"/>
      <c r="NFC72" s="918"/>
      <c r="NFD72" s="918"/>
      <c r="NFE72" s="566"/>
      <c r="NFF72" s="399"/>
      <c r="NFG72" s="399"/>
      <c r="NFH72" s="399"/>
      <c r="NFI72" s="567"/>
      <c r="NFJ72" s="399"/>
      <c r="NFK72" s="399"/>
      <c r="NFL72" s="399"/>
      <c r="NFM72" s="399"/>
      <c r="NFN72" s="399"/>
      <c r="NFO72" s="399"/>
      <c r="NFP72" s="399"/>
      <c r="NFQ72" s="399"/>
      <c r="NFR72" s="399"/>
      <c r="NFS72" s="918"/>
      <c r="NFT72" s="918"/>
      <c r="NFU72" s="918"/>
      <c r="NFV72" s="566"/>
      <c r="NFW72" s="399"/>
      <c r="NFX72" s="399"/>
      <c r="NFY72" s="399"/>
      <c r="NFZ72" s="567"/>
      <c r="NGA72" s="399"/>
      <c r="NGB72" s="399"/>
      <c r="NGC72" s="399"/>
      <c r="NGD72" s="399"/>
      <c r="NGE72" s="399"/>
      <c r="NGF72" s="399"/>
      <c r="NGG72" s="399"/>
      <c r="NGH72" s="399"/>
      <c r="NGI72" s="399"/>
      <c r="NGJ72" s="918"/>
      <c r="NGK72" s="918"/>
      <c r="NGL72" s="918"/>
      <c r="NGM72" s="566"/>
      <c r="NGN72" s="399"/>
      <c r="NGO72" s="399"/>
      <c r="NGP72" s="399"/>
      <c r="NGQ72" s="567"/>
      <c r="NGR72" s="399"/>
      <c r="NGS72" s="399"/>
      <c r="NGT72" s="399"/>
      <c r="NGU72" s="399"/>
      <c r="NGV72" s="399"/>
      <c r="NGW72" s="399"/>
      <c r="NGX72" s="399"/>
      <c r="NGY72" s="399"/>
      <c r="NGZ72" s="399"/>
      <c r="NHA72" s="918"/>
      <c r="NHB72" s="918"/>
      <c r="NHC72" s="918"/>
      <c r="NHD72" s="566"/>
      <c r="NHE72" s="399"/>
      <c r="NHF72" s="399"/>
      <c r="NHG72" s="399"/>
      <c r="NHH72" s="567"/>
      <c r="NHI72" s="399"/>
      <c r="NHJ72" s="399"/>
      <c r="NHK72" s="399"/>
      <c r="NHL72" s="399"/>
      <c r="NHM72" s="399"/>
      <c r="NHN72" s="399"/>
      <c r="NHO72" s="399"/>
      <c r="NHP72" s="399"/>
      <c r="NHQ72" s="399"/>
      <c r="NHR72" s="918"/>
      <c r="NHS72" s="918"/>
      <c r="NHT72" s="918"/>
      <c r="NHU72" s="566"/>
      <c r="NHV72" s="399"/>
      <c r="NHW72" s="399"/>
      <c r="NHX72" s="399"/>
      <c r="NHY72" s="567"/>
      <c r="NHZ72" s="399"/>
      <c r="NIA72" s="399"/>
      <c r="NIB72" s="399"/>
      <c r="NIC72" s="399"/>
      <c r="NID72" s="399"/>
      <c r="NIE72" s="399"/>
      <c r="NIF72" s="399"/>
      <c r="NIG72" s="399"/>
      <c r="NIH72" s="399"/>
      <c r="NII72" s="918"/>
      <c r="NIJ72" s="918"/>
      <c r="NIK72" s="918"/>
      <c r="NIL72" s="566"/>
      <c r="NIM72" s="399"/>
      <c r="NIN72" s="399"/>
      <c r="NIO72" s="399"/>
      <c r="NIP72" s="567"/>
      <c r="NIQ72" s="399"/>
      <c r="NIR72" s="399"/>
      <c r="NIS72" s="399"/>
      <c r="NIT72" s="399"/>
      <c r="NIU72" s="399"/>
      <c r="NIV72" s="399"/>
      <c r="NIW72" s="399"/>
      <c r="NIX72" s="399"/>
      <c r="NIY72" s="399"/>
      <c r="NIZ72" s="918"/>
      <c r="NJA72" s="918"/>
      <c r="NJB72" s="918"/>
      <c r="NJC72" s="566"/>
      <c r="NJD72" s="399"/>
      <c r="NJE72" s="399"/>
      <c r="NJF72" s="399"/>
      <c r="NJG72" s="567"/>
      <c r="NJH72" s="399"/>
      <c r="NJI72" s="399"/>
      <c r="NJJ72" s="399"/>
      <c r="NJK72" s="399"/>
      <c r="NJL72" s="399"/>
      <c r="NJM72" s="399"/>
      <c r="NJN72" s="399"/>
      <c r="NJO72" s="399"/>
      <c r="NJP72" s="399"/>
      <c r="NJQ72" s="918"/>
      <c r="NJR72" s="918"/>
      <c r="NJS72" s="918"/>
      <c r="NJT72" s="566"/>
      <c r="NJU72" s="399"/>
      <c r="NJV72" s="399"/>
      <c r="NJW72" s="399"/>
      <c r="NJX72" s="567"/>
      <c r="NJY72" s="399"/>
      <c r="NJZ72" s="399"/>
      <c r="NKA72" s="399"/>
      <c r="NKB72" s="399"/>
      <c r="NKC72" s="399"/>
      <c r="NKD72" s="399"/>
      <c r="NKE72" s="399"/>
      <c r="NKF72" s="399"/>
      <c r="NKG72" s="399"/>
      <c r="NKH72" s="918"/>
      <c r="NKI72" s="918"/>
      <c r="NKJ72" s="918"/>
      <c r="NKK72" s="566"/>
      <c r="NKL72" s="399"/>
      <c r="NKM72" s="399"/>
      <c r="NKN72" s="399"/>
      <c r="NKO72" s="567"/>
      <c r="NKP72" s="399"/>
      <c r="NKQ72" s="399"/>
      <c r="NKR72" s="399"/>
      <c r="NKS72" s="399"/>
      <c r="NKT72" s="399"/>
      <c r="NKU72" s="399"/>
      <c r="NKV72" s="399"/>
      <c r="NKW72" s="399"/>
      <c r="NKX72" s="399"/>
      <c r="NKY72" s="918"/>
      <c r="NKZ72" s="918"/>
      <c r="NLA72" s="918"/>
      <c r="NLB72" s="566"/>
      <c r="NLC72" s="399"/>
      <c r="NLD72" s="399"/>
      <c r="NLE72" s="399"/>
      <c r="NLF72" s="567"/>
      <c r="NLG72" s="399"/>
      <c r="NLH72" s="399"/>
      <c r="NLI72" s="399"/>
      <c r="NLJ72" s="399"/>
      <c r="NLK72" s="399"/>
      <c r="NLL72" s="399"/>
      <c r="NLM72" s="399"/>
      <c r="NLN72" s="399"/>
      <c r="NLO72" s="399"/>
      <c r="NLP72" s="918"/>
      <c r="NLQ72" s="918"/>
      <c r="NLR72" s="918"/>
      <c r="NLS72" s="566"/>
      <c r="NLT72" s="399"/>
      <c r="NLU72" s="399"/>
      <c r="NLV72" s="399"/>
      <c r="NLW72" s="567"/>
      <c r="NLX72" s="399"/>
      <c r="NLY72" s="399"/>
      <c r="NLZ72" s="399"/>
      <c r="NMA72" s="399"/>
      <c r="NMB72" s="399"/>
      <c r="NMC72" s="399"/>
      <c r="NMD72" s="399"/>
      <c r="NME72" s="399"/>
      <c r="NMF72" s="399"/>
      <c r="NMG72" s="918"/>
      <c r="NMH72" s="918"/>
      <c r="NMI72" s="918"/>
      <c r="NMJ72" s="566"/>
      <c r="NMK72" s="399"/>
      <c r="NML72" s="399"/>
      <c r="NMM72" s="399"/>
      <c r="NMN72" s="567"/>
      <c r="NMO72" s="399"/>
      <c r="NMP72" s="399"/>
      <c r="NMQ72" s="399"/>
      <c r="NMR72" s="399"/>
      <c r="NMS72" s="399"/>
      <c r="NMT72" s="399"/>
      <c r="NMU72" s="399"/>
      <c r="NMV72" s="399"/>
      <c r="NMW72" s="399"/>
      <c r="NMX72" s="918"/>
      <c r="NMY72" s="918"/>
      <c r="NMZ72" s="918"/>
      <c r="NNA72" s="566"/>
      <c r="NNB72" s="399"/>
      <c r="NNC72" s="399"/>
      <c r="NND72" s="399"/>
      <c r="NNE72" s="567"/>
      <c r="NNF72" s="399"/>
      <c r="NNG72" s="399"/>
      <c r="NNH72" s="399"/>
      <c r="NNI72" s="399"/>
      <c r="NNJ72" s="399"/>
      <c r="NNK72" s="399"/>
      <c r="NNL72" s="399"/>
      <c r="NNM72" s="399"/>
      <c r="NNN72" s="399"/>
      <c r="NNO72" s="918"/>
      <c r="NNP72" s="918"/>
      <c r="NNQ72" s="918"/>
      <c r="NNR72" s="566"/>
      <c r="NNS72" s="399"/>
      <c r="NNT72" s="399"/>
      <c r="NNU72" s="399"/>
      <c r="NNV72" s="567"/>
      <c r="NNW72" s="399"/>
      <c r="NNX72" s="399"/>
      <c r="NNY72" s="399"/>
      <c r="NNZ72" s="399"/>
      <c r="NOA72" s="399"/>
      <c r="NOB72" s="399"/>
      <c r="NOC72" s="399"/>
      <c r="NOD72" s="399"/>
      <c r="NOE72" s="399"/>
      <c r="NOF72" s="918"/>
      <c r="NOG72" s="918"/>
      <c r="NOH72" s="918"/>
      <c r="NOI72" s="566"/>
      <c r="NOJ72" s="399"/>
      <c r="NOK72" s="399"/>
      <c r="NOL72" s="399"/>
      <c r="NOM72" s="567"/>
      <c r="NON72" s="399"/>
      <c r="NOO72" s="399"/>
      <c r="NOP72" s="399"/>
      <c r="NOQ72" s="399"/>
      <c r="NOR72" s="399"/>
      <c r="NOS72" s="399"/>
      <c r="NOT72" s="399"/>
      <c r="NOU72" s="399"/>
      <c r="NOV72" s="399"/>
      <c r="NOW72" s="918"/>
      <c r="NOX72" s="918"/>
      <c r="NOY72" s="918"/>
      <c r="NOZ72" s="566"/>
      <c r="NPA72" s="399"/>
      <c r="NPB72" s="399"/>
      <c r="NPC72" s="399"/>
      <c r="NPD72" s="567"/>
      <c r="NPE72" s="399"/>
      <c r="NPF72" s="399"/>
      <c r="NPG72" s="399"/>
      <c r="NPH72" s="399"/>
      <c r="NPI72" s="399"/>
      <c r="NPJ72" s="399"/>
      <c r="NPK72" s="399"/>
      <c r="NPL72" s="399"/>
      <c r="NPM72" s="399"/>
      <c r="NPN72" s="918"/>
      <c r="NPO72" s="918"/>
      <c r="NPP72" s="918"/>
      <c r="NPQ72" s="566"/>
      <c r="NPR72" s="399"/>
      <c r="NPS72" s="399"/>
      <c r="NPT72" s="399"/>
      <c r="NPU72" s="567"/>
      <c r="NPV72" s="399"/>
      <c r="NPW72" s="399"/>
      <c r="NPX72" s="399"/>
      <c r="NPY72" s="399"/>
      <c r="NPZ72" s="399"/>
      <c r="NQA72" s="399"/>
      <c r="NQB72" s="399"/>
      <c r="NQC72" s="399"/>
      <c r="NQD72" s="399"/>
      <c r="NQE72" s="918"/>
      <c r="NQF72" s="918"/>
      <c r="NQG72" s="918"/>
      <c r="NQH72" s="566"/>
      <c r="NQI72" s="399"/>
      <c r="NQJ72" s="399"/>
      <c r="NQK72" s="399"/>
      <c r="NQL72" s="567"/>
      <c r="NQM72" s="399"/>
      <c r="NQN72" s="399"/>
      <c r="NQO72" s="399"/>
      <c r="NQP72" s="399"/>
      <c r="NQQ72" s="399"/>
      <c r="NQR72" s="399"/>
      <c r="NQS72" s="399"/>
      <c r="NQT72" s="399"/>
      <c r="NQU72" s="399"/>
      <c r="NQV72" s="918"/>
      <c r="NQW72" s="918"/>
      <c r="NQX72" s="918"/>
      <c r="NQY72" s="566"/>
      <c r="NQZ72" s="399"/>
      <c r="NRA72" s="399"/>
      <c r="NRB72" s="399"/>
      <c r="NRC72" s="567"/>
      <c r="NRD72" s="399"/>
      <c r="NRE72" s="399"/>
      <c r="NRF72" s="399"/>
      <c r="NRG72" s="399"/>
      <c r="NRH72" s="399"/>
      <c r="NRI72" s="399"/>
      <c r="NRJ72" s="399"/>
      <c r="NRK72" s="399"/>
      <c r="NRL72" s="399"/>
      <c r="NRM72" s="918"/>
      <c r="NRN72" s="918"/>
      <c r="NRO72" s="918"/>
      <c r="NRP72" s="566"/>
      <c r="NRQ72" s="399"/>
      <c r="NRR72" s="399"/>
      <c r="NRS72" s="399"/>
      <c r="NRT72" s="567"/>
      <c r="NRU72" s="399"/>
      <c r="NRV72" s="399"/>
      <c r="NRW72" s="399"/>
      <c r="NRX72" s="399"/>
      <c r="NRY72" s="399"/>
      <c r="NRZ72" s="399"/>
      <c r="NSA72" s="399"/>
      <c r="NSB72" s="399"/>
      <c r="NSC72" s="399"/>
      <c r="NSD72" s="918"/>
      <c r="NSE72" s="918"/>
      <c r="NSF72" s="918"/>
      <c r="NSG72" s="566"/>
      <c r="NSH72" s="399"/>
      <c r="NSI72" s="399"/>
      <c r="NSJ72" s="399"/>
      <c r="NSK72" s="567"/>
      <c r="NSL72" s="399"/>
      <c r="NSM72" s="399"/>
      <c r="NSN72" s="399"/>
      <c r="NSO72" s="399"/>
      <c r="NSP72" s="399"/>
      <c r="NSQ72" s="399"/>
      <c r="NSR72" s="399"/>
      <c r="NSS72" s="399"/>
      <c r="NST72" s="399"/>
      <c r="NSU72" s="918"/>
      <c r="NSV72" s="918"/>
      <c r="NSW72" s="918"/>
      <c r="NSX72" s="566"/>
      <c r="NSY72" s="399"/>
      <c r="NSZ72" s="399"/>
      <c r="NTA72" s="399"/>
      <c r="NTB72" s="567"/>
      <c r="NTC72" s="399"/>
      <c r="NTD72" s="399"/>
      <c r="NTE72" s="399"/>
      <c r="NTF72" s="399"/>
      <c r="NTG72" s="399"/>
      <c r="NTH72" s="399"/>
      <c r="NTI72" s="399"/>
      <c r="NTJ72" s="399"/>
      <c r="NTK72" s="399"/>
      <c r="NTL72" s="918"/>
      <c r="NTM72" s="918"/>
      <c r="NTN72" s="918"/>
      <c r="NTO72" s="566"/>
      <c r="NTP72" s="399"/>
      <c r="NTQ72" s="399"/>
      <c r="NTR72" s="399"/>
      <c r="NTS72" s="567"/>
      <c r="NTT72" s="399"/>
      <c r="NTU72" s="399"/>
      <c r="NTV72" s="399"/>
      <c r="NTW72" s="399"/>
      <c r="NTX72" s="399"/>
      <c r="NTY72" s="399"/>
      <c r="NTZ72" s="399"/>
      <c r="NUA72" s="399"/>
      <c r="NUB72" s="399"/>
      <c r="NUC72" s="918"/>
      <c r="NUD72" s="918"/>
      <c r="NUE72" s="918"/>
      <c r="NUF72" s="566"/>
      <c r="NUG72" s="399"/>
      <c r="NUH72" s="399"/>
      <c r="NUI72" s="399"/>
      <c r="NUJ72" s="567"/>
      <c r="NUK72" s="399"/>
      <c r="NUL72" s="399"/>
      <c r="NUM72" s="399"/>
      <c r="NUN72" s="399"/>
      <c r="NUO72" s="399"/>
      <c r="NUP72" s="399"/>
      <c r="NUQ72" s="399"/>
      <c r="NUR72" s="399"/>
      <c r="NUS72" s="399"/>
      <c r="NUT72" s="918"/>
      <c r="NUU72" s="918"/>
      <c r="NUV72" s="918"/>
      <c r="NUW72" s="566"/>
      <c r="NUX72" s="399"/>
      <c r="NUY72" s="399"/>
      <c r="NUZ72" s="399"/>
      <c r="NVA72" s="567"/>
      <c r="NVB72" s="399"/>
      <c r="NVC72" s="399"/>
      <c r="NVD72" s="399"/>
      <c r="NVE72" s="399"/>
      <c r="NVF72" s="399"/>
      <c r="NVG72" s="399"/>
      <c r="NVH72" s="399"/>
      <c r="NVI72" s="399"/>
      <c r="NVJ72" s="399"/>
      <c r="NVK72" s="918"/>
      <c r="NVL72" s="918"/>
      <c r="NVM72" s="918"/>
      <c r="NVN72" s="566"/>
      <c r="NVO72" s="399"/>
      <c r="NVP72" s="399"/>
      <c r="NVQ72" s="399"/>
      <c r="NVR72" s="567"/>
      <c r="NVS72" s="399"/>
      <c r="NVT72" s="399"/>
      <c r="NVU72" s="399"/>
      <c r="NVV72" s="399"/>
      <c r="NVW72" s="399"/>
      <c r="NVX72" s="399"/>
      <c r="NVY72" s="399"/>
      <c r="NVZ72" s="399"/>
      <c r="NWA72" s="399"/>
      <c r="NWB72" s="918"/>
      <c r="NWC72" s="918"/>
      <c r="NWD72" s="918"/>
      <c r="NWE72" s="566"/>
      <c r="NWF72" s="399"/>
      <c r="NWG72" s="399"/>
      <c r="NWH72" s="399"/>
      <c r="NWI72" s="567"/>
      <c r="NWJ72" s="399"/>
      <c r="NWK72" s="399"/>
      <c r="NWL72" s="399"/>
      <c r="NWM72" s="399"/>
      <c r="NWN72" s="399"/>
      <c r="NWO72" s="399"/>
      <c r="NWP72" s="399"/>
      <c r="NWQ72" s="399"/>
      <c r="NWR72" s="399"/>
      <c r="NWS72" s="918"/>
      <c r="NWT72" s="918"/>
      <c r="NWU72" s="918"/>
      <c r="NWV72" s="566"/>
      <c r="NWW72" s="399"/>
      <c r="NWX72" s="399"/>
      <c r="NWY72" s="399"/>
      <c r="NWZ72" s="567"/>
      <c r="NXA72" s="399"/>
      <c r="NXB72" s="399"/>
      <c r="NXC72" s="399"/>
      <c r="NXD72" s="399"/>
      <c r="NXE72" s="399"/>
      <c r="NXF72" s="399"/>
      <c r="NXG72" s="399"/>
      <c r="NXH72" s="399"/>
      <c r="NXI72" s="399"/>
      <c r="NXJ72" s="918"/>
      <c r="NXK72" s="918"/>
      <c r="NXL72" s="918"/>
      <c r="NXM72" s="566"/>
      <c r="NXN72" s="399"/>
      <c r="NXO72" s="399"/>
      <c r="NXP72" s="399"/>
      <c r="NXQ72" s="567"/>
      <c r="NXR72" s="399"/>
      <c r="NXS72" s="399"/>
      <c r="NXT72" s="399"/>
      <c r="NXU72" s="399"/>
      <c r="NXV72" s="399"/>
      <c r="NXW72" s="399"/>
      <c r="NXX72" s="399"/>
      <c r="NXY72" s="399"/>
      <c r="NXZ72" s="399"/>
      <c r="NYA72" s="918"/>
      <c r="NYB72" s="918"/>
      <c r="NYC72" s="918"/>
      <c r="NYD72" s="566"/>
      <c r="NYE72" s="399"/>
      <c r="NYF72" s="399"/>
      <c r="NYG72" s="399"/>
      <c r="NYH72" s="567"/>
      <c r="NYI72" s="399"/>
      <c r="NYJ72" s="399"/>
      <c r="NYK72" s="399"/>
      <c r="NYL72" s="399"/>
      <c r="NYM72" s="399"/>
      <c r="NYN72" s="399"/>
      <c r="NYO72" s="399"/>
      <c r="NYP72" s="399"/>
      <c r="NYQ72" s="399"/>
      <c r="NYR72" s="918"/>
      <c r="NYS72" s="918"/>
      <c r="NYT72" s="918"/>
      <c r="NYU72" s="566"/>
      <c r="NYV72" s="399"/>
      <c r="NYW72" s="399"/>
      <c r="NYX72" s="399"/>
      <c r="NYY72" s="567"/>
      <c r="NYZ72" s="399"/>
      <c r="NZA72" s="399"/>
      <c r="NZB72" s="399"/>
      <c r="NZC72" s="399"/>
      <c r="NZD72" s="399"/>
      <c r="NZE72" s="399"/>
      <c r="NZF72" s="399"/>
      <c r="NZG72" s="399"/>
      <c r="NZH72" s="399"/>
      <c r="NZI72" s="918"/>
      <c r="NZJ72" s="918"/>
      <c r="NZK72" s="918"/>
      <c r="NZL72" s="566"/>
      <c r="NZM72" s="399"/>
      <c r="NZN72" s="399"/>
      <c r="NZO72" s="399"/>
      <c r="NZP72" s="567"/>
      <c r="NZQ72" s="399"/>
      <c r="NZR72" s="399"/>
      <c r="NZS72" s="399"/>
      <c r="NZT72" s="399"/>
      <c r="NZU72" s="399"/>
      <c r="NZV72" s="399"/>
      <c r="NZW72" s="399"/>
      <c r="NZX72" s="399"/>
      <c r="NZY72" s="399"/>
      <c r="NZZ72" s="918"/>
      <c r="OAA72" s="918"/>
      <c r="OAB72" s="918"/>
      <c r="OAC72" s="566"/>
      <c r="OAD72" s="399"/>
      <c r="OAE72" s="399"/>
      <c r="OAF72" s="399"/>
      <c r="OAG72" s="567"/>
      <c r="OAH72" s="399"/>
      <c r="OAI72" s="399"/>
      <c r="OAJ72" s="399"/>
      <c r="OAK72" s="399"/>
      <c r="OAL72" s="399"/>
      <c r="OAM72" s="399"/>
      <c r="OAN72" s="399"/>
      <c r="OAO72" s="399"/>
      <c r="OAP72" s="399"/>
      <c r="OAQ72" s="918"/>
      <c r="OAR72" s="918"/>
      <c r="OAS72" s="918"/>
      <c r="OAT72" s="566"/>
      <c r="OAU72" s="399"/>
      <c r="OAV72" s="399"/>
      <c r="OAW72" s="399"/>
      <c r="OAX72" s="567"/>
      <c r="OAY72" s="399"/>
      <c r="OAZ72" s="399"/>
      <c r="OBA72" s="399"/>
      <c r="OBB72" s="399"/>
      <c r="OBC72" s="399"/>
      <c r="OBD72" s="399"/>
      <c r="OBE72" s="399"/>
      <c r="OBF72" s="399"/>
      <c r="OBG72" s="399"/>
      <c r="OBH72" s="918"/>
      <c r="OBI72" s="918"/>
      <c r="OBJ72" s="918"/>
      <c r="OBK72" s="566"/>
      <c r="OBL72" s="399"/>
      <c r="OBM72" s="399"/>
      <c r="OBN72" s="399"/>
      <c r="OBO72" s="567"/>
      <c r="OBP72" s="399"/>
      <c r="OBQ72" s="399"/>
      <c r="OBR72" s="399"/>
      <c r="OBS72" s="399"/>
      <c r="OBT72" s="399"/>
      <c r="OBU72" s="399"/>
      <c r="OBV72" s="399"/>
      <c r="OBW72" s="399"/>
      <c r="OBX72" s="399"/>
      <c r="OBY72" s="918"/>
      <c r="OBZ72" s="918"/>
      <c r="OCA72" s="918"/>
      <c r="OCB72" s="566"/>
      <c r="OCC72" s="399"/>
      <c r="OCD72" s="399"/>
      <c r="OCE72" s="399"/>
      <c r="OCF72" s="567"/>
      <c r="OCG72" s="399"/>
      <c r="OCH72" s="399"/>
      <c r="OCI72" s="399"/>
      <c r="OCJ72" s="399"/>
      <c r="OCK72" s="399"/>
      <c r="OCL72" s="399"/>
      <c r="OCM72" s="399"/>
      <c r="OCN72" s="399"/>
      <c r="OCO72" s="399"/>
      <c r="OCP72" s="918"/>
      <c r="OCQ72" s="918"/>
      <c r="OCR72" s="918"/>
      <c r="OCS72" s="566"/>
      <c r="OCT72" s="399"/>
      <c r="OCU72" s="399"/>
      <c r="OCV72" s="399"/>
      <c r="OCW72" s="567"/>
      <c r="OCX72" s="399"/>
      <c r="OCY72" s="399"/>
      <c r="OCZ72" s="399"/>
      <c r="ODA72" s="399"/>
      <c r="ODB72" s="399"/>
      <c r="ODC72" s="399"/>
      <c r="ODD72" s="399"/>
      <c r="ODE72" s="399"/>
      <c r="ODF72" s="399"/>
      <c r="ODG72" s="918"/>
      <c r="ODH72" s="918"/>
      <c r="ODI72" s="918"/>
      <c r="ODJ72" s="566"/>
      <c r="ODK72" s="399"/>
      <c r="ODL72" s="399"/>
      <c r="ODM72" s="399"/>
      <c r="ODN72" s="567"/>
      <c r="ODO72" s="399"/>
      <c r="ODP72" s="399"/>
      <c r="ODQ72" s="399"/>
      <c r="ODR72" s="399"/>
      <c r="ODS72" s="399"/>
      <c r="ODT72" s="399"/>
      <c r="ODU72" s="399"/>
      <c r="ODV72" s="399"/>
      <c r="ODW72" s="399"/>
      <c r="ODX72" s="918"/>
      <c r="ODY72" s="918"/>
      <c r="ODZ72" s="918"/>
      <c r="OEA72" s="566"/>
      <c r="OEB72" s="399"/>
      <c r="OEC72" s="399"/>
      <c r="OED72" s="399"/>
      <c r="OEE72" s="567"/>
      <c r="OEF72" s="399"/>
      <c r="OEG72" s="399"/>
      <c r="OEH72" s="399"/>
      <c r="OEI72" s="399"/>
      <c r="OEJ72" s="399"/>
      <c r="OEK72" s="399"/>
      <c r="OEL72" s="399"/>
      <c r="OEM72" s="399"/>
      <c r="OEN72" s="399"/>
      <c r="OEO72" s="918"/>
      <c r="OEP72" s="918"/>
      <c r="OEQ72" s="918"/>
      <c r="OER72" s="566"/>
      <c r="OES72" s="399"/>
      <c r="OET72" s="399"/>
      <c r="OEU72" s="399"/>
      <c r="OEV72" s="567"/>
      <c r="OEW72" s="399"/>
      <c r="OEX72" s="399"/>
      <c r="OEY72" s="399"/>
      <c r="OEZ72" s="399"/>
      <c r="OFA72" s="399"/>
      <c r="OFB72" s="399"/>
      <c r="OFC72" s="399"/>
      <c r="OFD72" s="399"/>
      <c r="OFE72" s="399"/>
      <c r="OFF72" s="918"/>
      <c r="OFG72" s="918"/>
      <c r="OFH72" s="918"/>
      <c r="OFI72" s="566"/>
      <c r="OFJ72" s="399"/>
      <c r="OFK72" s="399"/>
      <c r="OFL72" s="399"/>
      <c r="OFM72" s="567"/>
      <c r="OFN72" s="399"/>
      <c r="OFO72" s="399"/>
      <c r="OFP72" s="399"/>
      <c r="OFQ72" s="399"/>
      <c r="OFR72" s="399"/>
      <c r="OFS72" s="399"/>
      <c r="OFT72" s="399"/>
      <c r="OFU72" s="399"/>
      <c r="OFV72" s="399"/>
      <c r="OFW72" s="918"/>
      <c r="OFX72" s="918"/>
      <c r="OFY72" s="918"/>
      <c r="OFZ72" s="566"/>
      <c r="OGA72" s="399"/>
      <c r="OGB72" s="399"/>
      <c r="OGC72" s="399"/>
      <c r="OGD72" s="567"/>
      <c r="OGE72" s="399"/>
      <c r="OGF72" s="399"/>
      <c r="OGG72" s="399"/>
      <c r="OGH72" s="399"/>
      <c r="OGI72" s="399"/>
      <c r="OGJ72" s="399"/>
      <c r="OGK72" s="399"/>
      <c r="OGL72" s="399"/>
      <c r="OGM72" s="399"/>
      <c r="OGN72" s="918"/>
      <c r="OGO72" s="918"/>
      <c r="OGP72" s="918"/>
      <c r="OGQ72" s="566"/>
      <c r="OGR72" s="399"/>
      <c r="OGS72" s="399"/>
      <c r="OGT72" s="399"/>
      <c r="OGU72" s="567"/>
      <c r="OGV72" s="399"/>
      <c r="OGW72" s="399"/>
      <c r="OGX72" s="399"/>
      <c r="OGY72" s="399"/>
      <c r="OGZ72" s="399"/>
      <c r="OHA72" s="399"/>
      <c r="OHB72" s="399"/>
      <c r="OHC72" s="399"/>
      <c r="OHD72" s="399"/>
      <c r="OHE72" s="918"/>
      <c r="OHF72" s="918"/>
      <c r="OHG72" s="918"/>
      <c r="OHH72" s="566"/>
      <c r="OHI72" s="399"/>
      <c r="OHJ72" s="399"/>
      <c r="OHK72" s="399"/>
      <c r="OHL72" s="567"/>
      <c r="OHM72" s="399"/>
      <c r="OHN72" s="399"/>
      <c r="OHO72" s="399"/>
      <c r="OHP72" s="399"/>
      <c r="OHQ72" s="399"/>
      <c r="OHR72" s="399"/>
      <c r="OHS72" s="399"/>
      <c r="OHT72" s="399"/>
      <c r="OHU72" s="399"/>
      <c r="OHV72" s="918"/>
      <c r="OHW72" s="918"/>
      <c r="OHX72" s="918"/>
      <c r="OHY72" s="566"/>
      <c r="OHZ72" s="399"/>
      <c r="OIA72" s="399"/>
      <c r="OIB72" s="399"/>
      <c r="OIC72" s="567"/>
      <c r="OID72" s="399"/>
      <c r="OIE72" s="399"/>
      <c r="OIF72" s="399"/>
      <c r="OIG72" s="399"/>
      <c r="OIH72" s="399"/>
      <c r="OII72" s="399"/>
      <c r="OIJ72" s="399"/>
      <c r="OIK72" s="399"/>
      <c r="OIL72" s="399"/>
      <c r="OIM72" s="918"/>
      <c r="OIN72" s="918"/>
      <c r="OIO72" s="918"/>
      <c r="OIP72" s="566"/>
      <c r="OIQ72" s="399"/>
      <c r="OIR72" s="399"/>
      <c r="OIS72" s="399"/>
      <c r="OIT72" s="567"/>
      <c r="OIU72" s="399"/>
      <c r="OIV72" s="399"/>
      <c r="OIW72" s="399"/>
      <c r="OIX72" s="399"/>
      <c r="OIY72" s="399"/>
      <c r="OIZ72" s="399"/>
      <c r="OJA72" s="399"/>
      <c r="OJB72" s="399"/>
      <c r="OJC72" s="399"/>
      <c r="OJD72" s="918"/>
      <c r="OJE72" s="918"/>
      <c r="OJF72" s="918"/>
      <c r="OJG72" s="566"/>
      <c r="OJH72" s="399"/>
      <c r="OJI72" s="399"/>
      <c r="OJJ72" s="399"/>
      <c r="OJK72" s="567"/>
      <c r="OJL72" s="399"/>
      <c r="OJM72" s="399"/>
      <c r="OJN72" s="399"/>
      <c r="OJO72" s="399"/>
      <c r="OJP72" s="399"/>
      <c r="OJQ72" s="399"/>
      <c r="OJR72" s="399"/>
      <c r="OJS72" s="399"/>
      <c r="OJT72" s="399"/>
      <c r="OJU72" s="918"/>
      <c r="OJV72" s="918"/>
      <c r="OJW72" s="918"/>
      <c r="OJX72" s="566"/>
      <c r="OJY72" s="399"/>
      <c r="OJZ72" s="399"/>
      <c r="OKA72" s="399"/>
      <c r="OKB72" s="567"/>
      <c r="OKC72" s="399"/>
      <c r="OKD72" s="399"/>
      <c r="OKE72" s="399"/>
      <c r="OKF72" s="399"/>
      <c r="OKG72" s="399"/>
      <c r="OKH72" s="399"/>
      <c r="OKI72" s="399"/>
      <c r="OKJ72" s="399"/>
      <c r="OKK72" s="399"/>
      <c r="OKL72" s="918"/>
      <c r="OKM72" s="918"/>
      <c r="OKN72" s="918"/>
      <c r="OKO72" s="566"/>
      <c r="OKP72" s="399"/>
      <c r="OKQ72" s="399"/>
      <c r="OKR72" s="399"/>
      <c r="OKS72" s="567"/>
      <c r="OKT72" s="399"/>
      <c r="OKU72" s="399"/>
      <c r="OKV72" s="399"/>
      <c r="OKW72" s="399"/>
      <c r="OKX72" s="399"/>
      <c r="OKY72" s="399"/>
      <c r="OKZ72" s="399"/>
      <c r="OLA72" s="399"/>
      <c r="OLB72" s="399"/>
      <c r="OLC72" s="918"/>
      <c r="OLD72" s="918"/>
      <c r="OLE72" s="918"/>
      <c r="OLF72" s="566"/>
      <c r="OLG72" s="399"/>
      <c r="OLH72" s="399"/>
      <c r="OLI72" s="399"/>
      <c r="OLJ72" s="567"/>
      <c r="OLK72" s="399"/>
      <c r="OLL72" s="399"/>
      <c r="OLM72" s="399"/>
      <c r="OLN72" s="399"/>
      <c r="OLO72" s="399"/>
      <c r="OLP72" s="399"/>
      <c r="OLQ72" s="399"/>
      <c r="OLR72" s="399"/>
      <c r="OLS72" s="399"/>
      <c r="OLT72" s="918"/>
      <c r="OLU72" s="918"/>
      <c r="OLV72" s="918"/>
      <c r="OLW72" s="566"/>
      <c r="OLX72" s="399"/>
      <c r="OLY72" s="399"/>
      <c r="OLZ72" s="399"/>
      <c r="OMA72" s="567"/>
      <c r="OMB72" s="399"/>
      <c r="OMC72" s="399"/>
      <c r="OMD72" s="399"/>
      <c r="OME72" s="399"/>
      <c r="OMF72" s="399"/>
      <c r="OMG72" s="399"/>
      <c r="OMH72" s="399"/>
      <c r="OMI72" s="399"/>
      <c r="OMJ72" s="399"/>
      <c r="OMK72" s="918"/>
      <c r="OML72" s="918"/>
      <c r="OMM72" s="918"/>
      <c r="OMN72" s="566"/>
      <c r="OMO72" s="399"/>
      <c r="OMP72" s="399"/>
      <c r="OMQ72" s="399"/>
      <c r="OMR72" s="567"/>
      <c r="OMS72" s="399"/>
      <c r="OMT72" s="399"/>
      <c r="OMU72" s="399"/>
      <c r="OMV72" s="399"/>
      <c r="OMW72" s="399"/>
      <c r="OMX72" s="399"/>
      <c r="OMY72" s="399"/>
      <c r="OMZ72" s="399"/>
      <c r="ONA72" s="399"/>
      <c r="ONB72" s="918"/>
      <c r="ONC72" s="918"/>
      <c r="OND72" s="918"/>
      <c r="ONE72" s="566"/>
      <c r="ONF72" s="399"/>
      <c r="ONG72" s="399"/>
      <c r="ONH72" s="399"/>
      <c r="ONI72" s="567"/>
      <c r="ONJ72" s="399"/>
      <c r="ONK72" s="399"/>
      <c r="ONL72" s="399"/>
      <c r="ONM72" s="399"/>
      <c r="ONN72" s="399"/>
      <c r="ONO72" s="399"/>
      <c r="ONP72" s="399"/>
      <c r="ONQ72" s="399"/>
      <c r="ONR72" s="399"/>
      <c r="ONS72" s="918"/>
      <c r="ONT72" s="918"/>
      <c r="ONU72" s="918"/>
      <c r="ONV72" s="566"/>
      <c r="ONW72" s="399"/>
      <c r="ONX72" s="399"/>
      <c r="ONY72" s="399"/>
      <c r="ONZ72" s="567"/>
      <c r="OOA72" s="399"/>
      <c r="OOB72" s="399"/>
      <c r="OOC72" s="399"/>
      <c r="OOD72" s="399"/>
      <c r="OOE72" s="399"/>
      <c r="OOF72" s="399"/>
      <c r="OOG72" s="399"/>
      <c r="OOH72" s="399"/>
      <c r="OOI72" s="399"/>
      <c r="OOJ72" s="918"/>
      <c r="OOK72" s="918"/>
      <c r="OOL72" s="918"/>
      <c r="OOM72" s="566"/>
      <c r="OON72" s="399"/>
      <c r="OOO72" s="399"/>
      <c r="OOP72" s="399"/>
      <c r="OOQ72" s="567"/>
      <c r="OOR72" s="399"/>
      <c r="OOS72" s="399"/>
      <c r="OOT72" s="399"/>
      <c r="OOU72" s="399"/>
      <c r="OOV72" s="399"/>
      <c r="OOW72" s="399"/>
      <c r="OOX72" s="399"/>
      <c r="OOY72" s="399"/>
      <c r="OOZ72" s="399"/>
      <c r="OPA72" s="918"/>
      <c r="OPB72" s="918"/>
      <c r="OPC72" s="918"/>
      <c r="OPD72" s="566"/>
      <c r="OPE72" s="399"/>
      <c r="OPF72" s="399"/>
      <c r="OPG72" s="399"/>
      <c r="OPH72" s="567"/>
      <c r="OPI72" s="399"/>
      <c r="OPJ72" s="399"/>
      <c r="OPK72" s="399"/>
      <c r="OPL72" s="399"/>
      <c r="OPM72" s="399"/>
      <c r="OPN72" s="399"/>
      <c r="OPO72" s="399"/>
      <c r="OPP72" s="399"/>
      <c r="OPQ72" s="399"/>
      <c r="OPR72" s="918"/>
      <c r="OPS72" s="918"/>
      <c r="OPT72" s="918"/>
      <c r="OPU72" s="566"/>
      <c r="OPV72" s="399"/>
      <c r="OPW72" s="399"/>
      <c r="OPX72" s="399"/>
      <c r="OPY72" s="567"/>
      <c r="OPZ72" s="399"/>
      <c r="OQA72" s="399"/>
      <c r="OQB72" s="399"/>
      <c r="OQC72" s="399"/>
      <c r="OQD72" s="399"/>
      <c r="OQE72" s="399"/>
      <c r="OQF72" s="399"/>
      <c r="OQG72" s="399"/>
      <c r="OQH72" s="399"/>
      <c r="OQI72" s="918"/>
      <c r="OQJ72" s="918"/>
      <c r="OQK72" s="918"/>
      <c r="OQL72" s="566"/>
      <c r="OQM72" s="399"/>
      <c r="OQN72" s="399"/>
      <c r="OQO72" s="399"/>
      <c r="OQP72" s="567"/>
      <c r="OQQ72" s="399"/>
      <c r="OQR72" s="399"/>
      <c r="OQS72" s="399"/>
      <c r="OQT72" s="399"/>
      <c r="OQU72" s="399"/>
      <c r="OQV72" s="399"/>
      <c r="OQW72" s="399"/>
      <c r="OQX72" s="399"/>
      <c r="OQY72" s="399"/>
      <c r="OQZ72" s="918"/>
      <c r="ORA72" s="918"/>
      <c r="ORB72" s="918"/>
      <c r="ORC72" s="566"/>
      <c r="ORD72" s="399"/>
      <c r="ORE72" s="399"/>
      <c r="ORF72" s="399"/>
      <c r="ORG72" s="567"/>
      <c r="ORH72" s="399"/>
      <c r="ORI72" s="399"/>
      <c r="ORJ72" s="399"/>
      <c r="ORK72" s="399"/>
      <c r="ORL72" s="399"/>
      <c r="ORM72" s="399"/>
      <c r="ORN72" s="399"/>
      <c r="ORO72" s="399"/>
      <c r="ORP72" s="399"/>
      <c r="ORQ72" s="918"/>
      <c r="ORR72" s="918"/>
      <c r="ORS72" s="918"/>
      <c r="ORT72" s="566"/>
      <c r="ORU72" s="399"/>
      <c r="ORV72" s="399"/>
      <c r="ORW72" s="399"/>
      <c r="ORX72" s="567"/>
      <c r="ORY72" s="399"/>
      <c r="ORZ72" s="399"/>
      <c r="OSA72" s="399"/>
      <c r="OSB72" s="399"/>
      <c r="OSC72" s="399"/>
      <c r="OSD72" s="399"/>
      <c r="OSE72" s="399"/>
      <c r="OSF72" s="399"/>
      <c r="OSG72" s="399"/>
      <c r="OSH72" s="918"/>
      <c r="OSI72" s="918"/>
      <c r="OSJ72" s="918"/>
      <c r="OSK72" s="566"/>
      <c r="OSL72" s="399"/>
      <c r="OSM72" s="399"/>
      <c r="OSN72" s="399"/>
      <c r="OSO72" s="567"/>
      <c r="OSP72" s="399"/>
      <c r="OSQ72" s="399"/>
      <c r="OSR72" s="399"/>
      <c r="OSS72" s="399"/>
      <c r="OST72" s="399"/>
      <c r="OSU72" s="399"/>
      <c r="OSV72" s="399"/>
      <c r="OSW72" s="399"/>
      <c r="OSX72" s="399"/>
      <c r="OSY72" s="918"/>
      <c r="OSZ72" s="918"/>
      <c r="OTA72" s="918"/>
      <c r="OTB72" s="566"/>
      <c r="OTC72" s="399"/>
      <c r="OTD72" s="399"/>
      <c r="OTE72" s="399"/>
      <c r="OTF72" s="567"/>
      <c r="OTG72" s="399"/>
      <c r="OTH72" s="399"/>
      <c r="OTI72" s="399"/>
      <c r="OTJ72" s="399"/>
      <c r="OTK72" s="399"/>
      <c r="OTL72" s="399"/>
      <c r="OTM72" s="399"/>
      <c r="OTN72" s="399"/>
      <c r="OTO72" s="399"/>
      <c r="OTP72" s="918"/>
      <c r="OTQ72" s="918"/>
      <c r="OTR72" s="918"/>
      <c r="OTS72" s="566"/>
      <c r="OTT72" s="399"/>
      <c r="OTU72" s="399"/>
      <c r="OTV72" s="399"/>
      <c r="OTW72" s="567"/>
      <c r="OTX72" s="399"/>
      <c r="OTY72" s="399"/>
      <c r="OTZ72" s="399"/>
      <c r="OUA72" s="399"/>
      <c r="OUB72" s="399"/>
      <c r="OUC72" s="399"/>
      <c r="OUD72" s="399"/>
      <c r="OUE72" s="399"/>
      <c r="OUF72" s="399"/>
      <c r="OUG72" s="918"/>
      <c r="OUH72" s="918"/>
      <c r="OUI72" s="918"/>
      <c r="OUJ72" s="566"/>
      <c r="OUK72" s="399"/>
      <c r="OUL72" s="399"/>
      <c r="OUM72" s="399"/>
      <c r="OUN72" s="567"/>
      <c r="OUO72" s="399"/>
      <c r="OUP72" s="399"/>
      <c r="OUQ72" s="399"/>
      <c r="OUR72" s="399"/>
      <c r="OUS72" s="399"/>
      <c r="OUT72" s="399"/>
      <c r="OUU72" s="399"/>
      <c r="OUV72" s="399"/>
      <c r="OUW72" s="399"/>
      <c r="OUX72" s="918"/>
      <c r="OUY72" s="918"/>
      <c r="OUZ72" s="918"/>
      <c r="OVA72" s="566"/>
      <c r="OVB72" s="399"/>
      <c r="OVC72" s="399"/>
      <c r="OVD72" s="399"/>
      <c r="OVE72" s="567"/>
      <c r="OVF72" s="399"/>
      <c r="OVG72" s="399"/>
      <c r="OVH72" s="399"/>
      <c r="OVI72" s="399"/>
      <c r="OVJ72" s="399"/>
      <c r="OVK72" s="399"/>
      <c r="OVL72" s="399"/>
      <c r="OVM72" s="399"/>
      <c r="OVN72" s="399"/>
      <c r="OVO72" s="918"/>
      <c r="OVP72" s="918"/>
      <c r="OVQ72" s="918"/>
      <c r="OVR72" s="566"/>
      <c r="OVS72" s="399"/>
      <c r="OVT72" s="399"/>
      <c r="OVU72" s="399"/>
      <c r="OVV72" s="567"/>
      <c r="OVW72" s="399"/>
      <c r="OVX72" s="399"/>
      <c r="OVY72" s="399"/>
      <c r="OVZ72" s="399"/>
      <c r="OWA72" s="399"/>
      <c r="OWB72" s="399"/>
      <c r="OWC72" s="399"/>
      <c r="OWD72" s="399"/>
      <c r="OWE72" s="399"/>
      <c r="OWF72" s="918"/>
      <c r="OWG72" s="918"/>
      <c r="OWH72" s="918"/>
      <c r="OWI72" s="566"/>
      <c r="OWJ72" s="399"/>
      <c r="OWK72" s="399"/>
      <c r="OWL72" s="399"/>
      <c r="OWM72" s="567"/>
      <c r="OWN72" s="399"/>
      <c r="OWO72" s="399"/>
      <c r="OWP72" s="399"/>
      <c r="OWQ72" s="399"/>
      <c r="OWR72" s="399"/>
      <c r="OWS72" s="399"/>
      <c r="OWT72" s="399"/>
      <c r="OWU72" s="399"/>
      <c r="OWV72" s="399"/>
      <c r="OWW72" s="918"/>
      <c r="OWX72" s="918"/>
      <c r="OWY72" s="918"/>
      <c r="OWZ72" s="566"/>
      <c r="OXA72" s="399"/>
      <c r="OXB72" s="399"/>
      <c r="OXC72" s="399"/>
      <c r="OXD72" s="567"/>
      <c r="OXE72" s="399"/>
      <c r="OXF72" s="399"/>
      <c r="OXG72" s="399"/>
      <c r="OXH72" s="399"/>
      <c r="OXI72" s="399"/>
      <c r="OXJ72" s="399"/>
      <c r="OXK72" s="399"/>
      <c r="OXL72" s="399"/>
      <c r="OXM72" s="399"/>
      <c r="OXN72" s="918"/>
      <c r="OXO72" s="918"/>
      <c r="OXP72" s="918"/>
      <c r="OXQ72" s="566"/>
      <c r="OXR72" s="399"/>
      <c r="OXS72" s="399"/>
      <c r="OXT72" s="399"/>
      <c r="OXU72" s="567"/>
      <c r="OXV72" s="399"/>
      <c r="OXW72" s="399"/>
      <c r="OXX72" s="399"/>
      <c r="OXY72" s="399"/>
      <c r="OXZ72" s="399"/>
      <c r="OYA72" s="399"/>
      <c r="OYB72" s="399"/>
      <c r="OYC72" s="399"/>
      <c r="OYD72" s="399"/>
      <c r="OYE72" s="918"/>
      <c r="OYF72" s="918"/>
      <c r="OYG72" s="918"/>
      <c r="OYH72" s="566"/>
      <c r="OYI72" s="399"/>
      <c r="OYJ72" s="399"/>
      <c r="OYK72" s="399"/>
      <c r="OYL72" s="567"/>
      <c r="OYM72" s="399"/>
      <c r="OYN72" s="399"/>
      <c r="OYO72" s="399"/>
      <c r="OYP72" s="399"/>
      <c r="OYQ72" s="399"/>
      <c r="OYR72" s="399"/>
      <c r="OYS72" s="399"/>
      <c r="OYT72" s="399"/>
      <c r="OYU72" s="399"/>
      <c r="OYV72" s="918"/>
      <c r="OYW72" s="918"/>
      <c r="OYX72" s="918"/>
      <c r="OYY72" s="566"/>
      <c r="OYZ72" s="399"/>
      <c r="OZA72" s="399"/>
      <c r="OZB72" s="399"/>
      <c r="OZC72" s="567"/>
      <c r="OZD72" s="399"/>
      <c r="OZE72" s="399"/>
      <c r="OZF72" s="399"/>
      <c r="OZG72" s="399"/>
      <c r="OZH72" s="399"/>
      <c r="OZI72" s="399"/>
      <c r="OZJ72" s="399"/>
      <c r="OZK72" s="399"/>
      <c r="OZL72" s="399"/>
      <c r="OZM72" s="918"/>
      <c r="OZN72" s="918"/>
      <c r="OZO72" s="918"/>
      <c r="OZP72" s="566"/>
      <c r="OZQ72" s="399"/>
      <c r="OZR72" s="399"/>
      <c r="OZS72" s="399"/>
      <c r="OZT72" s="567"/>
      <c r="OZU72" s="399"/>
      <c r="OZV72" s="399"/>
      <c r="OZW72" s="399"/>
      <c r="OZX72" s="399"/>
      <c r="OZY72" s="399"/>
      <c r="OZZ72" s="399"/>
      <c r="PAA72" s="399"/>
      <c r="PAB72" s="399"/>
      <c r="PAC72" s="399"/>
      <c r="PAD72" s="918"/>
      <c r="PAE72" s="918"/>
      <c r="PAF72" s="918"/>
      <c r="PAG72" s="566"/>
      <c r="PAH72" s="399"/>
      <c r="PAI72" s="399"/>
      <c r="PAJ72" s="399"/>
      <c r="PAK72" s="567"/>
      <c r="PAL72" s="399"/>
      <c r="PAM72" s="399"/>
      <c r="PAN72" s="399"/>
      <c r="PAO72" s="399"/>
      <c r="PAP72" s="399"/>
      <c r="PAQ72" s="399"/>
      <c r="PAR72" s="399"/>
      <c r="PAS72" s="399"/>
      <c r="PAT72" s="399"/>
      <c r="PAU72" s="918"/>
      <c r="PAV72" s="918"/>
      <c r="PAW72" s="918"/>
      <c r="PAX72" s="566"/>
      <c r="PAY72" s="399"/>
      <c r="PAZ72" s="399"/>
      <c r="PBA72" s="399"/>
      <c r="PBB72" s="567"/>
      <c r="PBC72" s="399"/>
      <c r="PBD72" s="399"/>
      <c r="PBE72" s="399"/>
      <c r="PBF72" s="399"/>
      <c r="PBG72" s="399"/>
      <c r="PBH72" s="399"/>
      <c r="PBI72" s="399"/>
      <c r="PBJ72" s="399"/>
      <c r="PBK72" s="399"/>
      <c r="PBL72" s="918"/>
      <c r="PBM72" s="918"/>
      <c r="PBN72" s="918"/>
      <c r="PBO72" s="566"/>
      <c r="PBP72" s="399"/>
      <c r="PBQ72" s="399"/>
      <c r="PBR72" s="399"/>
      <c r="PBS72" s="567"/>
      <c r="PBT72" s="399"/>
      <c r="PBU72" s="399"/>
      <c r="PBV72" s="399"/>
      <c r="PBW72" s="399"/>
      <c r="PBX72" s="399"/>
      <c r="PBY72" s="399"/>
      <c r="PBZ72" s="399"/>
      <c r="PCA72" s="399"/>
      <c r="PCB72" s="399"/>
      <c r="PCC72" s="918"/>
      <c r="PCD72" s="918"/>
      <c r="PCE72" s="918"/>
      <c r="PCF72" s="566"/>
      <c r="PCG72" s="399"/>
      <c r="PCH72" s="399"/>
      <c r="PCI72" s="399"/>
      <c r="PCJ72" s="567"/>
      <c r="PCK72" s="399"/>
      <c r="PCL72" s="399"/>
      <c r="PCM72" s="399"/>
      <c r="PCN72" s="399"/>
      <c r="PCO72" s="399"/>
      <c r="PCP72" s="399"/>
      <c r="PCQ72" s="399"/>
      <c r="PCR72" s="399"/>
      <c r="PCS72" s="399"/>
      <c r="PCT72" s="918"/>
      <c r="PCU72" s="918"/>
      <c r="PCV72" s="918"/>
      <c r="PCW72" s="566"/>
      <c r="PCX72" s="399"/>
      <c r="PCY72" s="399"/>
      <c r="PCZ72" s="399"/>
      <c r="PDA72" s="567"/>
      <c r="PDB72" s="399"/>
      <c r="PDC72" s="399"/>
      <c r="PDD72" s="399"/>
      <c r="PDE72" s="399"/>
      <c r="PDF72" s="399"/>
      <c r="PDG72" s="399"/>
      <c r="PDH72" s="399"/>
      <c r="PDI72" s="399"/>
      <c r="PDJ72" s="399"/>
      <c r="PDK72" s="918"/>
      <c r="PDL72" s="918"/>
      <c r="PDM72" s="918"/>
      <c r="PDN72" s="566"/>
      <c r="PDO72" s="399"/>
      <c r="PDP72" s="399"/>
      <c r="PDQ72" s="399"/>
      <c r="PDR72" s="567"/>
      <c r="PDS72" s="399"/>
      <c r="PDT72" s="399"/>
      <c r="PDU72" s="399"/>
      <c r="PDV72" s="399"/>
      <c r="PDW72" s="399"/>
      <c r="PDX72" s="399"/>
      <c r="PDY72" s="399"/>
      <c r="PDZ72" s="399"/>
      <c r="PEA72" s="399"/>
      <c r="PEB72" s="918"/>
      <c r="PEC72" s="918"/>
      <c r="PED72" s="918"/>
      <c r="PEE72" s="566"/>
      <c r="PEF72" s="399"/>
      <c r="PEG72" s="399"/>
      <c r="PEH72" s="399"/>
      <c r="PEI72" s="567"/>
      <c r="PEJ72" s="399"/>
      <c r="PEK72" s="399"/>
      <c r="PEL72" s="399"/>
      <c r="PEM72" s="399"/>
      <c r="PEN72" s="399"/>
      <c r="PEO72" s="399"/>
      <c r="PEP72" s="399"/>
      <c r="PEQ72" s="399"/>
      <c r="PER72" s="399"/>
      <c r="PES72" s="918"/>
      <c r="PET72" s="918"/>
      <c r="PEU72" s="918"/>
      <c r="PEV72" s="566"/>
      <c r="PEW72" s="399"/>
      <c r="PEX72" s="399"/>
      <c r="PEY72" s="399"/>
      <c r="PEZ72" s="567"/>
      <c r="PFA72" s="399"/>
      <c r="PFB72" s="399"/>
      <c r="PFC72" s="399"/>
      <c r="PFD72" s="399"/>
      <c r="PFE72" s="399"/>
      <c r="PFF72" s="399"/>
      <c r="PFG72" s="399"/>
      <c r="PFH72" s="399"/>
      <c r="PFI72" s="399"/>
      <c r="PFJ72" s="918"/>
      <c r="PFK72" s="918"/>
      <c r="PFL72" s="918"/>
      <c r="PFM72" s="566"/>
      <c r="PFN72" s="399"/>
      <c r="PFO72" s="399"/>
      <c r="PFP72" s="399"/>
      <c r="PFQ72" s="567"/>
      <c r="PFR72" s="399"/>
      <c r="PFS72" s="399"/>
      <c r="PFT72" s="399"/>
      <c r="PFU72" s="399"/>
      <c r="PFV72" s="399"/>
      <c r="PFW72" s="399"/>
      <c r="PFX72" s="399"/>
      <c r="PFY72" s="399"/>
      <c r="PFZ72" s="399"/>
      <c r="PGA72" s="918"/>
      <c r="PGB72" s="918"/>
      <c r="PGC72" s="918"/>
      <c r="PGD72" s="566"/>
      <c r="PGE72" s="399"/>
      <c r="PGF72" s="399"/>
      <c r="PGG72" s="399"/>
      <c r="PGH72" s="567"/>
      <c r="PGI72" s="399"/>
      <c r="PGJ72" s="399"/>
      <c r="PGK72" s="399"/>
      <c r="PGL72" s="399"/>
      <c r="PGM72" s="399"/>
      <c r="PGN72" s="399"/>
      <c r="PGO72" s="399"/>
      <c r="PGP72" s="399"/>
      <c r="PGQ72" s="399"/>
      <c r="PGR72" s="918"/>
      <c r="PGS72" s="918"/>
      <c r="PGT72" s="918"/>
      <c r="PGU72" s="566"/>
      <c r="PGV72" s="399"/>
      <c r="PGW72" s="399"/>
      <c r="PGX72" s="399"/>
      <c r="PGY72" s="567"/>
      <c r="PGZ72" s="399"/>
      <c r="PHA72" s="399"/>
      <c r="PHB72" s="399"/>
      <c r="PHC72" s="399"/>
      <c r="PHD72" s="399"/>
      <c r="PHE72" s="399"/>
      <c r="PHF72" s="399"/>
      <c r="PHG72" s="399"/>
      <c r="PHH72" s="399"/>
      <c r="PHI72" s="918"/>
      <c r="PHJ72" s="918"/>
      <c r="PHK72" s="918"/>
      <c r="PHL72" s="566"/>
      <c r="PHM72" s="399"/>
      <c r="PHN72" s="399"/>
      <c r="PHO72" s="399"/>
      <c r="PHP72" s="567"/>
      <c r="PHQ72" s="399"/>
      <c r="PHR72" s="399"/>
      <c r="PHS72" s="399"/>
      <c r="PHT72" s="399"/>
      <c r="PHU72" s="399"/>
      <c r="PHV72" s="399"/>
      <c r="PHW72" s="399"/>
      <c r="PHX72" s="399"/>
      <c r="PHY72" s="399"/>
      <c r="PHZ72" s="918"/>
      <c r="PIA72" s="918"/>
      <c r="PIB72" s="918"/>
      <c r="PIC72" s="566"/>
      <c r="PID72" s="399"/>
      <c r="PIE72" s="399"/>
      <c r="PIF72" s="399"/>
      <c r="PIG72" s="567"/>
      <c r="PIH72" s="399"/>
      <c r="PII72" s="399"/>
      <c r="PIJ72" s="399"/>
      <c r="PIK72" s="399"/>
      <c r="PIL72" s="399"/>
      <c r="PIM72" s="399"/>
      <c r="PIN72" s="399"/>
      <c r="PIO72" s="399"/>
      <c r="PIP72" s="399"/>
      <c r="PIQ72" s="918"/>
      <c r="PIR72" s="918"/>
      <c r="PIS72" s="918"/>
      <c r="PIT72" s="566"/>
      <c r="PIU72" s="399"/>
      <c r="PIV72" s="399"/>
      <c r="PIW72" s="399"/>
      <c r="PIX72" s="567"/>
      <c r="PIY72" s="399"/>
      <c r="PIZ72" s="399"/>
      <c r="PJA72" s="399"/>
      <c r="PJB72" s="399"/>
      <c r="PJC72" s="399"/>
      <c r="PJD72" s="399"/>
      <c r="PJE72" s="399"/>
      <c r="PJF72" s="399"/>
      <c r="PJG72" s="399"/>
      <c r="PJH72" s="918"/>
      <c r="PJI72" s="918"/>
      <c r="PJJ72" s="918"/>
      <c r="PJK72" s="566"/>
      <c r="PJL72" s="399"/>
      <c r="PJM72" s="399"/>
      <c r="PJN72" s="399"/>
      <c r="PJO72" s="567"/>
      <c r="PJP72" s="399"/>
      <c r="PJQ72" s="399"/>
      <c r="PJR72" s="399"/>
      <c r="PJS72" s="399"/>
      <c r="PJT72" s="399"/>
      <c r="PJU72" s="399"/>
      <c r="PJV72" s="399"/>
      <c r="PJW72" s="399"/>
      <c r="PJX72" s="399"/>
      <c r="PJY72" s="918"/>
      <c r="PJZ72" s="918"/>
      <c r="PKA72" s="918"/>
      <c r="PKB72" s="566"/>
      <c r="PKC72" s="399"/>
      <c r="PKD72" s="399"/>
      <c r="PKE72" s="399"/>
      <c r="PKF72" s="567"/>
      <c r="PKG72" s="399"/>
      <c r="PKH72" s="399"/>
      <c r="PKI72" s="399"/>
      <c r="PKJ72" s="399"/>
      <c r="PKK72" s="399"/>
      <c r="PKL72" s="399"/>
      <c r="PKM72" s="399"/>
      <c r="PKN72" s="399"/>
      <c r="PKO72" s="399"/>
      <c r="PKP72" s="918"/>
      <c r="PKQ72" s="918"/>
      <c r="PKR72" s="918"/>
      <c r="PKS72" s="566"/>
      <c r="PKT72" s="399"/>
      <c r="PKU72" s="399"/>
      <c r="PKV72" s="399"/>
      <c r="PKW72" s="567"/>
      <c r="PKX72" s="399"/>
      <c r="PKY72" s="399"/>
      <c r="PKZ72" s="399"/>
      <c r="PLA72" s="399"/>
      <c r="PLB72" s="399"/>
      <c r="PLC72" s="399"/>
      <c r="PLD72" s="399"/>
      <c r="PLE72" s="399"/>
      <c r="PLF72" s="399"/>
      <c r="PLG72" s="918"/>
      <c r="PLH72" s="918"/>
      <c r="PLI72" s="918"/>
      <c r="PLJ72" s="566"/>
      <c r="PLK72" s="399"/>
      <c r="PLL72" s="399"/>
      <c r="PLM72" s="399"/>
      <c r="PLN72" s="567"/>
      <c r="PLO72" s="399"/>
      <c r="PLP72" s="399"/>
      <c r="PLQ72" s="399"/>
      <c r="PLR72" s="399"/>
      <c r="PLS72" s="399"/>
      <c r="PLT72" s="399"/>
      <c r="PLU72" s="399"/>
      <c r="PLV72" s="399"/>
      <c r="PLW72" s="399"/>
      <c r="PLX72" s="918"/>
      <c r="PLY72" s="918"/>
      <c r="PLZ72" s="918"/>
      <c r="PMA72" s="566"/>
      <c r="PMB72" s="399"/>
      <c r="PMC72" s="399"/>
      <c r="PMD72" s="399"/>
      <c r="PME72" s="567"/>
      <c r="PMF72" s="399"/>
      <c r="PMG72" s="399"/>
      <c r="PMH72" s="399"/>
      <c r="PMI72" s="399"/>
      <c r="PMJ72" s="399"/>
      <c r="PMK72" s="399"/>
      <c r="PML72" s="399"/>
      <c r="PMM72" s="399"/>
      <c r="PMN72" s="399"/>
      <c r="PMO72" s="918"/>
      <c r="PMP72" s="918"/>
      <c r="PMQ72" s="918"/>
      <c r="PMR72" s="566"/>
      <c r="PMS72" s="399"/>
      <c r="PMT72" s="399"/>
      <c r="PMU72" s="399"/>
      <c r="PMV72" s="567"/>
      <c r="PMW72" s="399"/>
      <c r="PMX72" s="399"/>
      <c r="PMY72" s="399"/>
      <c r="PMZ72" s="399"/>
      <c r="PNA72" s="399"/>
      <c r="PNB72" s="399"/>
      <c r="PNC72" s="399"/>
      <c r="PND72" s="399"/>
      <c r="PNE72" s="399"/>
      <c r="PNF72" s="918"/>
      <c r="PNG72" s="918"/>
      <c r="PNH72" s="918"/>
      <c r="PNI72" s="566"/>
      <c r="PNJ72" s="399"/>
      <c r="PNK72" s="399"/>
      <c r="PNL72" s="399"/>
      <c r="PNM72" s="567"/>
      <c r="PNN72" s="399"/>
      <c r="PNO72" s="399"/>
      <c r="PNP72" s="399"/>
      <c r="PNQ72" s="399"/>
      <c r="PNR72" s="399"/>
      <c r="PNS72" s="399"/>
      <c r="PNT72" s="399"/>
      <c r="PNU72" s="399"/>
      <c r="PNV72" s="399"/>
      <c r="PNW72" s="918"/>
      <c r="PNX72" s="918"/>
      <c r="PNY72" s="918"/>
      <c r="PNZ72" s="566"/>
      <c r="POA72" s="399"/>
      <c r="POB72" s="399"/>
      <c r="POC72" s="399"/>
      <c r="POD72" s="567"/>
      <c r="POE72" s="399"/>
      <c r="POF72" s="399"/>
      <c r="POG72" s="399"/>
      <c r="POH72" s="399"/>
      <c r="POI72" s="399"/>
      <c r="POJ72" s="399"/>
      <c r="POK72" s="399"/>
      <c r="POL72" s="399"/>
      <c r="POM72" s="399"/>
      <c r="PON72" s="918"/>
      <c r="POO72" s="918"/>
      <c r="POP72" s="918"/>
      <c r="POQ72" s="566"/>
      <c r="POR72" s="399"/>
      <c r="POS72" s="399"/>
      <c r="POT72" s="399"/>
      <c r="POU72" s="567"/>
      <c r="POV72" s="399"/>
      <c r="POW72" s="399"/>
      <c r="POX72" s="399"/>
      <c r="POY72" s="399"/>
      <c r="POZ72" s="399"/>
      <c r="PPA72" s="399"/>
      <c r="PPB72" s="399"/>
      <c r="PPC72" s="399"/>
      <c r="PPD72" s="399"/>
      <c r="PPE72" s="918"/>
      <c r="PPF72" s="918"/>
      <c r="PPG72" s="918"/>
      <c r="PPH72" s="566"/>
      <c r="PPI72" s="399"/>
      <c r="PPJ72" s="399"/>
      <c r="PPK72" s="399"/>
      <c r="PPL72" s="567"/>
      <c r="PPM72" s="399"/>
      <c r="PPN72" s="399"/>
      <c r="PPO72" s="399"/>
      <c r="PPP72" s="399"/>
      <c r="PPQ72" s="399"/>
      <c r="PPR72" s="399"/>
      <c r="PPS72" s="399"/>
      <c r="PPT72" s="399"/>
      <c r="PPU72" s="399"/>
      <c r="PPV72" s="918"/>
      <c r="PPW72" s="918"/>
      <c r="PPX72" s="918"/>
      <c r="PPY72" s="566"/>
      <c r="PPZ72" s="399"/>
      <c r="PQA72" s="399"/>
      <c r="PQB72" s="399"/>
      <c r="PQC72" s="567"/>
      <c r="PQD72" s="399"/>
      <c r="PQE72" s="399"/>
      <c r="PQF72" s="399"/>
      <c r="PQG72" s="399"/>
      <c r="PQH72" s="399"/>
      <c r="PQI72" s="399"/>
      <c r="PQJ72" s="399"/>
      <c r="PQK72" s="399"/>
      <c r="PQL72" s="399"/>
      <c r="PQM72" s="918"/>
      <c r="PQN72" s="918"/>
      <c r="PQO72" s="918"/>
      <c r="PQP72" s="566"/>
      <c r="PQQ72" s="399"/>
      <c r="PQR72" s="399"/>
      <c r="PQS72" s="399"/>
      <c r="PQT72" s="567"/>
      <c r="PQU72" s="399"/>
      <c r="PQV72" s="399"/>
      <c r="PQW72" s="399"/>
      <c r="PQX72" s="399"/>
      <c r="PQY72" s="399"/>
      <c r="PQZ72" s="399"/>
      <c r="PRA72" s="399"/>
      <c r="PRB72" s="399"/>
      <c r="PRC72" s="399"/>
      <c r="PRD72" s="918"/>
      <c r="PRE72" s="918"/>
      <c r="PRF72" s="918"/>
      <c r="PRG72" s="566"/>
      <c r="PRH72" s="399"/>
      <c r="PRI72" s="399"/>
      <c r="PRJ72" s="399"/>
      <c r="PRK72" s="567"/>
      <c r="PRL72" s="399"/>
      <c r="PRM72" s="399"/>
      <c r="PRN72" s="399"/>
      <c r="PRO72" s="399"/>
      <c r="PRP72" s="399"/>
      <c r="PRQ72" s="399"/>
      <c r="PRR72" s="399"/>
      <c r="PRS72" s="399"/>
      <c r="PRT72" s="399"/>
      <c r="PRU72" s="918"/>
      <c r="PRV72" s="918"/>
      <c r="PRW72" s="918"/>
      <c r="PRX72" s="566"/>
      <c r="PRY72" s="399"/>
      <c r="PRZ72" s="399"/>
      <c r="PSA72" s="399"/>
      <c r="PSB72" s="567"/>
      <c r="PSC72" s="399"/>
      <c r="PSD72" s="399"/>
      <c r="PSE72" s="399"/>
      <c r="PSF72" s="399"/>
      <c r="PSG72" s="399"/>
      <c r="PSH72" s="399"/>
      <c r="PSI72" s="399"/>
      <c r="PSJ72" s="399"/>
      <c r="PSK72" s="399"/>
      <c r="PSL72" s="918"/>
      <c r="PSM72" s="918"/>
      <c r="PSN72" s="918"/>
      <c r="PSO72" s="566"/>
      <c r="PSP72" s="399"/>
      <c r="PSQ72" s="399"/>
      <c r="PSR72" s="399"/>
      <c r="PSS72" s="567"/>
      <c r="PST72" s="399"/>
      <c r="PSU72" s="399"/>
      <c r="PSV72" s="399"/>
      <c r="PSW72" s="399"/>
      <c r="PSX72" s="399"/>
      <c r="PSY72" s="399"/>
      <c r="PSZ72" s="399"/>
      <c r="PTA72" s="399"/>
      <c r="PTB72" s="399"/>
      <c r="PTC72" s="918"/>
      <c r="PTD72" s="918"/>
      <c r="PTE72" s="918"/>
      <c r="PTF72" s="566"/>
      <c r="PTG72" s="399"/>
      <c r="PTH72" s="399"/>
      <c r="PTI72" s="399"/>
      <c r="PTJ72" s="567"/>
      <c r="PTK72" s="399"/>
      <c r="PTL72" s="399"/>
      <c r="PTM72" s="399"/>
      <c r="PTN72" s="399"/>
      <c r="PTO72" s="399"/>
      <c r="PTP72" s="399"/>
      <c r="PTQ72" s="399"/>
      <c r="PTR72" s="399"/>
      <c r="PTS72" s="399"/>
      <c r="PTT72" s="918"/>
      <c r="PTU72" s="918"/>
      <c r="PTV72" s="918"/>
      <c r="PTW72" s="566"/>
      <c r="PTX72" s="399"/>
      <c r="PTY72" s="399"/>
      <c r="PTZ72" s="399"/>
      <c r="PUA72" s="567"/>
      <c r="PUB72" s="399"/>
      <c r="PUC72" s="399"/>
      <c r="PUD72" s="399"/>
      <c r="PUE72" s="399"/>
      <c r="PUF72" s="399"/>
      <c r="PUG72" s="399"/>
      <c r="PUH72" s="399"/>
      <c r="PUI72" s="399"/>
      <c r="PUJ72" s="399"/>
      <c r="PUK72" s="918"/>
      <c r="PUL72" s="918"/>
      <c r="PUM72" s="918"/>
      <c r="PUN72" s="566"/>
      <c r="PUO72" s="399"/>
      <c r="PUP72" s="399"/>
      <c r="PUQ72" s="399"/>
      <c r="PUR72" s="567"/>
      <c r="PUS72" s="399"/>
      <c r="PUT72" s="399"/>
      <c r="PUU72" s="399"/>
      <c r="PUV72" s="399"/>
      <c r="PUW72" s="399"/>
      <c r="PUX72" s="399"/>
      <c r="PUY72" s="399"/>
      <c r="PUZ72" s="399"/>
      <c r="PVA72" s="399"/>
      <c r="PVB72" s="918"/>
      <c r="PVC72" s="918"/>
      <c r="PVD72" s="918"/>
      <c r="PVE72" s="566"/>
      <c r="PVF72" s="399"/>
      <c r="PVG72" s="399"/>
      <c r="PVH72" s="399"/>
      <c r="PVI72" s="567"/>
      <c r="PVJ72" s="399"/>
      <c r="PVK72" s="399"/>
      <c r="PVL72" s="399"/>
      <c r="PVM72" s="399"/>
      <c r="PVN72" s="399"/>
      <c r="PVO72" s="399"/>
      <c r="PVP72" s="399"/>
      <c r="PVQ72" s="399"/>
      <c r="PVR72" s="399"/>
      <c r="PVS72" s="918"/>
      <c r="PVT72" s="918"/>
      <c r="PVU72" s="918"/>
      <c r="PVV72" s="566"/>
      <c r="PVW72" s="399"/>
      <c r="PVX72" s="399"/>
      <c r="PVY72" s="399"/>
      <c r="PVZ72" s="567"/>
      <c r="PWA72" s="399"/>
      <c r="PWB72" s="399"/>
      <c r="PWC72" s="399"/>
      <c r="PWD72" s="399"/>
      <c r="PWE72" s="399"/>
      <c r="PWF72" s="399"/>
      <c r="PWG72" s="399"/>
      <c r="PWH72" s="399"/>
      <c r="PWI72" s="399"/>
      <c r="PWJ72" s="918"/>
      <c r="PWK72" s="918"/>
      <c r="PWL72" s="918"/>
      <c r="PWM72" s="566"/>
      <c r="PWN72" s="399"/>
      <c r="PWO72" s="399"/>
      <c r="PWP72" s="399"/>
      <c r="PWQ72" s="567"/>
      <c r="PWR72" s="399"/>
      <c r="PWS72" s="399"/>
      <c r="PWT72" s="399"/>
      <c r="PWU72" s="399"/>
      <c r="PWV72" s="399"/>
      <c r="PWW72" s="399"/>
      <c r="PWX72" s="399"/>
      <c r="PWY72" s="399"/>
      <c r="PWZ72" s="399"/>
      <c r="PXA72" s="918"/>
      <c r="PXB72" s="918"/>
      <c r="PXC72" s="918"/>
      <c r="PXD72" s="566"/>
      <c r="PXE72" s="399"/>
      <c r="PXF72" s="399"/>
      <c r="PXG72" s="399"/>
      <c r="PXH72" s="567"/>
      <c r="PXI72" s="399"/>
      <c r="PXJ72" s="399"/>
      <c r="PXK72" s="399"/>
      <c r="PXL72" s="399"/>
      <c r="PXM72" s="399"/>
      <c r="PXN72" s="399"/>
      <c r="PXO72" s="399"/>
      <c r="PXP72" s="399"/>
      <c r="PXQ72" s="399"/>
      <c r="PXR72" s="918"/>
      <c r="PXS72" s="918"/>
      <c r="PXT72" s="918"/>
      <c r="PXU72" s="566"/>
      <c r="PXV72" s="399"/>
      <c r="PXW72" s="399"/>
      <c r="PXX72" s="399"/>
      <c r="PXY72" s="567"/>
      <c r="PXZ72" s="399"/>
      <c r="PYA72" s="399"/>
      <c r="PYB72" s="399"/>
      <c r="PYC72" s="399"/>
      <c r="PYD72" s="399"/>
      <c r="PYE72" s="399"/>
      <c r="PYF72" s="399"/>
      <c r="PYG72" s="399"/>
      <c r="PYH72" s="399"/>
      <c r="PYI72" s="918"/>
      <c r="PYJ72" s="918"/>
      <c r="PYK72" s="918"/>
      <c r="PYL72" s="566"/>
      <c r="PYM72" s="399"/>
      <c r="PYN72" s="399"/>
      <c r="PYO72" s="399"/>
      <c r="PYP72" s="567"/>
      <c r="PYQ72" s="399"/>
      <c r="PYR72" s="399"/>
      <c r="PYS72" s="399"/>
      <c r="PYT72" s="399"/>
      <c r="PYU72" s="399"/>
      <c r="PYV72" s="399"/>
      <c r="PYW72" s="399"/>
      <c r="PYX72" s="399"/>
      <c r="PYY72" s="399"/>
      <c r="PYZ72" s="918"/>
      <c r="PZA72" s="918"/>
      <c r="PZB72" s="918"/>
      <c r="PZC72" s="566"/>
      <c r="PZD72" s="399"/>
      <c r="PZE72" s="399"/>
      <c r="PZF72" s="399"/>
      <c r="PZG72" s="567"/>
      <c r="PZH72" s="399"/>
      <c r="PZI72" s="399"/>
      <c r="PZJ72" s="399"/>
      <c r="PZK72" s="399"/>
      <c r="PZL72" s="399"/>
      <c r="PZM72" s="399"/>
      <c r="PZN72" s="399"/>
      <c r="PZO72" s="399"/>
      <c r="PZP72" s="399"/>
      <c r="PZQ72" s="918"/>
      <c r="PZR72" s="918"/>
      <c r="PZS72" s="918"/>
      <c r="PZT72" s="566"/>
      <c r="PZU72" s="399"/>
      <c r="PZV72" s="399"/>
      <c r="PZW72" s="399"/>
      <c r="PZX72" s="567"/>
      <c r="PZY72" s="399"/>
      <c r="PZZ72" s="399"/>
      <c r="QAA72" s="399"/>
      <c r="QAB72" s="399"/>
      <c r="QAC72" s="399"/>
      <c r="QAD72" s="399"/>
      <c r="QAE72" s="399"/>
      <c r="QAF72" s="399"/>
      <c r="QAG72" s="399"/>
      <c r="QAH72" s="918"/>
      <c r="QAI72" s="918"/>
      <c r="QAJ72" s="918"/>
      <c r="QAK72" s="566"/>
      <c r="QAL72" s="399"/>
      <c r="QAM72" s="399"/>
      <c r="QAN72" s="399"/>
      <c r="QAO72" s="567"/>
      <c r="QAP72" s="399"/>
      <c r="QAQ72" s="399"/>
      <c r="QAR72" s="399"/>
      <c r="QAS72" s="399"/>
      <c r="QAT72" s="399"/>
      <c r="QAU72" s="399"/>
      <c r="QAV72" s="399"/>
      <c r="QAW72" s="399"/>
      <c r="QAX72" s="399"/>
      <c r="QAY72" s="918"/>
      <c r="QAZ72" s="918"/>
      <c r="QBA72" s="918"/>
      <c r="QBB72" s="566"/>
      <c r="QBC72" s="399"/>
      <c r="QBD72" s="399"/>
      <c r="QBE72" s="399"/>
      <c r="QBF72" s="567"/>
      <c r="QBG72" s="399"/>
      <c r="QBH72" s="399"/>
      <c r="QBI72" s="399"/>
      <c r="QBJ72" s="399"/>
      <c r="QBK72" s="399"/>
      <c r="QBL72" s="399"/>
      <c r="QBM72" s="399"/>
      <c r="QBN72" s="399"/>
      <c r="QBO72" s="399"/>
      <c r="QBP72" s="918"/>
      <c r="QBQ72" s="918"/>
      <c r="QBR72" s="918"/>
      <c r="QBS72" s="566"/>
      <c r="QBT72" s="399"/>
      <c r="QBU72" s="399"/>
      <c r="QBV72" s="399"/>
      <c r="QBW72" s="567"/>
      <c r="QBX72" s="399"/>
      <c r="QBY72" s="399"/>
      <c r="QBZ72" s="399"/>
      <c r="QCA72" s="399"/>
      <c r="QCB72" s="399"/>
      <c r="QCC72" s="399"/>
      <c r="QCD72" s="399"/>
      <c r="QCE72" s="399"/>
      <c r="QCF72" s="399"/>
      <c r="QCG72" s="918"/>
      <c r="QCH72" s="918"/>
      <c r="QCI72" s="918"/>
      <c r="QCJ72" s="566"/>
      <c r="QCK72" s="399"/>
      <c r="QCL72" s="399"/>
      <c r="QCM72" s="399"/>
      <c r="QCN72" s="567"/>
      <c r="QCO72" s="399"/>
      <c r="QCP72" s="399"/>
      <c r="QCQ72" s="399"/>
      <c r="QCR72" s="399"/>
      <c r="QCS72" s="399"/>
      <c r="QCT72" s="399"/>
      <c r="QCU72" s="399"/>
      <c r="QCV72" s="399"/>
      <c r="QCW72" s="399"/>
      <c r="QCX72" s="918"/>
      <c r="QCY72" s="918"/>
      <c r="QCZ72" s="918"/>
      <c r="QDA72" s="566"/>
      <c r="QDB72" s="399"/>
      <c r="QDC72" s="399"/>
      <c r="QDD72" s="399"/>
      <c r="QDE72" s="567"/>
      <c r="QDF72" s="399"/>
      <c r="QDG72" s="399"/>
      <c r="QDH72" s="399"/>
      <c r="QDI72" s="399"/>
      <c r="QDJ72" s="399"/>
      <c r="QDK72" s="399"/>
      <c r="QDL72" s="399"/>
      <c r="QDM72" s="399"/>
      <c r="QDN72" s="399"/>
      <c r="QDO72" s="918"/>
      <c r="QDP72" s="918"/>
      <c r="QDQ72" s="918"/>
      <c r="QDR72" s="566"/>
      <c r="QDS72" s="399"/>
      <c r="QDT72" s="399"/>
      <c r="QDU72" s="399"/>
      <c r="QDV72" s="567"/>
      <c r="QDW72" s="399"/>
      <c r="QDX72" s="399"/>
      <c r="QDY72" s="399"/>
      <c r="QDZ72" s="399"/>
      <c r="QEA72" s="399"/>
      <c r="QEB72" s="399"/>
      <c r="QEC72" s="399"/>
      <c r="QED72" s="399"/>
      <c r="QEE72" s="399"/>
      <c r="QEF72" s="918"/>
      <c r="QEG72" s="918"/>
      <c r="QEH72" s="918"/>
      <c r="QEI72" s="566"/>
      <c r="QEJ72" s="399"/>
      <c r="QEK72" s="399"/>
      <c r="QEL72" s="399"/>
      <c r="QEM72" s="567"/>
      <c r="QEN72" s="399"/>
      <c r="QEO72" s="399"/>
      <c r="QEP72" s="399"/>
      <c r="QEQ72" s="399"/>
      <c r="QER72" s="399"/>
      <c r="QES72" s="399"/>
      <c r="QET72" s="399"/>
      <c r="QEU72" s="399"/>
      <c r="QEV72" s="399"/>
      <c r="QEW72" s="918"/>
      <c r="QEX72" s="918"/>
      <c r="QEY72" s="918"/>
      <c r="QEZ72" s="566"/>
      <c r="QFA72" s="399"/>
      <c r="QFB72" s="399"/>
      <c r="QFC72" s="399"/>
      <c r="QFD72" s="567"/>
      <c r="QFE72" s="399"/>
      <c r="QFF72" s="399"/>
      <c r="QFG72" s="399"/>
      <c r="QFH72" s="399"/>
      <c r="QFI72" s="399"/>
      <c r="QFJ72" s="399"/>
      <c r="QFK72" s="399"/>
      <c r="QFL72" s="399"/>
      <c r="QFM72" s="399"/>
      <c r="QFN72" s="918"/>
      <c r="QFO72" s="918"/>
      <c r="QFP72" s="918"/>
      <c r="QFQ72" s="566"/>
      <c r="QFR72" s="399"/>
      <c r="QFS72" s="399"/>
      <c r="QFT72" s="399"/>
      <c r="QFU72" s="567"/>
      <c r="QFV72" s="399"/>
      <c r="QFW72" s="399"/>
      <c r="QFX72" s="399"/>
      <c r="QFY72" s="399"/>
      <c r="QFZ72" s="399"/>
      <c r="QGA72" s="399"/>
      <c r="QGB72" s="399"/>
      <c r="QGC72" s="399"/>
      <c r="QGD72" s="399"/>
      <c r="QGE72" s="918"/>
      <c r="QGF72" s="918"/>
      <c r="QGG72" s="918"/>
      <c r="QGH72" s="566"/>
      <c r="QGI72" s="399"/>
      <c r="QGJ72" s="399"/>
      <c r="QGK72" s="399"/>
      <c r="QGL72" s="567"/>
      <c r="QGM72" s="399"/>
      <c r="QGN72" s="399"/>
      <c r="QGO72" s="399"/>
      <c r="QGP72" s="399"/>
      <c r="QGQ72" s="399"/>
      <c r="QGR72" s="399"/>
      <c r="QGS72" s="399"/>
      <c r="QGT72" s="399"/>
      <c r="QGU72" s="399"/>
      <c r="QGV72" s="918"/>
      <c r="QGW72" s="918"/>
      <c r="QGX72" s="918"/>
      <c r="QGY72" s="566"/>
      <c r="QGZ72" s="399"/>
      <c r="QHA72" s="399"/>
      <c r="QHB72" s="399"/>
      <c r="QHC72" s="567"/>
      <c r="QHD72" s="399"/>
      <c r="QHE72" s="399"/>
      <c r="QHF72" s="399"/>
      <c r="QHG72" s="399"/>
      <c r="QHH72" s="399"/>
      <c r="QHI72" s="399"/>
      <c r="QHJ72" s="399"/>
      <c r="QHK72" s="399"/>
      <c r="QHL72" s="399"/>
      <c r="QHM72" s="918"/>
      <c r="QHN72" s="918"/>
      <c r="QHO72" s="918"/>
      <c r="QHP72" s="566"/>
      <c r="QHQ72" s="399"/>
      <c r="QHR72" s="399"/>
      <c r="QHS72" s="399"/>
      <c r="QHT72" s="567"/>
      <c r="QHU72" s="399"/>
      <c r="QHV72" s="399"/>
      <c r="QHW72" s="399"/>
      <c r="QHX72" s="399"/>
      <c r="QHY72" s="399"/>
      <c r="QHZ72" s="399"/>
      <c r="QIA72" s="399"/>
      <c r="QIB72" s="399"/>
      <c r="QIC72" s="399"/>
      <c r="QID72" s="918"/>
      <c r="QIE72" s="918"/>
      <c r="QIF72" s="918"/>
      <c r="QIG72" s="566"/>
      <c r="QIH72" s="399"/>
      <c r="QII72" s="399"/>
      <c r="QIJ72" s="399"/>
      <c r="QIK72" s="567"/>
      <c r="QIL72" s="399"/>
      <c r="QIM72" s="399"/>
      <c r="QIN72" s="399"/>
      <c r="QIO72" s="399"/>
      <c r="QIP72" s="399"/>
      <c r="QIQ72" s="399"/>
      <c r="QIR72" s="399"/>
      <c r="QIS72" s="399"/>
      <c r="QIT72" s="399"/>
      <c r="QIU72" s="918"/>
      <c r="QIV72" s="918"/>
      <c r="QIW72" s="918"/>
      <c r="QIX72" s="566"/>
      <c r="QIY72" s="399"/>
      <c r="QIZ72" s="399"/>
      <c r="QJA72" s="399"/>
      <c r="QJB72" s="567"/>
      <c r="QJC72" s="399"/>
      <c r="QJD72" s="399"/>
      <c r="QJE72" s="399"/>
      <c r="QJF72" s="399"/>
      <c r="QJG72" s="399"/>
      <c r="QJH72" s="399"/>
      <c r="QJI72" s="399"/>
      <c r="QJJ72" s="399"/>
      <c r="QJK72" s="399"/>
      <c r="QJL72" s="918"/>
      <c r="QJM72" s="918"/>
      <c r="QJN72" s="918"/>
      <c r="QJO72" s="566"/>
      <c r="QJP72" s="399"/>
      <c r="QJQ72" s="399"/>
      <c r="QJR72" s="399"/>
      <c r="QJS72" s="567"/>
      <c r="QJT72" s="399"/>
      <c r="QJU72" s="399"/>
      <c r="QJV72" s="399"/>
      <c r="QJW72" s="399"/>
      <c r="QJX72" s="399"/>
      <c r="QJY72" s="399"/>
      <c r="QJZ72" s="399"/>
      <c r="QKA72" s="399"/>
      <c r="QKB72" s="399"/>
      <c r="QKC72" s="918"/>
      <c r="QKD72" s="918"/>
      <c r="QKE72" s="918"/>
      <c r="QKF72" s="566"/>
      <c r="QKG72" s="399"/>
      <c r="QKH72" s="399"/>
      <c r="QKI72" s="399"/>
      <c r="QKJ72" s="567"/>
      <c r="QKK72" s="399"/>
      <c r="QKL72" s="399"/>
      <c r="QKM72" s="399"/>
      <c r="QKN72" s="399"/>
      <c r="QKO72" s="399"/>
      <c r="QKP72" s="399"/>
      <c r="QKQ72" s="399"/>
      <c r="QKR72" s="399"/>
      <c r="QKS72" s="399"/>
      <c r="QKT72" s="918"/>
      <c r="QKU72" s="918"/>
      <c r="QKV72" s="918"/>
      <c r="QKW72" s="566"/>
      <c r="QKX72" s="399"/>
      <c r="QKY72" s="399"/>
      <c r="QKZ72" s="399"/>
      <c r="QLA72" s="567"/>
      <c r="QLB72" s="399"/>
      <c r="QLC72" s="399"/>
      <c r="QLD72" s="399"/>
      <c r="QLE72" s="399"/>
      <c r="QLF72" s="399"/>
      <c r="QLG72" s="399"/>
      <c r="QLH72" s="399"/>
      <c r="QLI72" s="399"/>
      <c r="QLJ72" s="399"/>
      <c r="QLK72" s="918"/>
      <c r="QLL72" s="918"/>
      <c r="QLM72" s="918"/>
      <c r="QLN72" s="566"/>
      <c r="QLO72" s="399"/>
      <c r="QLP72" s="399"/>
      <c r="QLQ72" s="399"/>
      <c r="QLR72" s="567"/>
      <c r="QLS72" s="399"/>
      <c r="QLT72" s="399"/>
      <c r="QLU72" s="399"/>
      <c r="QLV72" s="399"/>
      <c r="QLW72" s="399"/>
      <c r="QLX72" s="399"/>
      <c r="QLY72" s="399"/>
      <c r="QLZ72" s="399"/>
      <c r="QMA72" s="399"/>
      <c r="QMB72" s="918"/>
      <c r="QMC72" s="918"/>
      <c r="QMD72" s="918"/>
      <c r="QME72" s="566"/>
      <c r="QMF72" s="399"/>
      <c r="QMG72" s="399"/>
      <c r="QMH72" s="399"/>
      <c r="QMI72" s="567"/>
      <c r="QMJ72" s="399"/>
      <c r="QMK72" s="399"/>
      <c r="QML72" s="399"/>
      <c r="QMM72" s="399"/>
      <c r="QMN72" s="399"/>
      <c r="QMO72" s="399"/>
      <c r="QMP72" s="399"/>
      <c r="QMQ72" s="399"/>
      <c r="QMR72" s="399"/>
      <c r="QMS72" s="918"/>
      <c r="QMT72" s="918"/>
      <c r="QMU72" s="918"/>
      <c r="QMV72" s="566"/>
      <c r="QMW72" s="399"/>
      <c r="QMX72" s="399"/>
      <c r="QMY72" s="399"/>
      <c r="QMZ72" s="567"/>
      <c r="QNA72" s="399"/>
      <c r="QNB72" s="399"/>
      <c r="QNC72" s="399"/>
      <c r="QND72" s="399"/>
      <c r="QNE72" s="399"/>
      <c r="QNF72" s="399"/>
      <c r="QNG72" s="399"/>
      <c r="QNH72" s="399"/>
      <c r="QNI72" s="399"/>
      <c r="QNJ72" s="918"/>
      <c r="QNK72" s="918"/>
      <c r="QNL72" s="918"/>
      <c r="QNM72" s="566"/>
      <c r="QNN72" s="399"/>
      <c r="QNO72" s="399"/>
      <c r="QNP72" s="399"/>
      <c r="QNQ72" s="567"/>
      <c r="QNR72" s="399"/>
      <c r="QNS72" s="399"/>
      <c r="QNT72" s="399"/>
      <c r="QNU72" s="399"/>
      <c r="QNV72" s="399"/>
      <c r="QNW72" s="399"/>
      <c r="QNX72" s="399"/>
      <c r="QNY72" s="399"/>
      <c r="QNZ72" s="399"/>
      <c r="QOA72" s="918"/>
      <c r="QOB72" s="918"/>
      <c r="QOC72" s="918"/>
      <c r="QOD72" s="566"/>
      <c r="QOE72" s="399"/>
      <c r="QOF72" s="399"/>
      <c r="QOG72" s="399"/>
      <c r="QOH72" s="567"/>
      <c r="QOI72" s="399"/>
      <c r="QOJ72" s="399"/>
      <c r="QOK72" s="399"/>
      <c r="QOL72" s="399"/>
      <c r="QOM72" s="399"/>
      <c r="QON72" s="399"/>
      <c r="QOO72" s="399"/>
      <c r="QOP72" s="399"/>
      <c r="QOQ72" s="399"/>
      <c r="QOR72" s="918"/>
      <c r="QOS72" s="918"/>
      <c r="QOT72" s="918"/>
      <c r="QOU72" s="566"/>
      <c r="QOV72" s="399"/>
      <c r="QOW72" s="399"/>
      <c r="QOX72" s="399"/>
      <c r="QOY72" s="567"/>
      <c r="QOZ72" s="399"/>
      <c r="QPA72" s="399"/>
      <c r="QPB72" s="399"/>
      <c r="QPC72" s="399"/>
      <c r="QPD72" s="399"/>
      <c r="QPE72" s="399"/>
      <c r="QPF72" s="399"/>
      <c r="QPG72" s="399"/>
      <c r="QPH72" s="399"/>
      <c r="QPI72" s="918"/>
      <c r="QPJ72" s="918"/>
      <c r="QPK72" s="918"/>
      <c r="QPL72" s="566"/>
      <c r="QPM72" s="399"/>
      <c r="QPN72" s="399"/>
      <c r="QPO72" s="399"/>
      <c r="QPP72" s="567"/>
      <c r="QPQ72" s="399"/>
      <c r="QPR72" s="399"/>
      <c r="QPS72" s="399"/>
      <c r="QPT72" s="399"/>
      <c r="QPU72" s="399"/>
      <c r="QPV72" s="399"/>
      <c r="QPW72" s="399"/>
      <c r="QPX72" s="399"/>
      <c r="QPY72" s="399"/>
      <c r="QPZ72" s="918"/>
      <c r="QQA72" s="918"/>
      <c r="QQB72" s="918"/>
      <c r="QQC72" s="566"/>
      <c r="QQD72" s="399"/>
      <c r="QQE72" s="399"/>
      <c r="QQF72" s="399"/>
      <c r="QQG72" s="567"/>
      <c r="QQH72" s="399"/>
      <c r="QQI72" s="399"/>
      <c r="QQJ72" s="399"/>
      <c r="QQK72" s="399"/>
      <c r="QQL72" s="399"/>
      <c r="QQM72" s="399"/>
      <c r="QQN72" s="399"/>
      <c r="QQO72" s="399"/>
      <c r="QQP72" s="399"/>
      <c r="QQQ72" s="918"/>
      <c r="QQR72" s="918"/>
      <c r="QQS72" s="918"/>
      <c r="QQT72" s="566"/>
      <c r="QQU72" s="399"/>
      <c r="QQV72" s="399"/>
      <c r="QQW72" s="399"/>
      <c r="QQX72" s="567"/>
      <c r="QQY72" s="399"/>
      <c r="QQZ72" s="399"/>
      <c r="QRA72" s="399"/>
      <c r="QRB72" s="399"/>
      <c r="QRC72" s="399"/>
      <c r="QRD72" s="399"/>
      <c r="QRE72" s="399"/>
      <c r="QRF72" s="399"/>
      <c r="QRG72" s="399"/>
      <c r="QRH72" s="918"/>
      <c r="QRI72" s="918"/>
      <c r="QRJ72" s="918"/>
      <c r="QRK72" s="566"/>
      <c r="QRL72" s="399"/>
      <c r="QRM72" s="399"/>
      <c r="QRN72" s="399"/>
      <c r="QRO72" s="567"/>
      <c r="QRP72" s="399"/>
      <c r="QRQ72" s="399"/>
      <c r="QRR72" s="399"/>
      <c r="QRS72" s="399"/>
      <c r="QRT72" s="399"/>
      <c r="QRU72" s="399"/>
      <c r="QRV72" s="399"/>
      <c r="QRW72" s="399"/>
      <c r="QRX72" s="399"/>
      <c r="QRY72" s="918"/>
      <c r="QRZ72" s="918"/>
      <c r="QSA72" s="918"/>
      <c r="QSB72" s="566"/>
      <c r="QSC72" s="399"/>
      <c r="QSD72" s="399"/>
      <c r="QSE72" s="399"/>
      <c r="QSF72" s="567"/>
      <c r="QSG72" s="399"/>
      <c r="QSH72" s="399"/>
      <c r="QSI72" s="399"/>
      <c r="QSJ72" s="399"/>
      <c r="QSK72" s="399"/>
      <c r="QSL72" s="399"/>
      <c r="QSM72" s="399"/>
      <c r="QSN72" s="399"/>
      <c r="QSO72" s="399"/>
      <c r="QSP72" s="918"/>
      <c r="QSQ72" s="918"/>
      <c r="QSR72" s="918"/>
      <c r="QSS72" s="566"/>
      <c r="QST72" s="399"/>
      <c r="QSU72" s="399"/>
      <c r="QSV72" s="399"/>
      <c r="QSW72" s="567"/>
      <c r="QSX72" s="399"/>
      <c r="QSY72" s="399"/>
      <c r="QSZ72" s="399"/>
      <c r="QTA72" s="399"/>
      <c r="QTB72" s="399"/>
      <c r="QTC72" s="399"/>
      <c r="QTD72" s="399"/>
      <c r="QTE72" s="399"/>
      <c r="QTF72" s="399"/>
      <c r="QTG72" s="918"/>
      <c r="QTH72" s="918"/>
      <c r="QTI72" s="918"/>
      <c r="QTJ72" s="566"/>
      <c r="QTK72" s="399"/>
      <c r="QTL72" s="399"/>
      <c r="QTM72" s="399"/>
      <c r="QTN72" s="567"/>
      <c r="QTO72" s="399"/>
      <c r="QTP72" s="399"/>
      <c r="QTQ72" s="399"/>
      <c r="QTR72" s="399"/>
      <c r="QTS72" s="399"/>
      <c r="QTT72" s="399"/>
      <c r="QTU72" s="399"/>
      <c r="QTV72" s="399"/>
      <c r="QTW72" s="399"/>
      <c r="QTX72" s="918"/>
      <c r="QTY72" s="918"/>
      <c r="QTZ72" s="918"/>
      <c r="QUA72" s="566"/>
      <c r="QUB72" s="399"/>
      <c r="QUC72" s="399"/>
      <c r="QUD72" s="399"/>
      <c r="QUE72" s="567"/>
      <c r="QUF72" s="399"/>
      <c r="QUG72" s="399"/>
      <c r="QUH72" s="399"/>
      <c r="QUI72" s="399"/>
      <c r="QUJ72" s="399"/>
      <c r="QUK72" s="399"/>
      <c r="QUL72" s="399"/>
      <c r="QUM72" s="399"/>
      <c r="QUN72" s="399"/>
      <c r="QUO72" s="918"/>
      <c r="QUP72" s="918"/>
      <c r="QUQ72" s="918"/>
      <c r="QUR72" s="566"/>
      <c r="QUS72" s="399"/>
      <c r="QUT72" s="399"/>
      <c r="QUU72" s="399"/>
      <c r="QUV72" s="567"/>
      <c r="QUW72" s="399"/>
      <c r="QUX72" s="399"/>
      <c r="QUY72" s="399"/>
      <c r="QUZ72" s="399"/>
      <c r="QVA72" s="399"/>
      <c r="QVB72" s="399"/>
      <c r="QVC72" s="399"/>
      <c r="QVD72" s="399"/>
      <c r="QVE72" s="399"/>
      <c r="QVF72" s="918"/>
      <c r="QVG72" s="918"/>
      <c r="QVH72" s="918"/>
      <c r="QVI72" s="566"/>
      <c r="QVJ72" s="399"/>
      <c r="QVK72" s="399"/>
      <c r="QVL72" s="399"/>
      <c r="QVM72" s="567"/>
      <c r="QVN72" s="399"/>
      <c r="QVO72" s="399"/>
      <c r="QVP72" s="399"/>
      <c r="QVQ72" s="399"/>
      <c r="QVR72" s="399"/>
      <c r="QVS72" s="399"/>
      <c r="QVT72" s="399"/>
      <c r="QVU72" s="399"/>
      <c r="QVV72" s="399"/>
      <c r="QVW72" s="918"/>
      <c r="QVX72" s="918"/>
      <c r="QVY72" s="918"/>
      <c r="QVZ72" s="566"/>
      <c r="QWA72" s="399"/>
      <c r="QWB72" s="399"/>
      <c r="QWC72" s="399"/>
      <c r="QWD72" s="567"/>
      <c r="QWE72" s="399"/>
      <c r="QWF72" s="399"/>
      <c r="QWG72" s="399"/>
      <c r="QWH72" s="399"/>
      <c r="QWI72" s="399"/>
      <c r="QWJ72" s="399"/>
      <c r="QWK72" s="399"/>
      <c r="QWL72" s="399"/>
      <c r="QWM72" s="399"/>
      <c r="QWN72" s="918"/>
      <c r="QWO72" s="918"/>
      <c r="QWP72" s="918"/>
      <c r="QWQ72" s="566"/>
      <c r="QWR72" s="399"/>
      <c r="QWS72" s="399"/>
      <c r="QWT72" s="399"/>
      <c r="QWU72" s="567"/>
      <c r="QWV72" s="399"/>
      <c r="QWW72" s="399"/>
      <c r="QWX72" s="399"/>
      <c r="QWY72" s="399"/>
      <c r="QWZ72" s="399"/>
      <c r="QXA72" s="399"/>
      <c r="QXB72" s="399"/>
      <c r="QXC72" s="399"/>
      <c r="QXD72" s="399"/>
      <c r="QXE72" s="918"/>
      <c r="QXF72" s="918"/>
      <c r="QXG72" s="918"/>
      <c r="QXH72" s="566"/>
      <c r="QXI72" s="399"/>
      <c r="QXJ72" s="399"/>
      <c r="QXK72" s="399"/>
      <c r="QXL72" s="567"/>
      <c r="QXM72" s="399"/>
      <c r="QXN72" s="399"/>
      <c r="QXO72" s="399"/>
      <c r="QXP72" s="399"/>
      <c r="QXQ72" s="399"/>
      <c r="QXR72" s="399"/>
      <c r="QXS72" s="399"/>
      <c r="QXT72" s="399"/>
      <c r="QXU72" s="399"/>
      <c r="QXV72" s="918"/>
      <c r="QXW72" s="918"/>
      <c r="QXX72" s="918"/>
      <c r="QXY72" s="566"/>
      <c r="QXZ72" s="399"/>
      <c r="QYA72" s="399"/>
      <c r="QYB72" s="399"/>
      <c r="QYC72" s="567"/>
      <c r="QYD72" s="399"/>
      <c r="QYE72" s="399"/>
      <c r="QYF72" s="399"/>
      <c r="QYG72" s="399"/>
      <c r="QYH72" s="399"/>
      <c r="QYI72" s="399"/>
      <c r="QYJ72" s="399"/>
      <c r="QYK72" s="399"/>
      <c r="QYL72" s="399"/>
      <c r="QYM72" s="918"/>
      <c r="QYN72" s="918"/>
      <c r="QYO72" s="918"/>
      <c r="QYP72" s="566"/>
      <c r="QYQ72" s="399"/>
      <c r="QYR72" s="399"/>
      <c r="QYS72" s="399"/>
      <c r="QYT72" s="567"/>
      <c r="QYU72" s="399"/>
      <c r="QYV72" s="399"/>
      <c r="QYW72" s="399"/>
      <c r="QYX72" s="399"/>
      <c r="QYY72" s="399"/>
      <c r="QYZ72" s="399"/>
      <c r="QZA72" s="399"/>
      <c r="QZB72" s="399"/>
      <c r="QZC72" s="399"/>
      <c r="QZD72" s="918"/>
      <c r="QZE72" s="918"/>
      <c r="QZF72" s="918"/>
      <c r="QZG72" s="566"/>
      <c r="QZH72" s="399"/>
      <c r="QZI72" s="399"/>
      <c r="QZJ72" s="399"/>
      <c r="QZK72" s="567"/>
      <c r="QZL72" s="399"/>
      <c r="QZM72" s="399"/>
      <c r="QZN72" s="399"/>
      <c r="QZO72" s="399"/>
      <c r="QZP72" s="399"/>
      <c r="QZQ72" s="399"/>
      <c r="QZR72" s="399"/>
      <c r="QZS72" s="399"/>
      <c r="QZT72" s="399"/>
      <c r="QZU72" s="918"/>
      <c r="QZV72" s="918"/>
      <c r="QZW72" s="918"/>
      <c r="QZX72" s="566"/>
      <c r="QZY72" s="399"/>
      <c r="QZZ72" s="399"/>
      <c r="RAA72" s="399"/>
      <c r="RAB72" s="567"/>
      <c r="RAC72" s="399"/>
      <c r="RAD72" s="399"/>
      <c r="RAE72" s="399"/>
      <c r="RAF72" s="399"/>
      <c r="RAG72" s="399"/>
      <c r="RAH72" s="399"/>
      <c r="RAI72" s="399"/>
      <c r="RAJ72" s="399"/>
      <c r="RAK72" s="399"/>
      <c r="RAL72" s="918"/>
      <c r="RAM72" s="918"/>
      <c r="RAN72" s="918"/>
      <c r="RAO72" s="566"/>
      <c r="RAP72" s="399"/>
      <c r="RAQ72" s="399"/>
      <c r="RAR72" s="399"/>
      <c r="RAS72" s="567"/>
      <c r="RAT72" s="399"/>
      <c r="RAU72" s="399"/>
      <c r="RAV72" s="399"/>
      <c r="RAW72" s="399"/>
      <c r="RAX72" s="399"/>
      <c r="RAY72" s="399"/>
      <c r="RAZ72" s="399"/>
      <c r="RBA72" s="399"/>
      <c r="RBB72" s="399"/>
      <c r="RBC72" s="918"/>
      <c r="RBD72" s="918"/>
      <c r="RBE72" s="918"/>
      <c r="RBF72" s="566"/>
      <c r="RBG72" s="399"/>
      <c r="RBH72" s="399"/>
      <c r="RBI72" s="399"/>
      <c r="RBJ72" s="567"/>
      <c r="RBK72" s="399"/>
      <c r="RBL72" s="399"/>
      <c r="RBM72" s="399"/>
      <c r="RBN72" s="399"/>
      <c r="RBO72" s="399"/>
      <c r="RBP72" s="399"/>
      <c r="RBQ72" s="399"/>
      <c r="RBR72" s="399"/>
      <c r="RBS72" s="399"/>
      <c r="RBT72" s="918"/>
      <c r="RBU72" s="918"/>
      <c r="RBV72" s="918"/>
      <c r="RBW72" s="566"/>
      <c r="RBX72" s="399"/>
      <c r="RBY72" s="399"/>
      <c r="RBZ72" s="399"/>
      <c r="RCA72" s="567"/>
      <c r="RCB72" s="399"/>
      <c r="RCC72" s="399"/>
      <c r="RCD72" s="399"/>
      <c r="RCE72" s="399"/>
      <c r="RCF72" s="399"/>
      <c r="RCG72" s="399"/>
      <c r="RCH72" s="399"/>
      <c r="RCI72" s="399"/>
      <c r="RCJ72" s="399"/>
      <c r="RCK72" s="918"/>
      <c r="RCL72" s="918"/>
      <c r="RCM72" s="918"/>
      <c r="RCN72" s="566"/>
      <c r="RCO72" s="399"/>
      <c r="RCP72" s="399"/>
      <c r="RCQ72" s="399"/>
      <c r="RCR72" s="567"/>
      <c r="RCS72" s="399"/>
      <c r="RCT72" s="399"/>
      <c r="RCU72" s="399"/>
      <c r="RCV72" s="399"/>
      <c r="RCW72" s="399"/>
      <c r="RCX72" s="399"/>
      <c r="RCY72" s="399"/>
      <c r="RCZ72" s="399"/>
      <c r="RDA72" s="399"/>
      <c r="RDB72" s="918"/>
      <c r="RDC72" s="918"/>
      <c r="RDD72" s="918"/>
      <c r="RDE72" s="566"/>
      <c r="RDF72" s="399"/>
      <c r="RDG72" s="399"/>
      <c r="RDH72" s="399"/>
      <c r="RDI72" s="567"/>
      <c r="RDJ72" s="399"/>
      <c r="RDK72" s="399"/>
      <c r="RDL72" s="399"/>
      <c r="RDM72" s="399"/>
      <c r="RDN72" s="399"/>
      <c r="RDO72" s="399"/>
      <c r="RDP72" s="399"/>
      <c r="RDQ72" s="399"/>
      <c r="RDR72" s="399"/>
      <c r="RDS72" s="918"/>
      <c r="RDT72" s="918"/>
      <c r="RDU72" s="918"/>
      <c r="RDV72" s="566"/>
      <c r="RDW72" s="399"/>
      <c r="RDX72" s="399"/>
      <c r="RDY72" s="399"/>
      <c r="RDZ72" s="567"/>
      <c r="REA72" s="399"/>
      <c r="REB72" s="399"/>
      <c r="REC72" s="399"/>
      <c r="RED72" s="399"/>
      <c r="REE72" s="399"/>
      <c r="REF72" s="399"/>
      <c r="REG72" s="399"/>
      <c r="REH72" s="399"/>
      <c r="REI72" s="399"/>
      <c r="REJ72" s="918"/>
      <c r="REK72" s="918"/>
      <c r="REL72" s="918"/>
      <c r="REM72" s="566"/>
      <c r="REN72" s="399"/>
      <c r="REO72" s="399"/>
      <c r="REP72" s="399"/>
      <c r="REQ72" s="567"/>
      <c r="RER72" s="399"/>
      <c r="RES72" s="399"/>
      <c r="RET72" s="399"/>
      <c r="REU72" s="399"/>
      <c r="REV72" s="399"/>
      <c r="REW72" s="399"/>
      <c r="REX72" s="399"/>
      <c r="REY72" s="399"/>
      <c r="REZ72" s="399"/>
      <c r="RFA72" s="918"/>
      <c r="RFB72" s="918"/>
      <c r="RFC72" s="918"/>
      <c r="RFD72" s="566"/>
      <c r="RFE72" s="399"/>
      <c r="RFF72" s="399"/>
      <c r="RFG72" s="399"/>
      <c r="RFH72" s="567"/>
      <c r="RFI72" s="399"/>
      <c r="RFJ72" s="399"/>
      <c r="RFK72" s="399"/>
      <c r="RFL72" s="399"/>
      <c r="RFM72" s="399"/>
      <c r="RFN72" s="399"/>
      <c r="RFO72" s="399"/>
      <c r="RFP72" s="399"/>
      <c r="RFQ72" s="399"/>
      <c r="RFR72" s="918"/>
      <c r="RFS72" s="918"/>
      <c r="RFT72" s="918"/>
      <c r="RFU72" s="566"/>
      <c r="RFV72" s="399"/>
      <c r="RFW72" s="399"/>
      <c r="RFX72" s="399"/>
      <c r="RFY72" s="567"/>
      <c r="RFZ72" s="399"/>
      <c r="RGA72" s="399"/>
      <c r="RGB72" s="399"/>
      <c r="RGC72" s="399"/>
      <c r="RGD72" s="399"/>
      <c r="RGE72" s="399"/>
      <c r="RGF72" s="399"/>
      <c r="RGG72" s="399"/>
      <c r="RGH72" s="399"/>
      <c r="RGI72" s="918"/>
      <c r="RGJ72" s="918"/>
      <c r="RGK72" s="918"/>
      <c r="RGL72" s="566"/>
      <c r="RGM72" s="399"/>
      <c r="RGN72" s="399"/>
      <c r="RGO72" s="399"/>
      <c r="RGP72" s="567"/>
      <c r="RGQ72" s="399"/>
      <c r="RGR72" s="399"/>
      <c r="RGS72" s="399"/>
      <c r="RGT72" s="399"/>
      <c r="RGU72" s="399"/>
      <c r="RGV72" s="399"/>
      <c r="RGW72" s="399"/>
      <c r="RGX72" s="399"/>
      <c r="RGY72" s="399"/>
      <c r="RGZ72" s="918"/>
      <c r="RHA72" s="918"/>
      <c r="RHB72" s="918"/>
      <c r="RHC72" s="566"/>
      <c r="RHD72" s="399"/>
      <c r="RHE72" s="399"/>
      <c r="RHF72" s="399"/>
      <c r="RHG72" s="567"/>
      <c r="RHH72" s="399"/>
      <c r="RHI72" s="399"/>
      <c r="RHJ72" s="399"/>
      <c r="RHK72" s="399"/>
      <c r="RHL72" s="399"/>
      <c r="RHM72" s="399"/>
      <c r="RHN72" s="399"/>
      <c r="RHO72" s="399"/>
      <c r="RHP72" s="399"/>
      <c r="RHQ72" s="918"/>
      <c r="RHR72" s="918"/>
      <c r="RHS72" s="918"/>
      <c r="RHT72" s="566"/>
      <c r="RHU72" s="399"/>
      <c r="RHV72" s="399"/>
      <c r="RHW72" s="399"/>
      <c r="RHX72" s="567"/>
      <c r="RHY72" s="399"/>
      <c r="RHZ72" s="399"/>
      <c r="RIA72" s="399"/>
      <c r="RIB72" s="399"/>
      <c r="RIC72" s="399"/>
      <c r="RID72" s="399"/>
      <c r="RIE72" s="399"/>
      <c r="RIF72" s="399"/>
      <c r="RIG72" s="399"/>
      <c r="RIH72" s="918"/>
      <c r="RII72" s="918"/>
      <c r="RIJ72" s="918"/>
      <c r="RIK72" s="566"/>
      <c r="RIL72" s="399"/>
      <c r="RIM72" s="399"/>
      <c r="RIN72" s="399"/>
      <c r="RIO72" s="567"/>
      <c r="RIP72" s="399"/>
      <c r="RIQ72" s="399"/>
      <c r="RIR72" s="399"/>
      <c r="RIS72" s="399"/>
      <c r="RIT72" s="399"/>
      <c r="RIU72" s="399"/>
      <c r="RIV72" s="399"/>
      <c r="RIW72" s="399"/>
      <c r="RIX72" s="399"/>
      <c r="RIY72" s="918"/>
      <c r="RIZ72" s="918"/>
      <c r="RJA72" s="918"/>
      <c r="RJB72" s="566"/>
      <c r="RJC72" s="399"/>
      <c r="RJD72" s="399"/>
      <c r="RJE72" s="399"/>
      <c r="RJF72" s="567"/>
      <c r="RJG72" s="399"/>
      <c r="RJH72" s="399"/>
      <c r="RJI72" s="399"/>
      <c r="RJJ72" s="399"/>
      <c r="RJK72" s="399"/>
      <c r="RJL72" s="399"/>
      <c r="RJM72" s="399"/>
      <c r="RJN72" s="399"/>
      <c r="RJO72" s="399"/>
      <c r="RJP72" s="918"/>
      <c r="RJQ72" s="918"/>
      <c r="RJR72" s="918"/>
      <c r="RJS72" s="566"/>
      <c r="RJT72" s="399"/>
      <c r="RJU72" s="399"/>
      <c r="RJV72" s="399"/>
      <c r="RJW72" s="567"/>
      <c r="RJX72" s="399"/>
      <c r="RJY72" s="399"/>
      <c r="RJZ72" s="399"/>
      <c r="RKA72" s="399"/>
      <c r="RKB72" s="399"/>
      <c r="RKC72" s="399"/>
      <c r="RKD72" s="399"/>
      <c r="RKE72" s="399"/>
      <c r="RKF72" s="399"/>
      <c r="RKG72" s="918"/>
      <c r="RKH72" s="918"/>
      <c r="RKI72" s="918"/>
      <c r="RKJ72" s="566"/>
      <c r="RKK72" s="399"/>
      <c r="RKL72" s="399"/>
      <c r="RKM72" s="399"/>
      <c r="RKN72" s="567"/>
      <c r="RKO72" s="399"/>
      <c r="RKP72" s="399"/>
      <c r="RKQ72" s="399"/>
      <c r="RKR72" s="399"/>
      <c r="RKS72" s="399"/>
      <c r="RKT72" s="399"/>
      <c r="RKU72" s="399"/>
      <c r="RKV72" s="399"/>
      <c r="RKW72" s="399"/>
      <c r="RKX72" s="918"/>
      <c r="RKY72" s="918"/>
      <c r="RKZ72" s="918"/>
      <c r="RLA72" s="566"/>
      <c r="RLB72" s="399"/>
      <c r="RLC72" s="399"/>
      <c r="RLD72" s="399"/>
      <c r="RLE72" s="567"/>
      <c r="RLF72" s="399"/>
      <c r="RLG72" s="399"/>
      <c r="RLH72" s="399"/>
      <c r="RLI72" s="399"/>
      <c r="RLJ72" s="399"/>
      <c r="RLK72" s="399"/>
      <c r="RLL72" s="399"/>
      <c r="RLM72" s="399"/>
      <c r="RLN72" s="399"/>
      <c r="RLO72" s="918"/>
      <c r="RLP72" s="918"/>
      <c r="RLQ72" s="918"/>
      <c r="RLR72" s="566"/>
      <c r="RLS72" s="399"/>
      <c r="RLT72" s="399"/>
      <c r="RLU72" s="399"/>
      <c r="RLV72" s="567"/>
      <c r="RLW72" s="399"/>
      <c r="RLX72" s="399"/>
      <c r="RLY72" s="399"/>
      <c r="RLZ72" s="399"/>
      <c r="RMA72" s="399"/>
      <c r="RMB72" s="399"/>
      <c r="RMC72" s="399"/>
      <c r="RMD72" s="399"/>
      <c r="RME72" s="399"/>
      <c r="RMF72" s="918"/>
      <c r="RMG72" s="918"/>
      <c r="RMH72" s="918"/>
      <c r="RMI72" s="566"/>
      <c r="RMJ72" s="399"/>
      <c r="RMK72" s="399"/>
      <c r="RML72" s="399"/>
      <c r="RMM72" s="567"/>
      <c r="RMN72" s="399"/>
      <c r="RMO72" s="399"/>
      <c r="RMP72" s="399"/>
      <c r="RMQ72" s="399"/>
      <c r="RMR72" s="399"/>
      <c r="RMS72" s="399"/>
      <c r="RMT72" s="399"/>
      <c r="RMU72" s="399"/>
      <c r="RMV72" s="399"/>
      <c r="RMW72" s="918"/>
      <c r="RMX72" s="918"/>
      <c r="RMY72" s="918"/>
      <c r="RMZ72" s="566"/>
      <c r="RNA72" s="399"/>
      <c r="RNB72" s="399"/>
      <c r="RNC72" s="399"/>
      <c r="RND72" s="567"/>
      <c r="RNE72" s="399"/>
      <c r="RNF72" s="399"/>
      <c r="RNG72" s="399"/>
      <c r="RNH72" s="399"/>
      <c r="RNI72" s="399"/>
      <c r="RNJ72" s="399"/>
      <c r="RNK72" s="399"/>
      <c r="RNL72" s="399"/>
      <c r="RNM72" s="399"/>
      <c r="RNN72" s="918"/>
      <c r="RNO72" s="918"/>
      <c r="RNP72" s="918"/>
      <c r="RNQ72" s="566"/>
      <c r="RNR72" s="399"/>
      <c r="RNS72" s="399"/>
      <c r="RNT72" s="399"/>
      <c r="RNU72" s="567"/>
      <c r="RNV72" s="399"/>
      <c r="RNW72" s="399"/>
      <c r="RNX72" s="399"/>
      <c r="RNY72" s="399"/>
      <c r="RNZ72" s="399"/>
      <c r="ROA72" s="399"/>
      <c r="ROB72" s="399"/>
      <c r="ROC72" s="399"/>
      <c r="ROD72" s="399"/>
      <c r="ROE72" s="918"/>
      <c r="ROF72" s="918"/>
      <c r="ROG72" s="918"/>
      <c r="ROH72" s="566"/>
      <c r="ROI72" s="399"/>
      <c r="ROJ72" s="399"/>
      <c r="ROK72" s="399"/>
      <c r="ROL72" s="567"/>
      <c r="ROM72" s="399"/>
      <c r="RON72" s="399"/>
      <c r="ROO72" s="399"/>
      <c r="ROP72" s="399"/>
      <c r="ROQ72" s="399"/>
      <c r="ROR72" s="399"/>
      <c r="ROS72" s="399"/>
      <c r="ROT72" s="399"/>
      <c r="ROU72" s="399"/>
      <c r="ROV72" s="918"/>
      <c r="ROW72" s="918"/>
      <c r="ROX72" s="918"/>
      <c r="ROY72" s="566"/>
      <c r="ROZ72" s="399"/>
      <c r="RPA72" s="399"/>
      <c r="RPB72" s="399"/>
      <c r="RPC72" s="567"/>
      <c r="RPD72" s="399"/>
      <c r="RPE72" s="399"/>
      <c r="RPF72" s="399"/>
      <c r="RPG72" s="399"/>
      <c r="RPH72" s="399"/>
      <c r="RPI72" s="399"/>
      <c r="RPJ72" s="399"/>
      <c r="RPK72" s="399"/>
      <c r="RPL72" s="399"/>
      <c r="RPM72" s="918"/>
      <c r="RPN72" s="918"/>
      <c r="RPO72" s="918"/>
      <c r="RPP72" s="566"/>
      <c r="RPQ72" s="399"/>
      <c r="RPR72" s="399"/>
      <c r="RPS72" s="399"/>
      <c r="RPT72" s="567"/>
      <c r="RPU72" s="399"/>
      <c r="RPV72" s="399"/>
      <c r="RPW72" s="399"/>
      <c r="RPX72" s="399"/>
      <c r="RPY72" s="399"/>
      <c r="RPZ72" s="399"/>
      <c r="RQA72" s="399"/>
      <c r="RQB72" s="399"/>
      <c r="RQC72" s="399"/>
      <c r="RQD72" s="918"/>
      <c r="RQE72" s="918"/>
      <c r="RQF72" s="918"/>
      <c r="RQG72" s="566"/>
      <c r="RQH72" s="399"/>
      <c r="RQI72" s="399"/>
      <c r="RQJ72" s="399"/>
      <c r="RQK72" s="567"/>
      <c r="RQL72" s="399"/>
      <c r="RQM72" s="399"/>
      <c r="RQN72" s="399"/>
      <c r="RQO72" s="399"/>
      <c r="RQP72" s="399"/>
      <c r="RQQ72" s="399"/>
      <c r="RQR72" s="399"/>
      <c r="RQS72" s="399"/>
      <c r="RQT72" s="399"/>
      <c r="RQU72" s="918"/>
      <c r="RQV72" s="918"/>
      <c r="RQW72" s="918"/>
      <c r="RQX72" s="566"/>
      <c r="RQY72" s="399"/>
      <c r="RQZ72" s="399"/>
      <c r="RRA72" s="399"/>
      <c r="RRB72" s="567"/>
      <c r="RRC72" s="399"/>
      <c r="RRD72" s="399"/>
      <c r="RRE72" s="399"/>
      <c r="RRF72" s="399"/>
      <c r="RRG72" s="399"/>
      <c r="RRH72" s="399"/>
      <c r="RRI72" s="399"/>
      <c r="RRJ72" s="399"/>
      <c r="RRK72" s="399"/>
      <c r="RRL72" s="918"/>
      <c r="RRM72" s="918"/>
      <c r="RRN72" s="918"/>
      <c r="RRO72" s="566"/>
      <c r="RRP72" s="399"/>
      <c r="RRQ72" s="399"/>
      <c r="RRR72" s="399"/>
      <c r="RRS72" s="567"/>
      <c r="RRT72" s="399"/>
      <c r="RRU72" s="399"/>
      <c r="RRV72" s="399"/>
      <c r="RRW72" s="399"/>
      <c r="RRX72" s="399"/>
      <c r="RRY72" s="399"/>
      <c r="RRZ72" s="399"/>
      <c r="RSA72" s="399"/>
      <c r="RSB72" s="399"/>
      <c r="RSC72" s="918"/>
      <c r="RSD72" s="918"/>
      <c r="RSE72" s="918"/>
      <c r="RSF72" s="566"/>
      <c r="RSG72" s="399"/>
      <c r="RSH72" s="399"/>
      <c r="RSI72" s="399"/>
      <c r="RSJ72" s="567"/>
      <c r="RSK72" s="399"/>
      <c r="RSL72" s="399"/>
      <c r="RSM72" s="399"/>
      <c r="RSN72" s="399"/>
      <c r="RSO72" s="399"/>
      <c r="RSP72" s="399"/>
      <c r="RSQ72" s="399"/>
      <c r="RSR72" s="399"/>
      <c r="RSS72" s="399"/>
      <c r="RST72" s="918"/>
      <c r="RSU72" s="918"/>
      <c r="RSV72" s="918"/>
      <c r="RSW72" s="566"/>
      <c r="RSX72" s="399"/>
      <c r="RSY72" s="399"/>
      <c r="RSZ72" s="399"/>
      <c r="RTA72" s="567"/>
      <c r="RTB72" s="399"/>
      <c r="RTC72" s="399"/>
      <c r="RTD72" s="399"/>
      <c r="RTE72" s="399"/>
      <c r="RTF72" s="399"/>
      <c r="RTG72" s="399"/>
      <c r="RTH72" s="399"/>
      <c r="RTI72" s="399"/>
      <c r="RTJ72" s="399"/>
      <c r="RTK72" s="918"/>
      <c r="RTL72" s="918"/>
      <c r="RTM72" s="918"/>
      <c r="RTN72" s="566"/>
      <c r="RTO72" s="399"/>
      <c r="RTP72" s="399"/>
      <c r="RTQ72" s="399"/>
      <c r="RTR72" s="567"/>
      <c r="RTS72" s="399"/>
      <c r="RTT72" s="399"/>
      <c r="RTU72" s="399"/>
      <c r="RTV72" s="399"/>
      <c r="RTW72" s="399"/>
      <c r="RTX72" s="399"/>
      <c r="RTY72" s="399"/>
      <c r="RTZ72" s="399"/>
      <c r="RUA72" s="399"/>
      <c r="RUB72" s="918"/>
      <c r="RUC72" s="918"/>
      <c r="RUD72" s="918"/>
      <c r="RUE72" s="566"/>
      <c r="RUF72" s="399"/>
      <c r="RUG72" s="399"/>
      <c r="RUH72" s="399"/>
      <c r="RUI72" s="567"/>
      <c r="RUJ72" s="399"/>
      <c r="RUK72" s="399"/>
      <c r="RUL72" s="399"/>
      <c r="RUM72" s="399"/>
      <c r="RUN72" s="399"/>
      <c r="RUO72" s="399"/>
      <c r="RUP72" s="399"/>
      <c r="RUQ72" s="399"/>
      <c r="RUR72" s="399"/>
      <c r="RUS72" s="918"/>
      <c r="RUT72" s="918"/>
      <c r="RUU72" s="918"/>
      <c r="RUV72" s="566"/>
      <c r="RUW72" s="399"/>
      <c r="RUX72" s="399"/>
      <c r="RUY72" s="399"/>
      <c r="RUZ72" s="567"/>
      <c r="RVA72" s="399"/>
      <c r="RVB72" s="399"/>
      <c r="RVC72" s="399"/>
      <c r="RVD72" s="399"/>
      <c r="RVE72" s="399"/>
      <c r="RVF72" s="399"/>
      <c r="RVG72" s="399"/>
      <c r="RVH72" s="399"/>
      <c r="RVI72" s="399"/>
      <c r="RVJ72" s="918"/>
      <c r="RVK72" s="918"/>
      <c r="RVL72" s="918"/>
      <c r="RVM72" s="566"/>
      <c r="RVN72" s="399"/>
      <c r="RVO72" s="399"/>
      <c r="RVP72" s="399"/>
      <c r="RVQ72" s="567"/>
      <c r="RVR72" s="399"/>
      <c r="RVS72" s="399"/>
      <c r="RVT72" s="399"/>
      <c r="RVU72" s="399"/>
      <c r="RVV72" s="399"/>
      <c r="RVW72" s="399"/>
      <c r="RVX72" s="399"/>
      <c r="RVY72" s="399"/>
      <c r="RVZ72" s="399"/>
      <c r="RWA72" s="918"/>
      <c r="RWB72" s="918"/>
      <c r="RWC72" s="918"/>
      <c r="RWD72" s="566"/>
      <c r="RWE72" s="399"/>
      <c r="RWF72" s="399"/>
      <c r="RWG72" s="399"/>
      <c r="RWH72" s="567"/>
      <c r="RWI72" s="399"/>
      <c r="RWJ72" s="399"/>
      <c r="RWK72" s="399"/>
      <c r="RWL72" s="399"/>
      <c r="RWM72" s="399"/>
      <c r="RWN72" s="399"/>
      <c r="RWO72" s="399"/>
      <c r="RWP72" s="399"/>
      <c r="RWQ72" s="399"/>
      <c r="RWR72" s="918"/>
      <c r="RWS72" s="918"/>
      <c r="RWT72" s="918"/>
      <c r="RWU72" s="566"/>
      <c r="RWV72" s="399"/>
      <c r="RWW72" s="399"/>
      <c r="RWX72" s="399"/>
      <c r="RWY72" s="567"/>
      <c r="RWZ72" s="399"/>
      <c r="RXA72" s="399"/>
      <c r="RXB72" s="399"/>
      <c r="RXC72" s="399"/>
      <c r="RXD72" s="399"/>
      <c r="RXE72" s="399"/>
      <c r="RXF72" s="399"/>
      <c r="RXG72" s="399"/>
      <c r="RXH72" s="399"/>
      <c r="RXI72" s="918"/>
      <c r="RXJ72" s="918"/>
      <c r="RXK72" s="918"/>
      <c r="RXL72" s="566"/>
      <c r="RXM72" s="399"/>
      <c r="RXN72" s="399"/>
      <c r="RXO72" s="399"/>
      <c r="RXP72" s="567"/>
      <c r="RXQ72" s="399"/>
      <c r="RXR72" s="399"/>
      <c r="RXS72" s="399"/>
      <c r="RXT72" s="399"/>
      <c r="RXU72" s="399"/>
      <c r="RXV72" s="399"/>
      <c r="RXW72" s="399"/>
      <c r="RXX72" s="399"/>
      <c r="RXY72" s="399"/>
      <c r="RXZ72" s="918"/>
      <c r="RYA72" s="918"/>
      <c r="RYB72" s="918"/>
      <c r="RYC72" s="566"/>
      <c r="RYD72" s="399"/>
      <c r="RYE72" s="399"/>
      <c r="RYF72" s="399"/>
      <c r="RYG72" s="567"/>
      <c r="RYH72" s="399"/>
      <c r="RYI72" s="399"/>
      <c r="RYJ72" s="399"/>
      <c r="RYK72" s="399"/>
      <c r="RYL72" s="399"/>
      <c r="RYM72" s="399"/>
      <c r="RYN72" s="399"/>
      <c r="RYO72" s="399"/>
      <c r="RYP72" s="399"/>
      <c r="RYQ72" s="918"/>
      <c r="RYR72" s="918"/>
      <c r="RYS72" s="918"/>
      <c r="RYT72" s="566"/>
      <c r="RYU72" s="399"/>
      <c r="RYV72" s="399"/>
      <c r="RYW72" s="399"/>
      <c r="RYX72" s="567"/>
      <c r="RYY72" s="399"/>
      <c r="RYZ72" s="399"/>
      <c r="RZA72" s="399"/>
      <c r="RZB72" s="399"/>
      <c r="RZC72" s="399"/>
      <c r="RZD72" s="399"/>
      <c r="RZE72" s="399"/>
      <c r="RZF72" s="399"/>
      <c r="RZG72" s="399"/>
      <c r="RZH72" s="918"/>
      <c r="RZI72" s="918"/>
      <c r="RZJ72" s="918"/>
      <c r="RZK72" s="566"/>
      <c r="RZL72" s="399"/>
      <c r="RZM72" s="399"/>
      <c r="RZN72" s="399"/>
      <c r="RZO72" s="567"/>
      <c r="RZP72" s="399"/>
      <c r="RZQ72" s="399"/>
      <c r="RZR72" s="399"/>
      <c r="RZS72" s="399"/>
      <c r="RZT72" s="399"/>
      <c r="RZU72" s="399"/>
      <c r="RZV72" s="399"/>
      <c r="RZW72" s="399"/>
      <c r="RZX72" s="399"/>
      <c r="RZY72" s="918"/>
      <c r="RZZ72" s="918"/>
      <c r="SAA72" s="918"/>
      <c r="SAB72" s="566"/>
      <c r="SAC72" s="399"/>
      <c r="SAD72" s="399"/>
      <c r="SAE72" s="399"/>
      <c r="SAF72" s="567"/>
      <c r="SAG72" s="399"/>
      <c r="SAH72" s="399"/>
      <c r="SAI72" s="399"/>
      <c r="SAJ72" s="399"/>
      <c r="SAK72" s="399"/>
      <c r="SAL72" s="399"/>
      <c r="SAM72" s="399"/>
      <c r="SAN72" s="399"/>
      <c r="SAO72" s="399"/>
      <c r="SAP72" s="918"/>
      <c r="SAQ72" s="918"/>
      <c r="SAR72" s="918"/>
      <c r="SAS72" s="566"/>
      <c r="SAT72" s="399"/>
      <c r="SAU72" s="399"/>
      <c r="SAV72" s="399"/>
      <c r="SAW72" s="567"/>
      <c r="SAX72" s="399"/>
      <c r="SAY72" s="399"/>
      <c r="SAZ72" s="399"/>
      <c r="SBA72" s="399"/>
      <c r="SBB72" s="399"/>
      <c r="SBC72" s="399"/>
      <c r="SBD72" s="399"/>
      <c r="SBE72" s="399"/>
      <c r="SBF72" s="399"/>
      <c r="SBG72" s="918"/>
      <c r="SBH72" s="918"/>
      <c r="SBI72" s="918"/>
      <c r="SBJ72" s="566"/>
      <c r="SBK72" s="399"/>
      <c r="SBL72" s="399"/>
      <c r="SBM72" s="399"/>
      <c r="SBN72" s="567"/>
      <c r="SBO72" s="399"/>
      <c r="SBP72" s="399"/>
      <c r="SBQ72" s="399"/>
      <c r="SBR72" s="399"/>
      <c r="SBS72" s="399"/>
      <c r="SBT72" s="399"/>
      <c r="SBU72" s="399"/>
      <c r="SBV72" s="399"/>
      <c r="SBW72" s="399"/>
      <c r="SBX72" s="918"/>
      <c r="SBY72" s="918"/>
      <c r="SBZ72" s="918"/>
      <c r="SCA72" s="566"/>
      <c r="SCB72" s="399"/>
      <c r="SCC72" s="399"/>
      <c r="SCD72" s="399"/>
      <c r="SCE72" s="567"/>
      <c r="SCF72" s="399"/>
      <c r="SCG72" s="399"/>
      <c r="SCH72" s="399"/>
      <c r="SCI72" s="399"/>
      <c r="SCJ72" s="399"/>
      <c r="SCK72" s="399"/>
      <c r="SCL72" s="399"/>
      <c r="SCM72" s="399"/>
      <c r="SCN72" s="399"/>
      <c r="SCO72" s="918"/>
      <c r="SCP72" s="918"/>
      <c r="SCQ72" s="918"/>
      <c r="SCR72" s="566"/>
      <c r="SCS72" s="399"/>
      <c r="SCT72" s="399"/>
      <c r="SCU72" s="399"/>
      <c r="SCV72" s="567"/>
      <c r="SCW72" s="399"/>
      <c r="SCX72" s="399"/>
      <c r="SCY72" s="399"/>
      <c r="SCZ72" s="399"/>
      <c r="SDA72" s="399"/>
      <c r="SDB72" s="399"/>
      <c r="SDC72" s="399"/>
      <c r="SDD72" s="399"/>
      <c r="SDE72" s="399"/>
      <c r="SDF72" s="918"/>
      <c r="SDG72" s="918"/>
      <c r="SDH72" s="918"/>
      <c r="SDI72" s="566"/>
      <c r="SDJ72" s="399"/>
      <c r="SDK72" s="399"/>
      <c r="SDL72" s="399"/>
      <c r="SDM72" s="567"/>
      <c r="SDN72" s="399"/>
      <c r="SDO72" s="399"/>
      <c r="SDP72" s="399"/>
      <c r="SDQ72" s="399"/>
      <c r="SDR72" s="399"/>
      <c r="SDS72" s="399"/>
      <c r="SDT72" s="399"/>
      <c r="SDU72" s="399"/>
      <c r="SDV72" s="399"/>
      <c r="SDW72" s="918"/>
      <c r="SDX72" s="918"/>
      <c r="SDY72" s="918"/>
      <c r="SDZ72" s="566"/>
      <c r="SEA72" s="399"/>
      <c r="SEB72" s="399"/>
      <c r="SEC72" s="399"/>
      <c r="SED72" s="567"/>
      <c r="SEE72" s="399"/>
      <c r="SEF72" s="399"/>
      <c r="SEG72" s="399"/>
      <c r="SEH72" s="399"/>
      <c r="SEI72" s="399"/>
      <c r="SEJ72" s="399"/>
      <c r="SEK72" s="399"/>
      <c r="SEL72" s="399"/>
      <c r="SEM72" s="399"/>
      <c r="SEN72" s="918"/>
      <c r="SEO72" s="918"/>
      <c r="SEP72" s="918"/>
      <c r="SEQ72" s="566"/>
      <c r="SER72" s="399"/>
      <c r="SES72" s="399"/>
      <c r="SET72" s="399"/>
      <c r="SEU72" s="567"/>
      <c r="SEV72" s="399"/>
      <c r="SEW72" s="399"/>
      <c r="SEX72" s="399"/>
      <c r="SEY72" s="399"/>
      <c r="SEZ72" s="399"/>
      <c r="SFA72" s="399"/>
      <c r="SFB72" s="399"/>
      <c r="SFC72" s="399"/>
      <c r="SFD72" s="399"/>
      <c r="SFE72" s="918"/>
      <c r="SFF72" s="918"/>
      <c r="SFG72" s="918"/>
      <c r="SFH72" s="566"/>
      <c r="SFI72" s="399"/>
      <c r="SFJ72" s="399"/>
      <c r="SFK72" s="399"/>
      <c r="SFL72" s="567"/>
      <c r="SFM72" s="399"/>
      <c r="SFN72" s="399"/>
      <c r="SFO72" s="399"/>
      <c r="SFP72" s="399"/>
      <c r="SFQ72" s="399"/>
      <c r="SFR72" s="399"/>
      <c r="SFS72" s="399"/>
      <c r="SFT72" s="399"/>
      <c r="SFU72" s="399"/>
      <c r="SFV72" s="918"/>
      <c r="SFW72" s="918"/>
      <c r="SFX72" s="918"/>
      <c r="SFY72" s="566"/>
      <c r="SFZ72" s="399"/>
      <c r="SGA72" s="399"/>
      <c r="SGB72" s="399"/>
      <c r="SGC72" s="567"/>
      <c r="SGD72" s="399"/>
      <c r="SGE72" s="399"/>
      <c r="SGF72" s="399"/>
      <c r="SGG72" s="399"/>
      <c r="SGH72" s="399"/>
      <c r="SGI72" s="399"/>
      <c r="SGJ72" s="399"/>
      <c r="SGK72" s="399"/>
      <c r="SGL72" s="399"/>
      <c r="SGM72" s="918"/>
      <c r="SGN72" s="918"/>
      <c r="SGO72" s="918"/>
      <c r="SGP72" s="566"/>
      <c r="SGQ72" s="399"/>
      <c r="SGR72" s="399"/>
      <c r="SGS72" s="399"/>
      <c r="SGT72" s="567"/>
      <c r="SGU72" s="399"/>
      <c r="SGV72" s="399"/>
      <c r="SGW72" s="399"/>
      <c r="SGX72" s="399"/>
      <c r="SGY72" s="399"/>
      <c r="SGZ72" s="399"/>
      <c r="SHA72" s="399"/>
      <c r="SHB72" s="399"/>
      <c r="SHC72" s="399"/>
      <c r="SHD72" s="918"/>
      <c r="SHE72" s="918"/>
      <c r="SHF72" s="918"/>
      <c r="SHG72" s="566"/>
      <c r="SHH72" s="399"/>
      <c r="SHI72" s="399"/>
      <c r="SHJ72" s="399"/>
      <c r="SHK72" s="567"/>
      <c r="SHL72" s="399"/>
      <c r="SHM72" s="399"/>
      <c r="SHN72" s="399"/>
      <c r="SHO72" s="399"/>
      <c r="SHP72" s="399"/>
      <c r="SHQ72" s="399"/>
      <c r="SHR72" s="399"/>
      <c r="SHS72" s="399"/>
      <c r="SHT72" s="399"/>
      <c r="SHU72" s="918"/>
      <c r="SHV72" s="918"/>
      <c r="SHW72" s="918"/>
      <c r="SHX72" s="566"/>
      <c r="SHY72" s="399"/>
      <c r="SHZ72" s="399"/>
      <c r="SIA72" s="399"/>
      <c r="SIB72" s="567"/>
      <c r="SIC72" s="399"/>
      <c r="SID72" s="399"/>
      <c r="SIE72" s="399"/>
      <c r="SIF72" s="399"/>
      <c r="SIG72" s="399"/>
      <c r="SIH72" s="399"/>
      <c r="SII72" s="399"/>
      <c r="SIJ72" s="399"/>
      <c r="SIK72" s="399"/>
      <c r="SIL72" s="918"/>
      <c r="SIM72" s="918"/>
      <c r="SIN72" s="918"/>
      <c r="SIO72" s="566"/>
      <c r="SIP72" s="399"/>
      <c r="SIQ72" s="399"/>
      <c r="SIR72" s="399"/>
      <c r="SIS72" s="567"/>
      <c r="SIT72" s="399"/>
      <c r="SIU72" s="399"/>
      <c r="SIV72" s="399"/>
      <c r="SIW72" s="399"/>
      <c r="SIX72" s="399"/>
      <c r="SIY72" s="399"/>
      <c r="SIZ72" s="399"/>
      <c r="SJA72" s="399"/>
      <c r="SJB72" s="399"/>
      <c r="SJC72" s="918"/>
      <c r="SJD72" s="918"/>
      <c r="SJE72" s="918"/>
      <c r="SJF72" s="566"/>
      <c r="SJG72" s="399"/>
      <c r="SJH72" s="399"/>
      <c r="SJI72" s="399"/>
      <c r="SJJ72" s="567"/>
      <c r="SJK72" s="399"/>
      <c r="SJL72" s="399"/>
      <c r="SJM72" s="399"/>
      <c r="SJN72" s="399"/>
      <c r="SJO72" s="399"/>
      <c r="SJP72" s="399"/>
      <c r="SJQ72" s="399"/>
      <c r="SJR72" s="399"/>
      <c r="SJS72" s="399"/>
      <c r="SJT72" s="918"/>
      <c r="SJU72" s="918"/>
      <c r="SJV72" s="918"/>
      <c r="SJW72" s="566"/>
      <c r="SJX72" s="399"/>
      <c r="SJY72" s="399"/>
      <c r="SJZ72" s="399"/>
      <c r="SKA72" s="567"/>
      <c r="SKB72" s="399"/>
      <c r="SKC72" s="399"/>
      <c r="SKD72" s="399"/>
      <c r="SKE72" s="399"/>
      <c r="SKF72" s="399"/>
      <c r="SKG72" s="399"/>
      <c r="SKH72" s="399"/>
      <c r="SKI72" s="399"/>
      <c r="SKJ72" s="399"/>
      <c r="SKK72" s="918"/>
      <c r="SKL72" s="918"/>
      <c r="SKM72" s="918"/>
      <c r="SKN72" s="566"/>
      <c r="SKO72" s="399"/>
      <c r="SKP72" s="399"/>
      <c r="SKQ72" s="399"/>
      <c r="SKR72" s="567"/>
      <c r="SKS72" s="399"/>
      <c r="SKT72" s="399"/>
      <c r="SKU72" s="399"/>
      <c r="SKV72" s="399"/>
      <c r="SKW72" s="399"/>
      <c r="SKX72" s="399"/>
      <c r="SKY72" s="399"/>
      <c r="SKZ72" s="399"/>
      <c r="SLA72" s="399"/>
      <c r="SLB72" s="918"/>
      <c r="SLC72" s="918"/>
      <c r="SLD72" s="918"/>
      <c r="SLE72" s="566"/>
      <c r="SLF72" s="399"/>
      <c r="SLG72" s="399"/>
      <c r="SLH72" s="399"/>
      <c r="SLI72" s="567"/>
      <c r="SLJ72" s="399"/>
      <c r="SLK72" s="399"/>
      <c r="SLL72" s="399"/>
      <c r="SLM72" s="399"/>
      <c r="SLN72" s="399"/>
      <c r="SLO72" s="399"/>
      <c r="SLP72" s="399"/>
      <c r="SLQ72" s="399"/>
      <c r="SLR72" s="399"/>
      <c r="SLS72" s="918"/>
      <c r="SLT72" s="918"/>
      <c r="SLU72" s="918"/>
      <c r="SLV72" s="566"/>
      <c r="SLW72" s="399"/>
      <c r="SLX72" s="399"/>
      <c r="SLY72" s="399"/>
      <c r="SLZ72" s="567"/>
      <c r="SMA72" s="399"/>
      <c r="SMB72" s="399"/>
      <c r="SMC72" s="399"/>
      <c r="SMD72" s="399"/>
      <c r="SME72" s="399"/>
      <c r="SMF72" s="399"/>
      <c r="SMG72" s="399"/>
      <c r="SMH72" s="399"/>
      <c r="SMI72" s="399"/>
      <c r="SMJ72" s="918"/>
      <c r="SMK72" s="918"/>
      <c r="SML72" s="918"/>
      <c r="SMM72" s="566"/>
      <c r="SMN72" s="399"/>
      <c r="SMO72" s="399"/>
      <c r="SMP72" s="399"/>
      <c r="SMQ72" s="567"/>
      <c r="SMR72" s="399"/>
      <c r="SMS72" s="399"/>
      <c r="SMT72" s="399"/>
      <c r="SMU72" s="399"/>
      <c r="SMV72" s="399"/>
      <c r="SMW72" s="399"/>
      <c r="SMX72" s="399"/>
      <c r="SMY72" s="399"/>
      <c r="SMZ72" s="399"/>
      <c r="SNA72" s="918"/>
      <c r="SNB72" s="918"/>
      <c r="SNC72" s="918"/>
      <c r="SND72" s="566"/>
      <c r="SNE72" s="399"/>
      <c r="SNF72" s="399"/>
      <c r="SNG72" s="399"/>
      <c r="SNH72" s="567"/>
      <c r="SNI72" s="399"/>
      <c r="SNJ72" s="399"/>
      <c r="SNK72" s="399"/>
      <c r="SNL72" s="399"/>
      <c r="SNM72" s="399"/>
      <c r="SNN72" s="399"/>
      <c r="SNO72" s="399"/>
      <c r="SNP72" s="399"/>
      <c r="SNQ72" s="399"/>
      <c r="SNR72" s="918"/>
      <c r="SNS72" s="918"/>
      <c r="SNT72" s="918"/>
      <c r="SNU72" s="566"/>
      <c r="SNV72" s="399"/>
      <c r="SNW72" s="399"/>
      <c r="SNX72" s="399"/>
      <c r="SNY72" s="567"/>
      <c r="SNZ72" s="399"/>
      <c r="SOA72" s="399"/>
      <c r="SOB72" s="399"/>
      <c r="SOC72" s="399"/>
      <c r="SOD72" s="399"/>
      <c r="SOE72" s="399"/>
      <c r="SOF72" s="399"/>
      <c r="SOG72" s="399"/>
      <c r="SOH72" s="399"/>
      <c r="SOI72" s="918"/>
      <c r="SOJ72" s="918"/>
      <c r="SOK72" s="918"/>
      <c r="SOL72" s="566"/>
      <c r="SOM72" s="399"/>
      <c r="SON72" s="399"/>
      <c r="SOO72" s="399"/>
      <c r="SOP72" s="567"/>
      <c r="SOQ72" s="399"/>
      <c r="SOR72" s="399"/>
      <c r="SOS72" s="399"/>
      <c r="SOT72" s="399"/>
      <c r="SOU72" s="399"/>
      <c r="SOV72" s="399"/>
      <c r="SOW72" s="399"/>
      <c r="SOX72" s="399"/>
      <c r="SOY72" s="399"/>
      <c r="SOZ72" s="918"/>
      <c r="SPA72" s="918"/>
      <c r="SPB72" s="918"/>
      <c r="SPC72" s="566"/>
      <c r="SPD72" s="399"/>
      <c r="SPE72" s="399"/>
      <c r="SPF72" s="399"/>
      <c r="SPG72" s="567"/>
      <c r="SPH72" s="399"/>
      <c r="SPI72" s="399"/>
      <c r="SPJ72" s="399"/>
      <c r="SPK72" s="399"/>
      <c r="SPL72" s="399"/>
      <c r="SPM72" s="399"/>
      <c r="SPN72" s="399"/>
      <c r="SPO72" s="399"/>
      <c r="SPP72" s="399"/>
      <c r="SPQ72" s="918"/>
      <c r="SPR72" s="918"/>
      <c r="SPS72" s="918"/>
      <c r="SPT72" s="566"/>
      <c r="SPU72" s="399"/>
      <c r="SPV72" s="399"/>
      <c r="SPW72" s="399"/>
      <c r="SPX72" s="567"/>
      <c r="SPY72" s="399"/>
      <c r="SPZ72" s="399"/>
      <c r="SQA72" s="399"/>
      <c r="SQB72" s="399"/>
      <c r="SQC72" s="399"/>
      <c r="SQD72" s="399"/>
      <c r="SQE72" s="399"/>
      <c r="SQF72" s="399"/>
      <c r="SQG72" s="399"/>
      <c r="SQH72" s="918"/>
      <c r="SQI72" s="918"/>
      <c r="SQJ72" s="918"/>
      <c r="SQK72" s="566"/>
      <c r="SQL72" s="399"/>
      <c r="SQM72" s="399"/>
      <c r="SQN72" s="399"/>
      <c r="SQO72" s="567"/>
      <c r="SQP72" s="399"/>
      <c r="SQQ72" s="399"/>
      <c r="SQR72" s="399"/>
      <c r="SQS72" s="399"/>
      <c r="SQT72" s="399"/>
      <c r="SQU72" s="399"/>
      <c r="SQV72" s="399"/>
      <c r="SQW72" s="399"/>
      <c r="SQX72" s="399"/>
      <c r="SQY72" s="918"/>
      <c r="SQZ72" s="918"/>
      <c r="SRA72" s="918"/>
      <c r="SRB72" s="566"/>
      <c r="SRC72" s="399"/>
      <c r="SRD72" s="399"/>
      <c r="SRE72" s="399"/>
      <c r="SRF72" s="567"/>
      <c r="SRG72" s="399"/>
      <c r="SRH72" s="399"/>
      <c r="SRI72" s="399"/>
      <c r="SRJ72" s="399"/>
      <c r="SRK72" s="399"/>
      <c r="SRL72" s="399"/>
      <c r="SRM72" s="399"/>
      <c r="SRN72" s="399"/>
      <c r="SRO72" s="399"/>
      <c r="SRP72" s="918"/>
      <c r="SRQ72" s="918"/>
      <c r="SRR72" s="918"/>
      <c r="SRS72" s="566"/>
      <c r="SRT72" s="399"/>
      <c r="SRU72" s="399"/>
      <c r="SRV72" s="399"/>
      <c r="SRW72" s="567"/>
      <c r="SRX72" s="399"/>
      <c r="SRY72" s="399"/>
      <c r="SRZ72" s="399"/>
      <c r="SSA72" s="399"/>
      <c r="SSB72" s="399"/>
      <c r="SSC72" s="399"/>
      <c r="SSD72" s="399"/>
      <c r="SSE72" s="399"/>
      <c r="SSF72" s="399"/>
      <c r="SSG72" s="918"/>
      <c r="SSH72" s="918"/>
      <c r="SSI72" s="918"/>
      <c r="SSJ72" s="566"/>
      <c r="SSK72" s="399"/>
      <c r="SSL72" s="399"/>
      <c r="SSM72" s="399"/>
      <c r="SSN72" s="567"/>
      <c r="SSO72" s="399"/>
      <c r="SSP72" s="399"/>
      <c r="SSQ72" s="399"/>
      <c r="SSR72" s="399"/>
      <c r="SSS72" s="399"/>
      <c r="SST72" s="399"/>
      <c r="SSU72" s="399"/>
      <c r="SSV72" s="399"/>
      <c r="SSW72" s="399"/>
      <c r="SSX72" s="918"/>
      <c r="SSY72" s="918"/>
      <c r="SSZ72" s="918"/>
      <c r="STA72" s="566"/>
      <c r="STB72" s="399"/>
      <c r="STC72" s="399"/>
      <c r="STD72" s="399"/>
      <c r="STE72" s="567"/>
      <c r="STF72" s="399"/>
      <c r="STG72" s="399"/>
      <c r="STH72" s="399"/>
      <c r="STI72" s="399"/>
      <c r="STJ72" s="399"/>
      <c r="STK72" s="399"/>
      <c r="STL72" s="399"/>
      <c r="STM72" s="399"/>
      <c r="STN72" s="399"/>
      <c r="STO72" s="918"/>
      <c r="STP72" s="918"/>
      <c r="STQ72" s="918"/>
      <c r="STR72" s="566"/>
      <c r="STS72" s="399"/>
      <c r="STT72" s="399"/>
      <c r="STU72" s="399"/>
      <c r="STV72" s="567"/>
      <c r="STW72" s="399"/>
      <c r="STX72" s="399"/>
      <c r="STY72" s="399"/>
      <c r="STZ72" s="399"/>
      <c r="SUA72" s="399"/>
      <c r="SUB72" s="399"/>
      <c r="SUC72" s="399"/>
      <c r="SUD72" s="399"/>
      <c r="SUE72" s="399"/>
      <c r="SUF72" s="918"/>
      <c r="SUG72" s="918"/>
      <c r="SUH72" s="918"/>
      <c r="SUI72" s="566"/>
      <c r="SUJ72" s="399"/>
      <c r="SUK72" s="399"/>
      <c r="SUL72" s="399"/>
      <c r="SUM72" s="567"/>
      <c r="SUN72" s="399"/>
      <c r="SUO72" s="399"/>
      <c r="SUP72" s="399"/>
      <c r="SUQ72" s="399"/>
      <c r="SUR72" s="399"/>
      <c r="SUS72" s="399"/>
      <c r="SUT72" s="399"/>
      <c r="SUU72" s="399"/>
      <c r="SUV72" s="399"/>
      <c r="SUW72" s="918"/>
      <c r="SUX72" s="918"/>
      <c r="SUY72" s="918"/>
      <c r="SUZ72" s="566"/>
      <c r="SVA72" s="399"/>
      <c r="SVB72" s="399"/>
      <c r="SVC72" s="399"/>
      <c r="SVD72" s="567"/>
      <c r="SVE72" s="399"/>
      <c r="SVF72" s="399"/>
      <c r="SVG72" s="399"/>
      <c r="SVH72" s="399"/>
      <c r="SVI72" s="399"/>
      <c r="SVJ72" s="399"/>
      <c r="SVK72" s="399"/>
      <c r="SVL72" s="399"/>
      <c r="SVM72" s="399"/>
      <c r="SVN72" s="918"/>
      <c r="SVO72" s="918"/>
      <c r="SVP72" s="918"/>
      <c r="SVQ72" s="566"/>
      <c r="SVR72" s="399"/>
      <c r="SVS72" s="399"/>
      <c r="SVT72" s="399"/>
      <c r="SVU72" s="567"/>
      <c r="SVV72" s="399"/>
      <c r="SVW72" s="399"/>
      <c r="SVX72" s="399"/>
      <c r="SVY72" s="399"/>
      <c r="SVZ72" s="399"/>
      <c r="SWA72" s="399"/>
      <c r="SWB72" s="399"/>
      <c r="SWC72" s="399"/>
      <c r="SWD72" s="399"/>
      <c r="SWE72" s="918"/>
      <c r="SWF72" s="918"/>
      <c r="SWG72" s="918"/>
      <c r="SWH72" s="566"/>
      <c r="SWI72" s="399"/>
      <c r="SWJ72" s="399"/>
      <c r="SWK72" s="399"/>
      <c r="SWL72" s="567"/>
      <c r="SWM72" s="399"/>
      <c r="SWN72" s="399"/>
      <c r="SWO72" s="399"/>
      <c r="SWP72" s="399"/>
      <c r="SWQ72" s="399"/>
      <c r="SWR72" s="399"/>
      <c r="SWS72" s="399"/>
      <c r="SWT72" s="399"/>
      <c r="SWU72" s="399"/>
      <c r="SWV72" s="918"/>
      <c r="SWW72" s="918"/>
      <c r="SWX72" s="918"/>
      <c r="SWY72" s="566"/>
      <c r="SWZ72" s="399"/>
      <c r="SXA72" s="399"/>
      <c r="SXB72" s="399"/>
      <c r="SXC72" s="567"/>
      <c r="SXD72" s="399"/>
      <c r="SXE72" s="399"/>
      <c r="SXF72" s="399"/>
      <c r="SXG72" s="399"/>
      <c r="SXH72" s="399"/>
      <c r="SXI72" s="399"/>
      <c r="SXJ72" s="399"/>
      <c r="SXK72" s="399"/>
      <c r="SXL72" s="399"/>
      <c r="SXM72" s="918"/>
      <c r="SXN72" s="918"/>
      <c r="SXO72" s="918"/>
      <c r="SXP72" s="566"/>
      <c r="SXQ72" s="399"/>
      <c r="SXR72" s="399"/>
      <c r="SXS72" s="399"/>
      <c r="SXT72" s="567"/>
      <c r="SXU72" s="399"/>
      <c r="SXV72" s="399"/>
      <c r="SXW72" s="399"/>
      <c r="SXX72" s="399"/>
      <c r="SXY72" s="399"/>
      <c r="SXZ72" s="399"/>
      <c r="SYA72" s="399"/>
      <c r="SYB72" s="399"/>
      <c r="SYC72" s="399"/>
      <c r="SYD72" s="918"/>
      <c r="SYE72" s="918"/>
      <c r="SYF72" s="918"/>
      <c r="SYG72" s="566"/>
      <c r="SYH72" s="399"/>
      <c r="SYI72" s="399"/>
      <c r="SYJ72" s="399"/>
      <c r="SYK72" s="567"/>
      <c r="SYL72" s="399"/>
      <c r="SYM72" s="399"/>
      <c r="SYN72" s="399"/>
      <c r="SYO72" s="399"/>
      <c r="SYP72" s="399"/>
      <c r="SYQ72" s="399"/>
      <c r="SYR72" s="399"/>
      <c r="SYS72" s="399"/>
      <c r="SYT72" s="399"/>
      <c r="SYU72" s="918"/>
      <c r="SYV72" s="918"/>
      <c r="SYW72" s="918"/>
      <c r="SYX72" s="566"/>
      <c r="SYY72" s="399"/>
      <c r="SYZ72" s="399"/>
      <c r="SZA72" s="399"/>
      <c r="SZB72" s="567"/>
      <c r="SZC72" s="399"/>
      <c r="SZD72" s="399"/>
      <c r="SZE72" s="399"/>
      <c r="SZF72" s="399"/>
      <c r="SZG72" s="399"/>
      <c r="SZH72" s="399"/>
      <c r="SZI72" s="399"/>
      <c r="SZJ72" s="399"/>
      <c r="SZK72" s="399"/>
      <c r="SZL72" s="918"/>
      <c r="SZM72" s="918"/>
      <c r="SZN72" s="918"/>
      <c r="SZO72" s="566"/>
      <c r="SZP72" s="399"/>
      <c r="SZQ72" s="399"/>
      <c r="SZR72" s="399"/>
      <c r="SZS72" s="567"/>
      <c r="SZT72" s="399"/>
      <c r="SZU72" s="399"/>
      <c r="SZV72" s="399"/>
      <c r="SZW72" s="399"/>
      <c r="SZX72" s="399"/>
      <c r="SZY72" s="399"/>
      <c r="SZZ72" s="399"/>
      <c r="TAA72" s="399"/>
      <c r="TAB72" s="399"/>
      <c r="TAC72" s="918"/>
      <c r="TAD72" s="918"/>
      <c r="TAE72" s="918"/>
      <c r="TAF72" s="566"/>
      <c r="TAG72" s="399"/>
      <c r="TAH72" s="399"/>
      <c r="TAI72" s="399"/>
      <c r="TAJ72" s="567"/>
      <c r="TAK72" s="399"/>
      <c r="TAL72" s="399"/>
      <c r="TAM72" s="399"/>
      <c r="TAN72" s="399"/>
      <c r="TAO72" s="399"/>
      <c r="TAP72" s="399"/>
      <c r="TAQ72" s="399"/>
      <c r="TAR72" s="399"/>
      <c r="TAS72" s="399"/>
      <c r="TAT72" s="918"/>
      <c r="TAU72" s="918"/>
      <c r="TAV72" s="918"/>
      <c r="TAW72" s="566"/>
      <c r="TAX72" s="399"/>
      <c r="TAY72" s="399"/>
      <c r="TAZ72" s="399"/>
      <c r="TBA72" s="567"/>
      <c r="TBB72" s="399"/>
      <c r="TBC72" s="399"/>
      <c r="TBD72" s="399"/>
      <c r="TBE72" s="399"/>
      <c r="TBF72" s="399"/>
      <c r="TBG72" s="399"/>
      <c r="TBH72" s="399"/>
      <c r="TBI72" s="399"/>
      <c r="TBJ72" s="399"/>
      <c r="TBK72" s="918"/>
      <c r="TBL72" s="918"/>
      <c r="TBM72" s="918"/>
      <c r="TBN72" s="566"/>
      <c r="TBO72" s="399"/>
      <c r="TBP72" s="399"/>
      <c r="TBQ72" s="399"/>
      <c r="TBR72" s="567"/>
      <c r="TBS72" s="399"/>
      <c r="TBT72" s="399"/>
      <c r="TBU72" s="399"/>
      <c r="TBV72" s="399"/>
      <c r="TBW72" s="399"/>
      <c r="TBX72" s="399"/>
      <c r="TBY72" s="399"/>
      <c r="TBZ72" s="399"/>
      <c r="TCA72" s="399"/>
      <c r="TCB72" s="918"/>
      <c r="TCC72" s="918"/>
      <c r="TCD72" s="918"/>
      <c r="TCE72" s="566"/>
      <c r="TCF72" s="399"/>
      <c r="TCG72" s="399"/>
      <c r="TCH72" s="399"/>
      <c r="TCI72" s="567"/>
      <c r="TCJ72" s="399"/>
      <c r="TCK72" s="399"/>
      <c r="TCL72" s="399"/>
      <c r="TCM72" s="399"/>
      <c r="TCN72" s="399"/>
      <c r="TCO72" s="399"/>
      <c r="TCP72" s="399"/>
      <c r="TCQ72" s="399"/>
      <c r="TCR72" s="399"/>
      <c r="TCS72" s="918"/>
      <c r="TCT72" s="918"/>
      <c r="TCU72" s="918"/>
      <c r="TCV72" s="566"/>
      <c r="TCW72" s="399"/>
      <c r="TCX72" s="399"/>
      <c r="TCY72" s="399"/>
      <c r="TCZ72" s="567"/>
      <c r="TDA72" s="399"/>
      <c r="TDB72" s="399"/>
      <c r="TDC72" s="399"/>
      <c r="TDD72" s="399"/>
      <c r="TDE72" s="399"/>
      <c r="TDF72" s="399"/>
      <c r="TDG72" s="399"/>
      <c r="TDH72" s="399"/>
      <c r="TDI72" s="399"/>
      <c r="TDJ72" s="918"/>
      <c r="TDK72" s="918"/>
      <c r="TDL72" s="918"/>
      <c r="TDM72" s="566"/>
      <c r="TDN72" s="399"/>
      <c r="TDO72" s="399"/>
      <c r="TDP72" s="399"/>
      <c r="TDQ72" s="567"/>
      <c r="TDR72" s="399"/>
      <c r="TDS72" s="399"/>
      <c r="TDT72" s="399"/>
      <c r="TDU72" s="399"/>
      <c r="TDV72" s="399"/>
      <c r="TDW72" s="399"/>
      <c r="TDX72" s="399"/>
      <c r="TDY72" s="399"/>
      <c r="TDZ72" s="399"/>
      <c r="TEA72" s="918"/>
      <c r="TEB72" s="918"/>
      <c r="TEC72" s="918"/>
      <c r="TED72" s="566"/>
      <c r="TEE72" s="399"/>
      <c r="TEF72" s="399"/>
      <c r="TEG72" s="399"/>
      <c r="TEH72" s="567"/>
      <c r="TEI72" s="399"/>
      <c r="TEJ72" s="399"/>
      <c r="TEK72" s="399"/>
      <c r="TEL72" s="399"/>
      <c r="TEM72" s="399"/>
      <c r="TEN72" s="399"/>
      <c r="TEO72" s="399"/>
      <c r="TEP72" s="399"/>
      <c r="TEQ72" s="399"/>
      <c r="TER72" s="918"/>
      <c r="TES72" s="918"/>
      <c r="TET72" s="918"/>
      <c r="TEU72" s="566"/>
      <c r="TEV72" s="399"/>
      <c r="TEW72" s="399"/>
      <c r="TEX72" s="399"/>
      <c r="TEY72" s="567"/>
      <c r="TEZ72" s="399"/>
      <c r="TFA72" s="399"/>
      <c r="TFB72" s="399"/>
      <c r="TFC72" s="399"/>
      <c r="TFD72" s="399"/>
      <c r="TFE72" s="399"/>
      <c r="TFF72" s="399"/>
      <c r="TFG72" s="399"/>
      <c r="TFH72" s="399"/>
      <c r="TFI72" s="918"/>
      <c r="TFJ72" s="918"/>
      <c r="TFK72" s="918"/>
      <c r="TFL72" s="566"/>
      <c r="TFM72" s="399"/>
      <c r="TFN72" s="399"/>
      <c r="TFO72" s="399"/>
      <c r="TFP72" s="567"/>
      <c r="TFQ72" s="399"/>
      <c r="TFR72" s="399"/>
      <c r="TFS72" s="399"/>
      <c r="TFT72" s="399"/>
      <c r="TFU72" s="399"/>
      <c r="TFV72" s="399"/>
      <c r="TFW72" s="399"/>
      <c r="TFX72" s="399"/>
      <c r="TFY72" s="399"/>
      <c r="TFZ72" s="918"/>
      <c r="TGA72" s="918"/>
      <c r="TGB72" s="918"/>
      <c r="TGC72" s="566"/>
      <c r="TGD72" s="399"/>
      <c r="TGE72" s="399"/>
      <c r="TGF72" s="399"/>
      <c r="TGG72" s="567"/>
      <c r="TGH72" s="399"/>
      <c r="TGI72" s="399"/>
      <c r="TGJ72" s="399"/>
      <c r="TGK72" s="399"/>
      <c r="TGL72" s="399"/>
      <c r="TGM72" s="399"/>
      <c r="TGN72" s="399"/>
      <c r="TGO72" s="399"/>
      <c r="TGP72" s="399"/>
      <c r="TGQ72" s="918"/>
      <c r="TGR72" s="918"/>
      <c r="TGS72" s="918"/>
      <c r="TGT72" s="566"/>
      <c r="TGU72" s="399"/>
      <c r="TGV72" s="399"/>
      <c r="TGW72" s="399"/>
      <c r="TGX72" s="567"/>
      <c r="TGY72" s="399"/>
      <c r="TGZ72" s="399"/>
      <c r="THA72" s="399"/>
      <c r="THB72" s="399"/>
      <c r="THC72" s="399"/>
      <c r="THD72" s="399"/>
      <c r="THE72" s="399"/>
      <c r="THF72" s="399"/>
      <c r="THG72" s="399"/>
      <c r="THH72" s="918"/>
      <c r="THI72" s="918"/>
      <c r="THJ72" s="918"/>
      <c r="THK72" s="566"/>
      <c r="THL72" s="399"/>
      <c r="THM72" s="399"/>
      <c r="THN72" s="399"/>
      <c r="THO72" s="567"/>
      <c r="THP72" s="399"/>
      <c r="THQ72" s="399"/>
      <c r="THR72" s="399"/>
      <c r="THS72" s="399"/>
      <c r="THT72" s="399"/>
      <c r="THU72" s="399"/>
      <c r="THV72" s="399"/>
      <c r="THW72" s="399"/>
      <c r="THX72" s="399"/>
      <c r="THY72" s="918"/>
      <c r="THZ72" s="918"/>
      <c r="TIA72" s="918"/>
      <c r="TIB72" s="566"/>
      <c r="TIC72" s="399"/>
      <c r="TID72" s="399"/>
      <c r="TIE72" s="399"/>
      <c r="TIF72" s="567"/>
      <c r="TIG72" s="399"/>
      <c r="TIH72" s="399"/>
      <c r="TII72" s="399"/>
      <c r="TIJ72" s="399"/>
      <c r="TIK72" s="399"/>
      <c r="TIL72" s="399"/>
      <c r="TIM72" s="399"/>
      <c r="TIN72" s="399"/>
      <c r="TIO72" s="399"/>
      <c r="TIP72" s="918"/>
      <c r="TIQ72" s="918"/>
      <c r="TIR72" s="918"/>
      <c r="TIS72" s="566"/>
      <c r="TIT72" s="399"/>
      <c r="TIU72" s="399"/>
      <c r="TIV72" s="399"/>
      <c r="TIW72" s="567"/>
      <c r="TIX72" s="399"/>
      <c r="TIY72" s="399"/>
      <c r="TIZ72" s="399"/>
      <c r="TJA72" s="399"/>
      <c r="TJB72" s="399"/>
      <c r="TJC72" s="399"/>
      <c r="TJD72" s="399"/>
      <c r="TJE72" s="399"/>
      <c r="TJF72" s="399"/>
      <c r="TJG72" s="918"/>
      <c r="TJH72" s="918"/>
      <c r="TJI72" s="918"/>
      <c r="TJJ72" s="566"/>
      <c r="TJK72" s="399"/>
      <c r="TJL72" s="399"/>
      <c r="TJM72" s="399"/>
      <c r="TJN72" s="567"/>
      <c r="TJO72" s="399"/>
      <c r="TJP72" s="399"/>
      <c r="TJQ72" s="399"/>
      <c r="TJR72" s="399"/>
      <c r="TJS72" s="399"/>
      <c r="TJT72" s="399"/>
      <c r="TJU72" s="399"/>
      <c r="TJV72" s="399"/>
      <c r="TJW72" s="399"/>
      <c r="TJX72" s="918"/>
      <c r="TJY72" s="918"/>
      <c r="TJZ72" s="918"/>
      <c r="TKA72" s="566"/>
      <c r="TKB72" s="399"/>
      <c r="TKC72" s="399"/>
      <c r="TKD72" s="399"/>
      <c r="TKE72" s="567"/>
      <c r="TKF72" s="399"/>
      <c r="TKG72" s="399"/>
      <c r="TKH72" s="399"/>
      <c r="TKI72" s="399"/>
      <c r="TKJ72" s="399"/>
      <c r="TKK72" s="399"/>
      <c r="TKL72" s="399"/>
      <c r="TKM72" s="399"/>
      <c r="TKN72" s="399"/>
      <c r="TKO72" s="918"/>
      <c r="TKP72" s="918"/>
      <c r="TKQ72" s="918"/>
      <c r="TKR72" s="566"/>
      <c r="TKS72" s="399"/>
      <c r="TKT72" s="399"/>
      <c r="TKU72" s="399"/>
      <c r="TKV72" s="567"/>
      <c r="TKW72" s="399"/>
      <c r="TKX72" s="399"/>
      <c r="TKY72" s="399"/>
      <c r="TKZ72" s="399"/>
      <c r="TLA72" s="399"/>
      <c r="TLB72" s="399"/>
      <c r="TLC72" s="399"/>
      <c r="TLD72" s="399"/>
      <c r="TLE72" s="399"/>
      <c r="TLF72" s="918"/>
      <c r="TLG72" s="918"/>
      <c r="TLH72" s="918"/>
      <c r="TLI72" s="566"/>
      <c r="TLJ72" s="399"/>
      <c r="TLK72" s="399"/>
      <c r="TLL72" s="399"/>
      <c r="TLM72" s="567"/>
      <c r="TLN72" s="399"/>
      <c r="TLO72" s="399"/>
      <c r="TLP72" s="399"/>
      <c r="TLQ72" s="399"/>
      <c r="TLR72" s="399"/>
      <c r="TLS72" s="399"/>
      <c r="TLT72" s="399"/>
      <c r="TLU72" s="399"/>
      <c r="TLV72" s="399"/>
      <c r="TLW72" s="918"/>
      <c r="TLX72" s="918"/>
      <c r="TLY72" s="918"/>
      <c r="TLZ72" s="566"/>
      <c r="TMA72" s="399"/>
      <c r="TMB72" s="399"/>
      <c r="TMC72" s="399"/>
      <c r="TMD72" s="567"/>
      <c r="TME72" s="399"/>
      <c r="TMF72" s="399"/>
      <c r="TMG72" s="399"/>
      <c r="TMH72" s="399"/>
      <c r="TMI72" s="399"/>
      <c r="TMJ72" s="399"/>
      <c r="TMK72" s="399"/>
      <c r="TML72" s="399"/>
      <c r="TMM72" s="399"/>
      <c r="TMN72" s="918"/>
      <c r="TMO72" s="918"/>
      <c r="TMP72" s="918"/>
      <c r="TMQ72" s="566"/>
      <c r="TMR72" s="399"/>
      <c r="TMS72" s="399"/>
      <c r="TMT72" s="399"/>
      <c r="TMU72" s="567"/>
      <c r="TMV72" s="399"/>
      <c r="TMW72" s="399"/>
      <c r="TMX72" s="399"/>
      <c r="TMY72" s="399"/>
      <c r="TMZ72" s="399"/>
      <c r="TNA72" s="399"/>
      <c r="TNB72" s="399"/>
      <c r="TNC72" s="399"/>
      <c r="TND72" s="399"/>
      <c r="TNE72" s="918"/>
      <c r="TNF72" s="918"/>
      <c r="TNG72" s="918"/>
      <c r="TNH72" s="566"/>
      <c r="TNI72" s="399"/>
      <c r="TNJ72" s="399"/>
      <c r="TNK72" s="399"/>
      <c r="TNL72" s="567"/>
      <c r="TNM72" s="399"/>
      <c r="TNN72" s="399"/>
      <c r="TNO72" s="399"/>
      <c r="TNP72" s="399"/>
      <c r="TNQ72" s="399"/>
      <c r="TNR72" s="399"/>
      <c r="TNS72" s="399"/>
      <c r="TNT72" s="399"/>
      <c r="TNU72" s="399"/>
      <c r="TNV72" s="918"/>
      <c r="TNW72" s="918"/>
      <c r="TNX72" s="918"/>
      <c r="TNY72" s="566"/>
      <c r="TNZ72" s="399"/>
      <c r="TOA72" s="399"/>
      <c r="TOB72" s="399"/>
      <c r="TOC72" s="567"/>
      <c r="TOD72" s="399"/>
      <c r="TOE72" s="399"/>
      <c r="TOF72" s="399"/>
      <c r="TOG72" s="399"/>
      <c r="TOH72" s="399"/>
      <c r="TOI72" s="399"/>
      <c r="TOJ72" s="399"/>
      <c r="TOK72" s="399"/>
      <c r="TOL72" s="399"/>
      <c r="TOM72" s="918"/>
      <c r="TON72" s="918"/>
      <c r="TOO72" s="918"/>
      <c r="TOP72" s="566"/>
      <c r="TOQ72" s="399"/>
      <c r="TOR72" s="399"/>
      <c r="TOS72" s="399"/>
      <c r="TOT72" s="567"/>
      <c r="TOU72" s="399"/>
      <c r="TOV72" s="399"/>
      <c r="TOW72" s="399"/>
      <c r="TOX72" s="399"/>
      <c r="TOY72" s="399"/>
      <c r="TOZ72" s="399"/>
      <c r="TPA72" s="399"/>
      <c r="TPB72" s="399"/>
      <c r="TPC72" s="399"/>
      <c r="TPD72" s="918"/>
      <c r="TPE72" s="918"/>
      <c r="TPF72" s="918"/>
      <c r="TPG72" s="566"/>
      <c r="TPH72" s="399"/>
      <c r="TPI72" s="399"/>
      <c r="TPJ72" s="399"/>
      <c r="TPK72" s="567"/>
      <c r="TPL72" s="399"/>
      <c r="TPM72" s="399"/>
      <c r="TPN72" s="399"/>
      <c r="TPO72" s="399"/>
      <c r="TPP72" s="399"/>
      <c r="TPQ72" s="399"/>
      <c r="TPR72" s="399"/>
      <c r="TPS72" s="399"/>
      <c r="TPT72" s="399"/>
      <c r="TPU72" s="918"/>
      <c r="TPV72" s="918"/>
      <c r="TPW72" s="918"/>
      <c r="TPX72" s="566"/>
      <c r="TPY72" s="399"/>
      <c r="TPZ72" s="399"/>
      <c r="TQA72" s="399"/>
      <c r="TQB72" s="567"/>
      <c r="TQC72" s="399"/>
      <c r="TQD72" s="399"/>
      <c r="TQE72" s="399"/>
      <c r="TQF72" s="399"/>
      <c r="TQG72" s="399"/>
      <c r="TQH72" s="399"/>
      <c r="TQI72" s="399"/>
      <c r="TQJ72" s="399"/>
      <c r="TQK72" s="399"/>
      <c r="TQL72" s="918"/>
      <c r="TQM72" s="918"/>
      <c r="TQN72" s="918"/>
      <c r="TQO72" s="566"/>
      <c r="TQP72" s="399"/>
      <c r="TQQ72" s="399"/>
      <c r="TQR72" s="399"/>
      <c r="TQS72" s="567"/>
      <c r="TQT72" s="399"/>
      <c r="TQU72" s="399"/>
      <c r="TQV72" s="399"/>
      <c r="TQW72" s="399"/>
      <c r="TQX72" s="399"/>
      <c r="TQY72" s="399"/>
      <c r="TQZ72" s="399"/>
      <c r="TRA72" s="399"/>
      <c r="TRB72" s="399"/>
      <c r="TRC72" s="918"/>
      <c r="TRD72" s="918"/>
      <c r="TRE72" s="918"/>
      <c r="TRF72" s="566"/>
      <c r="TRG72" s="399"/>
      <c r="TRH72" s="399"/>
      <c r="TRI72" s="399"/>
      <c r="TRJ72" s="567"/>
      <c r="TRK72" s="399"/>
      <c r="TRL72" s="399"/>
      <c r="TRM72" s="399"/>
      <c r="TRN72" s="399"/>
      <c r="TRO72" s="399"/>
      <c r="TRP72" s="399"/>
      <c r="TRQ72" s="399"/>
      <c r="TRR72" s="399"/>
      <c r="TRS72" s="399"/>
      <c r="TRT72" s="918"/>
      <c r="TRU72" s="918"/>
      <c r="TRV72" s="918"/>
      <c r="TRW72" s="566"/>
      <c r="TRX72" s="399"/>
      <c r="TRY72" s="399"/>
      <c r="TRZ72" s="399"/>
      <c r="TSA72" s="567"/>
      <c r="TSB72" s="399"/>
      <c r="TSC72" s="399"/>
      <c r="TSD72" s="399"/>
      <c r="TSE72" s="399"/>
      <c r="TSF72" s="399"/>
      <c r="TSG72" s="399"/>
      <c r="TSH72" s="399"/>
      <c r="TSI72" s="399"/>
      <c r="TSJ72" s="399"/>
      <c r="TSK72" s="918"/>
      <c r="TSL72" s="918"/>
      <c r="TSM72" s="918"/>
      <c r="TSN72" s="566"/>
      <c r="TSO72" s="399"/>
      <c r="TSP72" s="399"/>
      <c r="TSQ72" s="399"/>
      <c r="TSR72" s="567"/>
      <c r="TSS72" s="399"/>
      <c r="TST72" s="399"/>
      <c r="TSU72" s="399"/>
      <c r="TSV72" s="399"/>
      <c r="TSW72" s="399"/>
      <c r="TSX72" s="399"/>
      <c r="TSY72" s="399"/>
      <c r="TSZ72" s="399"/>
      <c r="TTA72" s="399"/>
      <c r="TTB72" s="918"/>
      <c r="TTC72" s="918"/>
      <c r="TTD72" s="918"/>
      <c r="TTE72" s="566"/>
      <c r="TTF72" s="399"/>
      <c r="TTG72" s="399"/>
      <c r="TTH72" s="399"/>
      <c r="TTI72" s="567"/>
      <c r="TTJ72" s="399"/>
      <c r="TTK72" s="399"/>
      <c r="TTL72" s="399"/>
      <c r="TTM72" s="399"/>
      <c r="TTN72" s="399"/>
      <c r="TTO72" s="399"/>
      <c r="TTP72" s="399"/>
      <c r="TTQ72" s="399"/>
      <c r="TTR72" s="399"/>
      <c r="TTS72" s="918"/>
      <c r="TTT72" s="918"/>
      <c r="TTU72" s="918"/>
      <c r="TTV72" s="566"/>
      <c r="TTW72" s="399"/>
      <c r="TTX72" s="399"/>
      <c r="TTY72" s="399"/>
      <c r="TTZ72" s="567"/>
      <c r="TUA72" s="399"/>
      <c r="TUB72" s="399"/>
      <c r="TUC72" s="399"/>
      <c r="TUD72" s="399"/>
      <c r="TUE72" s="399"/>
      <c r="TUF72" s="399"/>
      <c r="TUG72" s="399"/>
      <c r="TUH72" s="399"/>
      <c r="TUI72" s="399"/>
      <c r="TUJ72" s="918"/>
      <c r="TUK72" s="918"/>
      <c r="TUL72" s="918"/>
      <c r="TUM72" s="566"/>
      <c r="TUN72" s="399"/>
      <c r="TUO72" s="399"/>
      <c r="TUP72" s="399"/>
      <c r="TUQ72" s="567"/>
      <c r="TUR72" s="399"/>
      <c r="TUS72" s="399"/>
      <c r="TUT72" s="399"/>
      <c r="TUU72" s="399"/>
      <c r="TUV72" s="399"/>
      <c r="TUW72" s="399"/>
      <c r="TUX72" s="399"/>
      <c r="TUY72" s="399"/>
      <c r="TUZ72" s="399"/>
      <c r="TVA72" s="918"/>
      <c r="TVB72" s="918"/>
      <c r="TVC72" s="918"/>
      <c r="TVD72" s="566"/>
      <c r="TVE72" s="399"/>
      <c r="TVF72" s="399"/>
      <c r="TVG72" s="399"/>
      <c r="TVH72" s="567"/>
      <c r="TVI72" s="399"/>
      <c r="TVJ72" s="399"/>
      <c r="TVK72" s="399"/>
      <c r="TVL72" s="399"/>
      <c r="TVM72" s="399"/>
      <c r="TVN72" s="399"/>
      <c r="TVO72" s="399"/>
      <c r="TVP72" s="399"/>
      <c r="TVQ72" s="399"/>
      <c r="TVR72" s="918"/>
      <c r="TVS72" s="918"/>
      <c r="TVT72" s="918"/>
      <c r="TVU72" s="566"/>
      <c r="TVV72" s="399"/>
      <c r="TVW72" s="399"/>
      <c r="TVX72" s="399"/>
      <c r="TVY72" s="567"/>
      <c r="TVZ72" s="399"/>
      <c r="TWA72" s="399"/>
      <c r="TWB72" s="399"/>
      <c r="TWC72" s="399"/>
      <c r="TWD72" s="399"/>
      <c r="TWE72" s="399"/>
      <c r="TWF72" s="399"/>
      <c r="TWG72" s="399"/>
      <c r="TWH72" s="399"/>
      <c r="TWI72" s="918"/>
      <c r="TWJ72" s="918"/>
      <c r="TWK72" s="918"/>
      <c r="TWL72" s="566"/>
      <c r="TWM72" s="399"/>
      <c r="TWN72" s="399"/>
      <c r="TWO72" s="399"/>
      <c r="TWP72" s="567"/>
      <c r="TWQ72" s="399"/>
      <c r="TWR72" s="399"/>
      <c r="TWS72" s="399"/>
      <c r="TWT72" s="399"/>
      <c r="TWU72" s="399"/>
      <c r="TWV72" s="399"/>
      <c r="TWW72" s="399"/>
      <c r="TWX72" s="399"/>
      <c r="TWY72" s="399"/>
      <c r="TWZ72" s="918"/>
      <c r="TXA72" s="918"/>
      <c r="TXB72" s="918"/>
      <c r="TXC72" s="566"/>
      <c r="TXD72" s="399"/>
      <c r="TXE72" s="399"/>
      <c r="TXF72" s="399"/>
      <c r="TXG72" s="567"/>
      <c r="TXH72" s="399"/>
      <c r="TXI72" s="399"/>
      <c r="TXJ72" s="399"/>
      <c r="TXK72" s="399"/>
      <c r="TXL72" s="399"/>
      <c r="TXM72" s="399"/>
      <c r="TXN72" s="399"/>
      <c r="TXO72" s="399"/>
      <c r="TXP72" s="399"/>
      <c r="TXQ72" s="918"/>
      <c r="TXR72" s="918"/>
      <c r="TXS72" s="918"/>
      <c r="TXT72" s="566"/>
      <c r="TXU72" s="399"/>
      <c r="TXV72" s="399"/>
      <c r="TXW72" s="399"/>
      <c r="TXX72" s="567"/>
      <c r="TXY72" s="399"/>
      <c r="TXZ72" s="399"/>
      <c r="TYA72" s="399"/>
      <c r="TYB72" s="399"/>
      <c r="TYC72" s="399"/>
      <c r="TYD72" s="399"/>
      <c r="TYE72" s="399"/>
      <c r="TYF72" s="399"/>
      <c r="TYG72" s="399"/>
      <c r="TYH72" s="918"/>
      <c r="TYI72" s="918"/>
      <c r="TYJ72" s="918"/>
      <c r="TYK72" s="566"/>
      <c r="TYL72" s="399"/>
      <c r="TYM72" s="399"/>
      <c r="TYN72" s="399"/>
      <c r="TYO72" s="567"/>
      <c r="TYP72" s="399"/>
      <c r="TYQ72" s="399"/>
      <c r="TYR72" s="399"/>
      <c r="TYS72" s="399"/>
      <c r="TYT72" s="399"/>
      <c r="TYU72" s="399"/>
      <c r="TYV72" s="399"/>
      <c r="TYW72" s="399"/>
      <c r="TYX72" s="399"/>
      <c r="TYY72" s="918"/>
      <c r="TYZ72" s="918"/>
      <c r="TZA72" s="918"/>
      <c r="TZB72" s="566"/>
      <c r="TZC72" s="399"/>
      <c r="TZD72" s="399"/>
      <c r="TZE72" s="399"/>
      <c r="TZF72" s="567"/>
      <c r="TZG72" s="399"/>
      <c r="TZH72" s="399"/>
      <c r="TZI72" s="399"/>
      <c r="TZJ72" s="399"/>
      <c r="TZK72" s="399"/>
      <c r="TZL72" s="399"/>
      <c r="TZM72" s="399"/>
      <c r="TZN72" s="399"/>
      <c r="TZO72" s="399"/>
      <c r="TZP72" s="918"/>
      <c r="TZQ72" s="918"/>
      <c r="TZR72" s="918"/>
      <c r="TZS72" s="566"/>
      <c r="TZT72" s="399"/>
      <c r="TZU72" s="399"/>
      <c r="TZV72" s="399"/>
      <c r="TZW72" s="567"/>
      <c r="TZX72" s="399"/>
      <c r="TZY72" s="399"/>
      <c r="TZZ72" s="399"/>
      <c r="UAA72" s="399"/>
      <c r="UAB72" s="399"/>
      <c r="UAC72" s="399"/>
      <c r="UAD72" s="399"/>
      <c r="UAE72" s="399"/>
      <c r="UAF72" s="399"/>
      <c r="UAG72" s="918"/>
      <c r="UAH72" s="918"/>
      <c r="UAI72" s="918"/>
      <c r="UAJ72" s="566"/>
      <c r="UAK72" s="399"/>
      <c r="UAL72" s="399"/>
      <c r="UAM72" s="399"/>
      <c r="UAN72" s="567"/>
      <c r="UAO72" s="399"/>
      <c r="UAP72" s="399"/>
      <c r="UAQ72" s="399"/>
      <c r="UAR72" s="399"/>
      <c r="UAS72" s="399"/>
      <c r="UAT72" s="399"/>
      <c r="UAU72" s="399"/>
      <c r="UAV72" s="399"/>
      <c r="UAW72" s="399"/>
      <c r="UAX72" s="918"/>
      <c r="UAY72" s="918"/>
      <c r="UAZ72" s="918"/>
      <c r="UBA72" s="566"/>
      <c r="UBB72" s="399"/>
      <c r="UBC72" s="399"/>
      <c r="UBD72" s="399"/>
      <c r="UBE72" s="567"/>
      <c r="UBF72" s="399"/>
      <c r="UBG72" s="399"/>
      <c r="UBH72" s="399"/>
      <c r="UBI72" s="399"/>
      <c r="UBJ72" s="399"/>
      <c r="UBK72" s="399"/>
      <c r="UBL72" s="399"/>
      <c r="UBM72" s="399"/>
      <c r="UBN72" s="399"/>
      <c r="UBO72" s="918"/>
      <c r="UBP72" s="918"/>
      <c r="UBQ72" s="918"/>
      <c r="UBR72" s="566"/>
      <c r="UBS72" s="399"/>
      <c r="UBT72" s="399"/>
      <c r="UBU72" s="399"/>
      <c r="UBV72" s="567"/>
      <c r="UBW72" s="399"/>
      <c r="UBX72" s="399"/>
      <c r="UBY72" s="399"/>
      <c r="UBZ72" s="399"/>
      <c r="UCA72" s="399"/>
      <c r="UCB72" s="399"/>
      <c r="UCC72" s="399"/>
      <c r="UCD72" s="399"/>
      <c r="UCE72" s="399"/>
      <c r="UCF72" s="918"/>
      <c r="UCG72" s="918"/>
      <c r="UCH72" s="918"/>
      <c r="UCI72" s="566"/>
      <c r="UCJ72" s="399"/>
      <c r="UCK72" s="399"/>
      <c r="UCL72" s="399"/>
      <c r="UCM72" s="567"/>
      <c r="UCN72" s="399"/>
      <c r="UCO72" s="399"/>
      <c r="UCP72" s="399"/>
      <c r="UCQ72" s="399"/>
      <c r="UCR72" s="399"/>
      <c r="UCS72" s="399"/>
      <c r="UCT72" s="399"/>
      <c r="UCU72" s="399"/>
      <c r="UCV72" s="399"/>
      <c r="UCW72" s="918"/>
      <c r="UCX72" s="918"/>
      <c r="UCY72" s="918"/>
      <c r="UCZ72" s="566"/>
      <c r="UDA72" s="399"/>
      <c r="UDB72" s="399"/>
      <c r="UDC72" s="399"/>
      <c r="UDD72" s="567"/>
      <c r="UDE72" s="399"/>
      <c r="UDF72" s="399"/>
      <c r="UDG72" s="399"/>
      <c r="UDH72" s="399"/>
      <c r="UDI72" s="399"/>
      <c r="UDJ72" s="399"/>
      <c r="UDK72" s="399"/>
      <c r="UDL72" s="399"/>
      <c r="UDM72" s="399"/>
      <c r="UDN72" s="918"/>
      <c r="UDO72" s="918"/>
      <c r="UDP72" s="918"/>
      <c r="UDQ72" s="566"/>
      <c r="UDR72" s="399"/>
      <c r="UDS72" s="399"/>
      <c r="UDT72" s="399"/>
      <c r="UDU72" s="567"/>
      <c r="UDV72" s="399"/>
      <c r="UDW72" s="399"/>
      <c r="UDX72" s="399"/>
      <c r="UDY72" s="399"/>
      <c r="UDZ72" s="399"/>
      <c r="UEA72" s="399"/>
      <c r="UEB72" s="399"/>
      <c r="UEC72" s="399"/>
      <c r="UED72" s="399"/>
      <c r="UEE72" s="918"/>
      <c r="UEF72" s="918"/>
      <c r="UEG72" s="918"/>
      <c r="UEH72" s="566"/>
      <c r="UEI72" s="399"/>
      <c r="UEJ72" s="399"/>
      <c r="UEK72" s="399"/>
      <c r="UEL72" s="567"/>
      <c r="UEM72" s="399"/>
      <c r="UEN72" s="399"/>
      <c r="UEO72" s="399"/>
      <c r="UEP72" s="399"/>
      <c r="UEQ72" s="399"/>
      <c r="UER72" s="399"/>
      <c r="UES72" s="399"/>
      <c r="UET72" s="399"/>
      <c r="UEU72" s="399"/>
      <c r="UEV72" s="918"/>
      <c r="UEW72" s="918"/>
      <c r="UEX72" s="918"/>
      <c r="UEY72" s="566"/>
      <c r="UEZ72" s="399"/>
      <c r="UFA72" s="399"/>
      <c r="UFB72" s="399"/>
      <c r="UFC72" s="567"/>
      <c r="UFD72" s="399"/>
      <c r="UFE72" s="399"/>
      <c r="UFF72" s="399"/>
      <c r="UFG72" s="399"/>
      <c r="UFH72" s="399"/>
      <c r="UFI72" s="399"/>
      <c r="UFJ72" s="399"/>
      <c r="UFK72" s="399"/>
      <c r="UFL72" s="399"/>
      <c r="UFM72" s="918"/>
      <c r="UFN72" s="918"/>
      <c r="UFO72" s="918"/>
      <c r="UFP72" s="566"/>
      <c r="UFQ72" s="399"/>
      <c r="UFR72" s="399"/>
      <c r="UFS72" s="399"/>
      <c r="UFT72" s="567"/>
      <c r="UFU72" s="399"/>
      <c r="UFV72" s="399"/>
      <c r="UFW72" s="399"/>
      <c r="UFX72" s="399"/>
      <c r="UFY72" s="399"/>
      <c r="UFZ72" s="399"/>
      <c r="UGA72" s="399"/>
      <c r="UGB72" s="399"/>
      <c r="UGC72" s="399"/>
      <c r="UGD72" s="918"/>
      <c r="UGE72" s="918"/>
      <c r="UGF72" s="918"/>
      <c r="UGG72" s="566"/>
      <c r="UGH72" s="399"/>
      <c r="UGI72" s="399"/>
      <c r="UGJ72" s="399"/>
      <c r="UGK72" s="567"/>
      <c r="UGL72" s="399"/>
      <c r="UGM72" s="399"/>
      <c r="UGN72" s="399"/>
      <c r="UGO72" s="399"/>
      <c r="UGP72" s="399"/>
      <c r="UGQ72" s="399"/>
      <c r="UGR72" s="399"/>
      <c r="UGS72" s="399"/>
      <c r="UGT72" s="399"/>
      <c r="UGU72" s="918"/>
      <c r="UGV72" s="918"/>
      <c r="UGW72" s="918"/>
      <c r="UGX72" s="566"/>
      <c r="UGY72" s="399"/>
      <c r="UGZ72" s="399"/>
      <c r="UHA72" s="399"/>
      <c r="UHB72" s="567"/>
      <c r="UHC72" s="399"/>
      <c r="UHD72" s="399"/>
      <c r="UHE72" s="399"/>
      <c r="UHF72" s="399"/>
      <c r="UHG72" s="399"/>
      <c r="UHH72" s="399"/>
      <c r="UHI72" s="399"/>
      <c r="UHJ72" s="399"/>
      <c r="UHK72" s="399"/>
      <c r="UHL72" s="918"/>
      <c r="UHM72" s="918"/>
      <c r="UHN72" s="918"/>
      <c r="UHO72" s="566"/>
      <c r="UHP72" s="399"/>
      <c r="UHQ72" s="399"/>
      <c r="UHR72" s="399"/>
      <c r="UHS72" s="567"/>
      <c r="UHT72" s="399"/>
      <c r="UHU72" s="399"/>
      <c r="UHV72" s="399"/>
      <c r="UHW72" s="399"/>
      <c r="UHX72" s="399"/>
      <c r="UHY72" s="399"/>
      <c r="UHZ72" s="399"/>
      <c r="UIA72" s="399"/>
      <c r="UIB72" s="399"/>
      <c r="UIC72" s="918"/>
      <c r="UID72" s="918"/>
      <c r="UIE72" s="918"/>
      <c r="UIF72" s="566"/>
      <c r="UIG72" s="399"/>
      <c r="UIH72" s="399"/>
      <c r="UII72" s="399"/>
      <c r="UIJ72" s="567"/>
      <c r="UIK72" s="399"/>
      <c r="UIL72" s="399"/>
      <c r="UIM72" s="399"/>
      <c r="UIN72" s="399"/>
      <c r="UIO72" s="399"/>
      <c r="UIP72" s="399"/>
      <c r="UIQ72" s="399"/>
      <c r="UIR72" s="399"/>
      <c r="UIS72" s="399"/>
      <c r="UIT72" s="918"/>
      <c r="UIU72" s="918"/>
      <c r="UIV72" s="918"/>
      <c r="UIW72" s="566"/>
      <c r="UIX72" s="399"/>
      <c r="UIY72" s="399"/>
      <c r="UIZ72" s="399"/>
      <c r="UJA72" s="567"/>
      <c r="UJB72" s="399"/>
      <c r="UJC72" s="399"/>
      <c r="UJD72" s="399"/>
      <c r="UJE72" s="399"/>
      <c r="UJF72" s="399"/>
      <c r="UJG72" s="399"/>
      <c r="UJH72" s="399"/>
      <c r="UJI72" s="399"/>
      <c r="UJJ72" s="399"/>
      <c r="UJK72" s="918"/>
      <c r="UJL72" s="918"/>
      <c r="UJM72" s="918"/>
      <c r="UJN72" s="566"/>
      <c r="UJO72" s="399"/>
      <c r="UJP72" s="399"/>
      <c r="UJQ72" s="399"/>
      <c r="UJR72" s="567"/>
      <c r="UJS72" s="399"/>
      <c r="UJT72" s="399"/>
      <c r="UJU72" s="399"/>
      <c r="UJV72" s="399"/>
      <c r="UJW72" s="399"/>
      <c r="UJX72" s="399"/>
      <c r="UJY72" s="399"/>
      <c r="UJZ72" s="399"/>
      <c r="UKA72" s="399"/>
      <c r="UKB72" s="918"/>
      <c r="UKC72" s="918"/>
      <c r="UKD72" s="918"/>
      <c r="UKE72" s="566"/>
      <c r="UKF72" s="399"/>
      <c r="UKG72" s="399"/>
      <c r="UKH72" s="399"/>
      <c r="UKI72" s="567"/>
      <c r="UKJ72" s="399"/>
      <c r="UKK72" s="399"/>
      <c r="UKL72" s="399"/>
      <c r="UKM72" s="399"/>
      <c r="UKN72" s="399"/>
      <c r="UKO72" s="399"/>
      <c r="UKP72" s="399"/>
      <c r="UKQ72" s="399"/>
      <c r="UKR72" s="399"/>
      <c r="UKS72" s="918"/>
      <c r="UKT72" s="918"/>
      <c r="UKU72" s="918"/>
      <c r="UKV72" s="566"/>
      <c r="UKW72" s="399"/>
      <c r="UKX72" s="399"/>
      <c r="UKY72" s="399"/>
      <c r="UKZ72" s="567"/>
      <c r="ULA72" s="399"/>
      <c r="ULB72" s="399"/>
      <c r="ULC72" s="399"/>
      <c r="ULD72" s="399"/>
      <c r="ULE72" s="399"/>
      <c r="ULF72" s="399"/>
      <c r="ULG72" s="399"/>
      <c r="ULH72" s="399"/>
      <c r="ULI72" s="399"/>
      <c r="ULJ72" s="918"/>
      <c r="ULK72" s="918"/>
      <c r="ULL72" s="918"/>
      <c r="ULM72" s="566"/>
      <c r="ULN72" s="399"/>
      <c r="ULO72" s="399"/>
      <c r="ULP72" s="399"/>
      <c r="ULQ72" s="567"/>
      <c r="ULR72" s="399"/>
      <c r="ULS72" s="399"/>
      <c r="ULT72" s="399"/>
      <c r="ULU72" s="399"/>
      <c r="ULV72" s="399"/>
      <c r="ULW72" s="399"/>
      <c r="ULX72" s="399"/>
      <c r="ULY72" s="399"/>
      <c r="ULZ72" s="399"/>
      <c r="UMA72" s="918"/>
      <c r="UMB72" s="918"/>
      <c r="UMC72" s="918"/>
      <c r="UMD72" s="566"/>
      <c r="UME72" s="399"/>
      <c r="UMF72" s="399"/>
      <c r="UMG72" s="399"/>
      <c r="UMH72" s="567"/>
      <c r="UMI72" s="399"/>
      <c r="UMJ72" s="399"/>
      <c r="UMK72" s="399"/>
      <c r="UML72" s="399"/>
      <c r="UMM72" s="399"/>
      <c r="UMN72" s="399"/>
      <c r="UMO72" s="399"/>
      <c r="UMP72" s="399"/>
      <c r="UMQ72" s="399"/>
      <c r="UMR72" s="918"/>
      <c r="UMS72" s="918"/>
      <c r="UMT72" s="918"/>
      <c r="UMU72" s="566"/>
      <c r="UMV72" s="399"/>
      <c r="UMW72" s="399"/>
      <c r="UMX72" s="399"/>
      <c r="UMY72" s="567"/>
      <c r="UMZ72" s="399"/>
      <c r="UNA72" s="399"/>
      <c r="UNB72" s="399"/>
      <c r="UNC72" s="399"/>
      <c r="UND72" s="399"/>
      <c r="UNE72" s="399"/>
      <c r="UNF72" s="399"/>
      <c r="UNG72" s="399"/>
      <c r="UNH72" s="399"/>
      <c r="UNI72" s="918"/>
      <c r="UNJ72" s="918"/>
      <c r="UNK72" s="918"/>
      <c r="UNL72" s="566"/>
      <c r="UNM72" s="399"/>
      <c r="UNN72" s="399"/>
      <c r="UNO72" s="399"/>
      <c r="UNP72" s="567"/>
      <c r="UNQ72" s="399"/>
      <c r="UNR72" s="399"/>
      <c r="UNS72" s="399"/>
      <c r="UNT72" s="399"/>
      <c r="UNU72" s="399"/>
      <c r="UNV72" s="399"/>
      <c r="UNW72" s="399"/>
      <c r="UNX72" s="399"/>
      <c r="UNY72" s="399"/>
      <c r="UNZ72" s="918"/>
      <c r="UOA72" s="918"/>
      <c r="UOB72" s="918"/>
      <c r="UOC72" s="566"/>
      <c r="UOD72" s="399"/>
      <c r="UOE72" s="399"/>
      <c r="UOF72" s="399"/>
      <c r="UOG72" s="567"/>
      <c r="UOH72" s="399"/>
      <c r="UOI72" s="399"/>
      <c r="UOJ72" s="399"/>
      <c r="UOK72" s="399"/>
      <c r="UOL72" s="399"/>
      <c r="UOM72" s="399"/>
      <c r="UON72" s="399"/>
      <c r="UOO72" s="399"/>
      <c r="UOP72" s="399"/>
      <c r="UOQ72" s="918"/>
      <c r="UOR72" s="918"/>
      <c r="UOS72" s="918"/>
      <c r="UOT72" s="566"/>
      <c r="UOU72" s="399"/>
      <c r="UOV72" s="399"/>
      <c r="UOW72" s="399"/>
      <c r="UOX72" s="567"/>
      <c r="UOY72" s="399"/>
      <c r="UOZ72" s="399"/>
      <c r="UPA72" s="399"/>
      <c r="UPB72" s="399"/>
      <c r="UPC72" s="399"/>
      <c r="UPD72" s="399"/>
      <c r="UPE72" s="399"/>
      <c r="UPF72" s="399"/>
      <c r="UPG72" s="399"/>
      <c r="UPH72" s="918"/>
      <c r="UPI72" s="918"/>
      <c r="UPJ72" s="918"/>
      <c r="UPK72" s="566"/>
      <c r="UPL72" s="399"/>
      <c r="UPM72" s="399"/>
      <c r="UPN72" s="399"/>
      <c r="UPO72" s="567"/>
      <c r="UPP72" s="399"/>
      <c r="UPQ72" s="399"/>
      <c r="UPR72" s="399"/>
      <c r="UPS72" s="399"/>
      <c r="UPT72" s="399"/>
      <c r="UPU72" s="399"/>
      <c r="UPV72" s="399"/>
      <c r="UPW72" s="399"/>
      <c r="UPX72" s="399"/>
      <c r="UPY72" s="918"/>
      <c r="UPZ72" s="918"/>
      <c r="UQA72" s="918"/>
      <c r="UQB72" s="566"/>
      <c r="UQC72" s="399"/>
      <c r="UQD72" s="399"/>
      <c r="UQE72" s="399"/>
      <c r="UQF72" s="567"/>
      <c r="UQG72" s="399"/>
      <c r="UQH72" s="399"/>
      <c r="UQI72" s="399"/>
      <c r="UQJ72" s="399"/>
      <c r="UQK72" s="399"/>
      <c r="UQL72" s="399"/>
      <c r="UQM72" s="399"/>
      <c r="UQN72" s="399"/>
      <c r="UQO72" s="399"/>
      <c r="UQP72" s="918"/>
      <c r="UQQ72" s="918"/>
      <c r="UQR72" s="918"/>
      <c r="UQS72" s="566"/>
      <c r="UQT72" s="399"/>
      <c r="UQU72" s="399"/>
      <c r="UQV72" s="399"/>
      <c r="UQW72" s="567"/>
      <c r="UQX72" s="399"/>
      <c r="UQY72" s="399"/>
      <c r="UQZ72" s="399"/>
      <c r="URA72" s="399"/>
      <c r="URB72" s="399"/>
      <c r="URC72" s="399"/>
      <c r="URD72" s="399"/>
      <c r="URE72" s="399"/>
      <c r="URF72" s="399"/>
      <c r="URG72" s="918"/>
      <c r="URH72" s="918"/>
      <c r="URI72" s="918"/>
      <c r="URJ72" s="566"/>
      <c r="URK72" s="399"/>
      <c r="URL72" s="399"/>
      <c r="URM72" s="399"/>
      <c r="URN72" s="567"/>
      <c r="URO72" s="399"/>
      <c r="URP72" s="399"/>
      <c r="URQ72" s="399"/>
      <c r="URR72" s="399"/>
      <c r="URS72" s="399"/>
      <c r="URT72" s="399"/>
      <c r="URU72" s="399"/>
      <c r="URV72" s="399"/>
      <c r="URW72" s="399"/>
      <c r="URX72" s="918"/>
      <c r="URY72" s="918"/>
      <c r="URZ72" s="918"/>
      <c r="USA72" s="566"/>
      <c r="USB72" s="399"/>
      <c r="USC72" s="399"/>
      <c r="USD72" s="399"/>
      <c r="USE72" s="567"/>
      <c r="USF72" s="399"/>
      <c r="USG72" s="399"/>
      <c r="USH72" s="399"/>
      <c r="USI72" s="399"/>
      <c r="USJ72" s="399"/>
      <c r="USK72" s="399"/>
      <c r="USL72" s="399"/>
      <c r="USM72" s="399"/>
      <c r="USN72" s="399"/>
      <c r="USO72" s="918"/>
      <c r="USP72" s="918"/>
      <c r="USQ72" s="918"/>
      <c r="USR72" s="566"/>
      <c r="USS72" s="399"/>
      <c r="UST72" s="399"/>
      <c r="USU72" s="399"/>
      <c r="USV72" s="567"/>
      <c r="USW72" s="399"/>
      <c r="USX72" s="399"/>
      <c r="USY72" s="399"/>
      <c r="USZ72" s="399"/>
      <c r="UTA72" s="399"/>
      <c r="UTB72" s="399"/>
      <c r="UTC72" s="399"/>
      <c r="UTD72" s="399"/>
      <c r="UTE72" s="399"/>
      <c r="UTF72" s="918"/>
      <c r="UTG72" s="918"/>
      <c r="UTH72" s="918"/>
      <c r="UTI72" s="566"/>
      <c r="UTJ72" s="399"/>
      <c r="UTK72" s="399"/>
      <c r="UTL72" s="399"/>
      <c r="UTM72" s="567"/>
      <c r="UTN72" s="399"/>
      <c r="UTO72" s="399"/>
      <c r="UTP72" s="399"/>
      <c r="UTQ72" s="399"/>
      <c r="UTR72" s="399"/>
      <c r="UTS72" s="399"/>
      <c r="UTT72" s="399"/>
      <c r="UTU72" s="399"/>
      <c r="UTV72" s="399"/>
      <c r="UTW72" s="918"/>
      <c r="UTX72" s="918"/>
      <c r="UTY72" s="918"/>
      <c r="UTZ72" s="566"/>
      <c r="UUA72" s="399"/>
      <c r="UUB72" s="399"/>
      <c r="UUC72" s="399"/>
      <c r="UUD72" s="567"/>
      <c r="UUE72" s="399"/>
      <c r="UUF72" s="399"/>
      <c r="UUG72" s="399"/>
      <c r="UUH72" s="399"/>
      <c r="UUI72" s="399"/>
      <c r="UUJ72" s="399"/>
      <c r="UUK72" s="399"/>
      <c r="UUL72" s="399"/>
      <c r="UUM72" s="399"/>
      <c r="UUN72" s="918"/>
      <c r="UUO72" s="918"/>
      <c r="UUP72" s="918"/>
      <c r="UUQ72" s="566"/>
      <c r="UUR72" s="399"/>
      <c r="UUS72" s="399"/>
      <c r="UUT72" s="399"/>
      <c r="UUU72" s="567"/>
      <c r="UUV72" s="399"/>
      <c r="UUW72" s="399"/>
      <c r="UUX72" s="399"/>
      <c r="UUY72" s="399"/>
      <c r="UUZ72" s="399"/>
      <c r="UVA72" s="399"/>
      <c r="UVB72" s="399"/>
      <c r="UVC72" s="399"/>
      <c r="UVD72" s="399"/>
      <c r="UVE72" s="918"/>
      <c r="UVF72" s="918"/>
      <c r="UVG72" s="918"/>
      <c r="UVH72" s="566"/>
      <c r="UVI72" s="399"/>
      <c r="UVJ72" s="399"/>
      <c r="UVK72" s="399"/>
      <c r="UVL72" s="567"/>
      <c r="UVM72" s="399"/>
      <c r="UVN72" s="399"/>
      <c r="UVO72" s="399"/>
      <c r="UVP72" s="399"/>
      <c r="UVQ72" s="399"/>
      <c r="UVR72" s="399"/>
      <c r="UVS72" s="399"/>
      <c r="UVT72" s="399"/>
      <c r="UVU72" s="399"/>
      <c r="UVV72" s="918"/>
      <c r="UVW72" s="918"/>
      <c r="UVX72" s="918"/>
      <c r="UVY72" s="566"/>
      <c r="UVZ72" s="399"/>
      <c r="UWA72" s="399"/>
      <c r="UWB72" s="399"/>
      <c r="UWC72" s="567"/>
      <c r="UWD72" s="399"/>
      <c r="UWE72" s="399"/>
      <c r="UWF72" s="399"/>
      <c r="UWG72" s="399"/>
      <c r="UWH72" s="399"/>
      <c r="UWI72" s="399"/>
      <c r="UWJ72" s="399"/>
      <c r="UWK72" s="399"/>
      <c r="UWL72" s="399"/>
      <c r="UWM72" s="918"/>
      <c r="UWN72" s="918"/>
      <c r="UWO72" s="918"/>
      <c r="UWP72" s="566"/>
      <c r="UWQ72" s="399"/>
      <c r="UWR72" s="399"/>
      <c r="UWS72" s="399"/>
      <c r="UWT72" s="567"/>
      <c r="UWU72" s="399"/>
      <c r="UWV72" s="399"/>
      <c r="UWW72" s="399"/>
      <c r="UWX72" s="399"/>
      <c r="UWY72" s="399"/>
      <c r="UWZ72" s="399"/>
      <c r="UXA72" s="399"/>
      <c r="UXB72" s="399"/>
      <c r="UXC72" s="399"/>
      <c r="UXD72" s="918"/>
      <c r="UXE72" s="918"/>
      <c r="UXF72" s="918"/>
      <c r="UXG72" s="566"/>
      <c r="UXH72" s="399"/>
      <c r="UXI72" s="399"/>
      <c r="UXJ72" s="399"/>
      <c r="UXK72" s="567"/>
      <c r="UXL72" s="399"/>
      <c r="UXM72" s="399"/>
      <c r="UXN72" s="399"/>
      <c r="UXO72" s="399"/>
      <c r="UXP72" s="399"/>
      <c r="UXQ72" s="399"/>
      <c r="UXR72" s="399"/>
      <c r="UXS72" s="399"/>
      <c r="UXT72" s="399"/>
      <c r="UXU72" s="918"/>
      <c r="UXV72" s="918"/>
      <c r="UXW72" s="918"/>
      <c r="UXX72" s="566"/>
      <c r="UXY72" s="399"/>
      <c r="UXZ72" s="399"/>
      <c r="UYA72" s="399"/>
      <c r="UYB72" s="567"/>
      <c r="UYC72" s="399"/>
      <c r="UYD72" s="399"/>
      <c r="UYE72" s="399"/>
      <c r="UYF72" s="399"/>
      <c r="UYG72" s="399"/>
      <c r="UYH72" s="399"/>
      <c r="UYI72" s="399"/>
      <c r="UYJ72" s="399"/>
      <c r="UYK72" s="399"/>
      <c r="UYL72" s="918"/>
      <c r="UYM72" s="918"/>
      <c r="UYN72" s="918"/>
      <c r="UYO72" s="566"/>
      <c r="UYP72" s="399"/>
      <c r="UYQ72" s="399"/>
      <c r="UYR72" s="399"/>
      <c r="UYS72" s="567"/>
      <c r="UYT72" s="399"/>
      <c r="UYU72" s="399"/>
      <c r="UYV72" s="399"/>
      <c r="UYW72" s="399"/>
      <c r="UYX72" s="399"/>
      <c r="UYY72" s="399"/>
      <c r="UYZ72" s="399"/>
      <c r="UZA72" s="399"/>
      <c r="UZB72" s="399"/>
      <c r="UZC72" s="918"/>
      <c r="UZD72" s="918"/>
      <c r="UZE72" s="918"/>
      <c r="UZF72" s="566"/>
      <c r="UZG72" s="399"/>
      <c r="UZH72" s="399"/>
      <c r="UZI72" s="399"/>
      <c r="UZJ72" s="567"/>
      <c r="UZK72" s="399"/>
      <c r="UZL72" s="399"/>
      <c r="UZM72" s="399"/>
      <c r="UZN72" s="399"/>
      <c r="UZO72" s="399"/>
      <c r="UZP72" s="399"/>
      <c r="UZQ72" s="399"/>
      <c r="UZR72" s="399"/>
      <c r="UZS72" s="399"/>
      <c r="UZT72" s="918"/>
      <c r="UZU72" s="918"/>
      <c r="UZV72" s="918"/>
      <c r="UZW72" s="566"/>
      <c r="UZX72" s="399"/>
      <c r="UZY72" s="399"/>
      <c r="UZZ72" s="399"/>
      <c r="VAA72" s="567"/>
      <c r="VAB72" s="399"/>
      <c r="VAC72" s="399"/>
      <c r="VAD72" s="399"/>
      <c r="VAE72" s="399"/>
      <c r="VAF72" s="399"/>
      <c r="VAG72" s="399"/>
      <c r="VAH72" s="399"/>
      <c r="VAI72" s="399"/>
      <c r="VAJ72" s="399"/>
      <c r="VAK72" s="918"/>
      <c r="VAL72" s="918"/>
      <c r="VAM72" s="918"/>
      <c r="VAN72" s="566"/>
      <c r="VAO72" s="399"/>
      <c r="VAP72" s="399"/>
      <c r="VAQ72" s="399"/>
      <c r="VAR72" s="567"/>
      <c r="VAS72" s="399"/>
      <c r="VAT72" s="399"/>
      <c r="VAU72" s="399"/>
      <c r="VAV72" s="399"/>
      <c r="VAW72" s="399"/>
      <c r="VAX72" s="399"/>
      <c r="VAY72" s="399"/>
      <c r="VAZ72" s="399"/>
      <c r="VBA72" s="399"/>
      <c r="VBB72" s="918"/>
      <c r="VBC72" s="918"/>
      <c r="VBD72" s="918"/>
      <c r="VBE72" s="566"/>
      <c r="VBF72" s="399"/>
      <c r="VBG72" s="399"/>
      <c r="VBH72" s="399"/>
      <c r="VBI72" s="567"/>
      <c r="VBJ72" s="399"/>
      <c r="VBK72" s="399"/>
      <c r="VBL72" s="399"/>
      <c r="VBM72" s="399"/>
      <c r="VBN72" s="399"/>
      <c r="VBO72" s="399"/>
      <c r="VBP72" s="399"/>
      <c r="VBQ72" s="399"/>
      <c r="VBR72" s="399"/>
      <c r="VBS72" s="918"/>
      <c r="VBT72" s="918"/>
      <c r="VBU72" s="918"/>
      <c r="VBV72" s="566"/>
      <c r="VBW72" s="399"/>
      <c r="VBX72" s="399"/>
      <c r="VBY72" s="399"/>
      <c r="VBZ72" s="567"/>
      <c r="VCA72" s="399"/>
      <c r="VCB72" s="399"/>
      <c r="VCC72" s="399"/>
      <c r="VCD72" s="399"/>
      <c r="VCE72" s="399"/>
      <c r="VCF72" s="399"/>
      <c r="VCG72" s="399"/>
      <c r="VCH72" s="399"/>
      <c r="VCI72" s="399"/>
      <c r="VCJ72" s="918"/>
      <c r="VCK72" s="918"/>
      <c r="VCL72" s="918"/>
      <c r="VCM72" s="566"/>
      <c r="VCN72" s="399"/>
      <c r="VCO72" s="399"/>
      <c r="VCP72" s="399"/>
      <c r="VCQ72" s="567"/>
      <c r="VCR72" s="399"/>
      <c r="VCS72" s="399"/>
      <c r="VCT72" s="399"/>
      <c r="VCU72" s="399"/>
      <c r="VCV72" s="399"/>
      <c r="VCW72" s="399"/>
      <c r="VCX72" s="399"/>
      <c r="VCY72" s="399"/>
      <c r="VCZ72" s="399"/>
      <c r="VDA72" s="918"/>
      <c r="VDB72" s="918"/>
      <c r="VDC72" s="918"/>
      <c r="VDD72" s="566"/>
      <c r="VDE72" s="399"/>
      <c r="VDF72" s="399"/>
      <c r="VDG72" s="399"/>
      <c r="VDH72" s="567"/>
      <c r="VDI72" s="399"/>
      <c r="VDJ72" s="399"/>
      <c r="VDK72" s="399"/>
      <c r="VDL72" s="399"/>
      <c r="VDM72" s="399"/>
      <c r="VDN72" s="399"/>
      <c r="VDO72" s="399"/>
      <c r="VDP72" s="399"/>
      <c r="VDQ72" s="399"/>
      <c r="VDR72" s="918"/>
      <c r="VDS72" s="918"/>
      <c r="VDT72" s="918"/>
      <c r="VDU72" s="566"/>
      <c r="VDV72" s="399"/>
      <c r="VDW72" s="399"/>
      <c r="VDX72" s="399"/>
      <c r="VDY72" s="567"/>
      <c r="VDZ72" s="399"/>
      <c r="VEA72" s="399"/>
      <c r="VEB72" s="399"/>
      <c r="VEC72" s="399"/>
      <c r="VED72" s="399"/>
      <c r="VEE72" s="399"/>
      <c r="VEF72" s="399"/>
      <c r="VEG72" s="399"/>
      <c r="VEH72" s="399"/>
      <c r="VEI72" s="918"/>
      <c r="VEJ72" s="918"/>
      <c r="VEK72" s="918"/>
      <c r="VEL72" s="566"/>
      <c r="VEM72" s="399"/>
      <c r="VEN72" s="399"/>
      <c r="VEO72" s="399"/>
      <c r="VEP72" s="567"/>
      <c r="VEQ72" s="399"/>
      <c r="VER72" s="399"/>
      <c r="VES72" s="399"/>
      <c r="VET72" s="399"/>
      <c r="VEU72" s="399"/>
      <c r="VEV72" s="399"/>
      <c r="VEW72" s="399"/>
      <c r="VEX72" s="399"/>
      <c r="VEY72" s="399"/>
      <c r="VEZ72" s="918"/>
      <c r="VFA72" s="918"/>
      <c r="VFB72" s="918"/>
      <c r="VFC72" s="566"/>
      <c r="VFD72" s="399"/>
      <c r="VFE72" s="399"/>
      <c r="VFF72" s="399"/>
      <c r="VFG72" s="567"/>
      <c r="VFH72" s="399"/>
      <c r="VFI72" s="399"/>
      <c r="VFJ72" s="399"/>
      <c r="VFK72" s="399"/>
      <c r="VFL72" s="399"/>
      <c r="VFM72" s="399"/>
      <c r="VFN72" s="399"/>
      <c r="VFO72" s="399"/>
      <c r="VFP72" s="399"/>
      <c r="VFQ72" s="918"/>
      <c r="VFR72" s="918"/>
      <c r="VFS72" s="918"/>
      <c r="VFT72" s="566"/>
      <c r="VFU72" s="399"/>
      <c r="VFV72" s="399"/>
      <c r="VFW72" s="399"/>
      <c r="VFX72" s="567"/>
      <c r="VFY72" s="399"/>
      <c r="VFZ72" s="399"/>
      <c r="VGA72" s="399"/>
      <c r="VGB72" s="399"/>
      <c r="VGC72" s="399"/>
      <c r="VGD72" s="399"/>
      <c r="VGE72" s="399"/>
      <c r="VGF72" s="399"/>
      <c r="VGG72" s="399"/>
      <c r="VGH72" s="918"/>
      <c r="VGI72" s="918"/>
      <c r="VGJ72" s="918"/>
      <c r="VGK72" s="566"/>
      <c r="VGL72" s="399"/>
      <c r="VGM72" s="399"/>
      <c r="VGN72" s="399"/>
      <c r="VGO72" s="567"/>
      <c r="VGP72" s="399"/>
      <c r="VGQ72" s="399"/>
      <c r="VGR72" s="399"/>
      <c r="VGS72" s="399"/>
      <c r="VGT72" s="399"/>
      <c r="VGU72" s="399"/>
      <c r="VGV72" s="399"/>
      <c r="VGW72" s="399"/>
      <c r="VGX72" s="399"/>
      <c r="VGY72" s="918"/>
      <c r="VGZ72" s="918"/>
      <c r="VHA72" s="918"/>
      <c r="VHB72" s="566"/>
      <c r="VHC72" s="399"/>
      <c r="VHD72" s="399"/>
      <c r="VHE72" s="399"/>
      <c r="VHF72" s="567"/>
      <c r="VHG72" s="399"/>
      <c r="VHH72" s="399"/>
      <c r="VHI72" s="399"/>
      <c r="VHJ72" s="399"/>
      <c r="VHK72" s="399"/>
      <c r="VHL72" s="399"/>
      <c r="VHM72" s="399"/>
      <c r="VHN72" s="399"/>
      <c r="VHO72" s="399"/>
      <c r="VHP72" s="918"/>
      <c r="VHQ72" s="918"/>
      <c r="VHR72" s="918"/>
      <c r="VHS72" s="566"/>
      <c r="VHT72" s="399"/>
      <c r="VHU72" s="399"/>
      <c r="VHV72" s="399"/>
      <c r="VHW72" s="567"/>
      <c r="VHX72" s="399"/>
      <c r="VHY72" s="399"/>
      <c r="VHZ72" s="399"/>
      <c r="VIA72" s="399"/>
      <c r="VIB72" s="399"/>
      <c r="VIC72" s="399"/>
      <c r="VID72" s="399"/>
      <c r="VIE72" s="399"/>
      <c r="VIF72" s="399"/>
      <c r="VIG72" s="918"/>
      <c r="VIH72" s="918"/>
      <c r="VII72" s="918"/>
      <c r="VIJ72" s="566"/>
      <c r="VIK72" s="399"/>
      <c r="VIL72" s="399"/>
      <c r="VIM72" s="399"/>
      <c r="VIN72" s="567"/>
      <c r="VIO72" s="399"/>
      <c r="VIP72" s="399"/>
      <c r="VIQ72" s="399"/>
      <c r="VIR72" s="399"/>
      <c r="VIS72" s="399"/>
      <c r="VIT72" s="399"/>
      <c r="VIU72" s="399"/>
      <c r="VIV72" s="399"/>
      <c r="VIW72" s="399"/>
      <c r="VIX72" s="918"/>
      <c r="VIY72" s="918"/>
      <c r="VIZ72" s="918"/>
      <c r="VJA72" s="566"/>
      <c r="VJB72" s="399"/>
      <c r="VJC72" s="399"/>
      <c r="VJD72" s="399"/>
      <c r="VJE72" s="567"/>
      <c r="VJF72" s="399"/>
      <c r="VJG72" s="399"/>
      <c r="VJH72" s="399"/>
      <c r="VJI72" s="399"/>
      <c r="VJJ72" s="399"/>
      <c r="VJK72" s="399"/>
      <c r="VJL72" s="399"/>
      <c r="VJM72" s="399"/>
      <c r="VJN72" s="399"/>
      <c r="VJO72" s="918"/>
      <c r="VJP72" s="918"/>
      <c r="VJQ72" s="918"/>
      <c r="VJR72" s="566"/>
      <c r="VJS72" s="399"/>
      <c r="VJT72" s="399"/>
      <c r="VJU72" s="399"/>
      <c r="VJV72" s="567"/>
      <c r="VJW72" s="399"/>
      <c r="VJX72" s="399"/>
      <c r="VJY72" s="399"/>
      <c r="VJZ72" s="399"/>
      <c r="VKA72" s="399"/>
      <c r="VKB72" s="399"/>
      <c r="VKC72" s="399"/>
      <c r="VKD72" s="399"/>
      <c r="VKE72" s="399"/>
      <c r="VKF72" s="918"/>
      <c r="VKG72" s="918"/>
      <c r="VKH72" s="918"/>
      <c r="VKI72" s="566"/>
      <c r="VKJ72" s="399"/>
      <c r="VKK72" s="399"/>
      <c r="VKL72" s="399"/>
      <c r="VKM72" s="567"/>
      <c r="VKN72" s="399"/>
      <c r="VKO72" s="399"/>
      <c r="VKP72" s="399"/>
      <c r="VKQ72" s="399"/>
      <c r="VKR72" s="399"/>
      <c r="VKS72" s="399"/>
      <c r="VKT72" s="399"/>
      <c r="VKU72" s="399"/>
      <c r="VKV72" s="399"/>
      <c r="VKW72" s="918"/>
      <c r="VKX72" s="918"/>
      <c r="VKY72" s="918"/>
      <c r="VKZ72" s="566"/>
      <c r="VLA72" s="399"/>
      <c r="VLB72" s="399"/>
      <c r="VLC72" s="399"/>
      <c r="VLD72" s="567"/>
      <c r="VLE72" s="399"/>
      <c r="VLF72" s="399"/>
      <c r="VLG72" s="399"/>
      <c r="VLH72" s="399"/>
      <c r="VLI72" s="399"/>
      <c r="VLJ72" s="399"/>
      <c r="VLK72" s="399"/>
      <c r="VLL72" s="399"/>
      <c r="VLM72" s="399"/>
      <c r="VLN72" s="918"/>
      <c r="VLO72" s="918"/>
      <c r="VLP72" s="918"/>
      <c r="VLQ72" s="566"/>
      <c r="VLR72" s="399"/>
      <c r="VLS72" s="399"/>
      <c r="VLT72" s="399"/>
      <c r="VLU72" s="567"/>
      <c r="VLV72" s="399"/>
      <c r="VLW72" s="399"/>
      <c r="VLX72" s="399"/>
      <c r="VLY72" s="399"/>
      <c r="VLZ72" s="399"/>
      <c r="VMA72" s="399"/>
      <c r="VMB72" s="399"/>
      <c r="VMC72" s="399"/>
      <c r="VMD72" s="399"/>
      <c r="VME72" s="918"/>
      <c r="VMF72" s="918"/>
      <c r="VMG72" s="918"/>
      <c r="VMH72" s="566"/>
      <c r="VMI72" s="399"/>
      <c r="VMJ72" s="399"/>
      <c r="VMK72" s="399"/>
      <c r="VML72" s="567"/>
      <c r="VMM72" s="399"/>
      <c r="VMN72" s="399"/>
      <c r="VMO72" s="399"/>
      <c r="VMP72" s="399"/>
      <c r="VMQ72" s="399"/>
      <c r="VMR72" s="399"/>
      <c r="VMS72" s="399"/>
      <c r="VMT72" s="399"/>
      <c r="VMU72" s="399"/>
      <c r="VMV72" s="918"/>
      <c r="VMW72" s="918"/>
      <c r="VMX72" s="918"/>
      <c r="VMY72" s="566"/>
      <c r="VMZ72" s="399"/>
      <c r="VNA72" s="399"/>
      <c r="VNB72" s="399"/>
      <c r="VNC72" s="567"/>
      <c r="VND72" s="399"/>
      <c r="VNE72" s="399"/>
      <c r="VNF72" s="399"/>
      <c r="VNG72" s="399"/>
      <c r="VNH72" s="399"/>
      <c r="VNI72" s="399"/>
      <c r="VNJ72" s="399"/>
      <c r="VNK72" s="399"/>
      <c r="VNL72" s="399"/>
      <c r="VNM72" s="918"/>
      <c r="VNN72" s="918"/>
      <c r="VNO72" s="918"/>
      <c r="VNP72" s="566"/>
      <c r="VNQ72" s="399"/>
      <c r="VNR72" s="399"/>
      <c r="VNS72" s="399"/>
      <c r="VNT72" s="567"/>
      <c r="VNU72" s="399"/>
      <c r="VNV72" s="399"/>
      <c r="VNW72" s="399"/>
      <c r="VNX72" s="399"/>
      <c r="VNY72" s="399"/>
      <c r="VNZ72" s="399"/>
      <c r="VOA72" s="399"/>
      <c r="VOB72" s="399"/>
      <c r="VOC72" s="399"/>
      <c r="VOD72" s="918"/>
      <c r="VOE72" s="918"/>
      <c r="VOF72" s="918"/>
      <c r="VOG72" s="566"/>
      <c r="VOH72" s="399"/>
      <c r="VOI72" s="399"/>
      <c r="VOJ72" s="399"/>
      <c r="VOK72" s="567"/>
      <c r="VOL72" s="399"/>
      <c r="VOM72" s="399"/>
      <c r="VON72" s="399"/>
      <c r="VOO72" s="399"/>
      <c r="VOP72" s="399"/>
      <c r="VOQ72" s="399"/>
      <c r="VOR72" s="399"/>
      <c r="VOS72" s="399"/>
      <c r="VOT72" s="399"/>
      <c r="VOU72" s="918"/>
      <c r="VOV72" s="918"/>
      <c r="VOW72" s="918"/>
      <c r="VOX72" s="566"/>
      <c r="VOY72" s="399"/>
      <c r="VOZ72" s="399"/>
      <c r="VPA72" s="399"/>
      <c r="VPB72" s="567"/>
      <c r="VPC72" s="399"/>
      <c r="VPD72" s="399"/>
      <c r="VPE72" s="399"/>
      <c r="VPF72" s="399"/>
      <c r="VPG72" s="399"/>
      <c r="VPH72" s="399"/>
      <c r="VPI72" s="399"/>
      <c r="VPJ72" s="399"/>
      <c r="VPK72" s="399"/>
      <c r="VPL72" s="918"/>
      <c r="VPM72" s="918"/>
      <c r="VPN72" s="918"/>
      <c r="VPO72" s="566"/>
      <c r="VPP72" s="399"/>
      <c r="VPQ72" s="399"/>
      <c r="VPR72" s="399"/>
      <c r="VPS72" s="567"/>
      <c r="VPT72" s="399"/>
      <c r="VPU72" s="399"/>
      <c r="VPV72" s="399"/>
      <c r="VPW72" s="399"/>
      <c r="VPX72" s="399"/>
      <c r="VPY72" s="399"/>
      <c r="VPZ72" s="399"/>
      <c r="VQA72" s="399"/>
      <c r="VQB72" s="399"/>
      <c r="VQC72" s="918"/>
      <c r="VQD72" s="918"/>
      <c r="VQE72" s="918"/>
      <c r="VQF72" s="566"/>
      <c r="VQG72" s="399"/>
      <c r="VQH72" s="399"/>
      <c r="VQI72" s="399"/>
      <c r="VQJ72" s="567"/>
      <c r="VQK72" s="399"/>
      <c r="VQL72" s="399"/>
      <c r="VQM72" s="399"/>
      <c r="VQN72" s="399"/>
      <c r="VQO72" s="399"/>
      <c r="VQP72" s="399"/>
      <c r="VQQ72" s="399"/>
      <c r="VQR72" s="399"/>
      <c r="VQS72" s="399"/>
      <c r="VQT72" s="918"/>
      <c r="VQU72" s="918"/>
      <c r="VQV72" s="918"/>
      <c r="VQW72" s="566"/>
      <c r="VQX72" s="399"/>
      <c r="VQY72" s="399"/>
      <c r="VQZ72" s="399"/>
      <c r="VRA72" s="567"/>
      <c r="VRB72" s="399"/>
      <c r="VRC72" s="399"/>
      <c r="VRD72" s="399"/>
      <c r="VRE72" s="399"/>
      <c r="VRF72" s="399"/>
      <c r="VRG72" s="399"/>
      <c r="VRH72" s="399"/>
      <c r="VRI72" s="399"/>
      <c r="VRJ72" s="399"/>
      <c r="VRK72" s="918"/>
      <c r="VRL72" s="918"/>
      <c r="VRM72" s="918"/>
      <c r="VRN72" s="566"/>
      <c r="VRO72" s="399"/>
      <c r="VRP72" s="399"/>
      <c r="VRQ72" s="399"/>
      <c r="VRR72" s="567"/>
      <c r="VRS72" s="399"/>
      <c r="VRT72" s="399"/>
      <c r="VRU72" s="399"/>
      <c r="VRV72" s="399"/>
      <c r="VRW72" s="399"/>
      <c r="VRX72" s="399"/>
      <c r="VRY72" s="399"/>
      <c r="VRZ72" s="399"/>
      <c r="VSA72" s="399"/>
      <c r="VSB72" s="918"/>
      <c r="VSC72" s="918"/>
      <c r="VSD72" s="918"/>
      <c r="VSE72" s="566"/>
      <c r="VSF72" s="399"/>
      <c r="VSG72" s="399"/>
      <c r="VSH72" s="399"/>
      <c r="VSI72" s="567"/>
      <c r="VSJ72" s="399"/>
      <c r="VSK72" s="399"/>
      <c r="VSL72" s="399"/>
      <c r="VSM72" s="399"/>
      <c r="VSN72" s="399"/>
      <c r="VSO72" s="399"/>
      <c r="VSP72" s="399"/>
      <c r="VSQ72" s="399"/>
      <c r="VSR72" s="399"/>
      <c r="VSS72" s="918"/>
      <c r="VST72" s="918"/>
      <c r="VSU72" s="918"/>
      <c r="VSV72" s="566"/>
      <c r="VSW72" s="399"/>
      <c r="VSX72" s="399"/>
      <c r="VSY72" s="399"/>
      <c r="VSZ72" s="567"/>
      <c r="VTA72" s="399"/>
      <c r="VTB72" s="399"/>
      <c r="VTC72" s="399"/>
      <c r="VTD72" s="399"/>
      <c r="VTE72" s="399"/>
      <c r="VTF72" s="399"/>
      <c r="VTG72" s="399"/>
      <c r="VTH72" s="399"/>
      <c r="VTI72" s="399"/>
      <c r="VTJ72" s="918"/>
      <c r="VTK72" s="918"/>
      <c r="VTL72" s="918"/>
      <c r="VTM72" s="566"/>
      <c r="VTN72" s="399"/>
      <c r="VTO72" s="399"/>
      <c r="VTP72" s="399"/>
      <c r="VTQ72" s="567"/>
      <c r="VTR72" s="399"/>
      <c r="VTS72" s="399"/>
      <c r="VTT72" s="399"/>
      <c r="VTU72" s="399"/>
      <c r="VTV72" s="399"/>
      <c r="VTW72" s="399"/>
      <c r="VTX72" s="399"/>
      <c r="VTY72" s="399"/>
      <c r="VTZ72" s="399"/>
      <c r="VUA72" s="918"/>
      <c r="VUB72" s="918"/>
      <c r="VUC72" s="918"/>
      <c r="VUD72" s="566"/>
      <c r="VUE72" s="399"/>
      <c r="VUF72" s="399"/>
      <c r="VUG72" s="399"/>
      <c r="VUH72" s="567"/>
      <c r="VUI72" s="399"/>
      <c r="VUJ72" s="399"/>
      <c r="VUK72" s="399"/>
      <c r="VUL72" s="399"/>
      <c r="VUM72" s="399"/>
      <c r="VUN72" s="399"/>
      <c r="VUO72" s="399"/>
      <c r="VUP72" s="399"/>
      <c r="VUQ72" s="399"/>
      <c r="VUR72" s="918"/>
      <c r="VUS72" s="918"/>
      <c r="VUT72" s="918"/>
      <c r="VUU72" s="566"/>
      <c r="VUV72" s="399"/>
      <c r="VUW72" s="399"/>
      <c r="VUX72" s="399"/>
      <c r="VUY72" s="567"/>
      <c r="VUZ72" s="399"/>
      <c r="VVA72" s="399"/>
      <c r="VVB72" s="399"/>
      <c r="VVC72" s="399"/>
      <c r="VVD72" s="399"/>
      <c r="VVE72" s="399"/>
      <c r="VVF72" s="399"/>
      <c r="VVG72" s="399"/>
      <c r="VVH72" s="399"/>
      <c r="VVI72" s="918"/>
      <c r="VVJ72" s="918"/>
      <c r="VVK72" s="918"/>
      <c r="VVL72" s="566"/>
      <c r="VVM72" s="399"/>
      <c r="VVN72" s="399"/>
      <c r="VVO72" s="399"/>
      <c r="VVP72" s="567"/>
      <c r="VVQ72" s="399"/>
      <c r="VVR72" s="399"/>
      <c r="VVS72" s="399"/>
      <c r="VVT72" s="399"/>
      <c r="VVU72" s="399"/>
      <c r="VVV72" s="399"/>
      <c r="VVW72" s="399"/>
      <c r="VVX72" s="399"/>
      <c r="VVY72" s="399"/>
      <c r="VVZ72" s="918"/>
      <c r="VWA72" s="918"/>
      <c r="VWB72" s="918"/>
      <c r="VWC72" s="566"/>
      <c r="VWD72" s="399"/>
      <c r="VWE72" s="399"/>
      <c r="VWF72" s="399"/>
      <c r="VWG72" s="567"/>
      <c r="VWH72" s="399"/>
      <c r="VWI72" s="399"/>
      <c r="VWJ72" s="399"/>
      <c r="VWK72" s="399"/>
      <c r="VWL72" s="399"/>
      <c r="VWM72" s="399"/>
      <c r="VWN72" s="399"/>
      <c r="VWO72" s="399"/>
      <c r="VWP72" s="399"/>
      <c r="VWQ72" s="918"/>
      <c r="VWR72" s="918"/>
      <c r="VWS72" s="918"/>
      <c r="VWT72" s="566"/>
      <c r="VWU72" s="399"/>
      <c r="VWV72" s="399"/>
      <c r="VWW72" s="399"/>
      <c r="VWX72" s="567"/>
      <c r="VWY72" s="399"/>
      <c r="VWZ72" s="399"/>
      <c r="VXA72" s="399"/>
      <c r="VXB72" s="399"/>
      <c r="VXC72" s="399"/>
      <c r="VXD72" s="399"/>
      <c r="VXE72" s="399"/>
      <c r="VXF72" s="399"/>
      <c r="VXG72" s="399"/>
      <c r="VXH72" s="918"/>
      <c r="VXI72" s="918"/>
      <c r="VXJ72" s="918"/>
      <c r="VXK72" s="566"/>
      <c r="VXL72" s="399"/>
      <c r="VXM72" s="399"/>
      <c r="VXN72" s="399"/>
      <c r="VXO72" s="567"/>
      <c r="VXP72" s="399"/>
      <c r="VXQ72" s="399"/>
      <c r="VXR72" s="399"/>
      <c r="VXS72" s="399"/>
      <c r="VXT72" s="399"/>
      <c r="VXU72" s="399"/>
      <c r="VXV72" s="399"/>
      <c r="VXW72" s="399"/>
      <c r="VXX72" s="399"/>
      <c r="VXY72" s="918"/>
      <c r="VXZ72" s="918"/>
      <c r="VYA72" s="918"/>
      <c r="VYB72" s="566"/>
      <c r="VYC72" s="399"/>
      <c r="VYD72" s="399"/>
      <c r="VYE72" s="399"/>
      <c r="VYF72" s="567"/>
      <c r="VYG72" s="399"/>
      <c r="VYH72" s="399"/>
      <c r="VYI72" s="399"/>
      <c r="VYJ72" s="399"/>
      <c r="VYK72" s="399"/>
      <c r="VYL72" s="399"/>
      <c r="VYM72" s="399"/>
      <c r="VYN72" s="399"/>
      <c r="VYO72" s="399"/>
      <c r="VYP72" s="918"/>
      <c r="VYQ72" s="918"/>
      <c r="VYR72" s="918"/>
      <c r="VYS72" s="566"/>
      <c r="VYT72" s="399"/>
      <c r="VYU72" s="399"/>
      <c r="VYV72" s="399"/>
      <c r="VYW72" s="567"/>
      <c r="VYX72" s="399"/>
      <c r="VYY72" s="399"/>
      <c r="VYZ72" s="399"/>
      <c r="VZA72" s="399"/>
      <c r="VZB72" s="399"/>
      <c r="VZC72" s="399"/>
      <c r="VZD72" s="399"/>
      <c r="VZE72" s="399"/>
      <c r="VZF72" s="399"/>
      <c r="VZG72" s="918"/>
      <c r="VZH72" s="918"/>
      <c r="VZI72" s="918"/>
      <c r="VZJ72" s="566"/>
      <c r="VZK72" s="399"/>
      <c r="VZL72" s="399"/>
      <c r="VZM72" s="399"/>
      <c r="VZN72" s="567"/>
      <c r="VZO72" s="399"/>
      <c r="VZP72" s="399"/>
      <c r="VZQ72" s="399"/>
      <c r="VZR72" s="399"/>
      <c r="VZS72" s="399"/>
      <c r="VZT72" s="399"/>
      <c r="VZU72" s="399"/>
      <c r="VZV72" s="399"/>
      <c r="VZW72" s="399"/>
      <c r="VZX72" s="918"/>
      <c r="VZY72" s="918"/>
      <c r="VZZ72" s="918"/>
      <c r="WAA72" s="566"/>
      <c r="WAB72" s="399"/>
      <c r="WAC72" s="399"/>
      <c r="WAD72" s="399"/>
      <c r="WAE72" s="567"/>
      <c r="WAF72" s="399"/>
      <c r="WAG72" s="399"/>
      <c r="WAH72" s="399"/>
      <c r="WAI72" s="399"/>
      <c r="WAJ72" s="399"/>
      <c r="WAK72" s="399"/>
      <c r="WAL72" s="399"/>
      <c r="WAM72" s="399"/>
      <c r="WAN72" s="399"/>
      <c r="WAO72" s="918"/>
      <c r="WAP72" s="918"/>
      <c r="WAQ72" s="918"/>
      <c r="WAR72" s="566"/>
      <c r="WAS72" s="399"/>
      <c r="WAT72" s="399"/>
      <c r="WAU72" s="399"/>
      <c r="WAV72" s="567"/>
      <c r="WAW72" s="399"/>
      <c r="WAX72" s="399"/>
      <c r="WAY72" s="399"/>
      <c r="WAZ72" s="399"/>
      <c r="WBA72" s="399"/>
      <c r="WBB72" s="399"/>
      <c r="WBC72" s="399"/>
      <c r="WBD72" s="399"/>
      <c r="WBE72" s="399"/>
      <c r="WBF72" s="918"/>
      <c r="WBG72" s="918"/>
      <c r="WBH72" s="918"/>
      <c r="WBI72" s="566"/>
      <c r="WBJ72" s="399"/>
      <c r="WBK72" s="399"/>
      <c r="WBL72" s="399"/>
      <c r="WBM72" s="567"/>
      <c r="WBN72" s="399"/>
      <c r="WBO72" s="399"/>
      <c r="WBP72" s="399"/>
      <c r="WBQ72" s="399"/>
      <c r="WBR72" s="399"/>
      <c r="WBS72" s="399"/>
      <c r="WBT72" s="399"/>
      <c r="WBU72" s="399"/>
      <c r="WBV72" s="399"/>
      <c r="WBW72" s="918"/>
      <c r="WBX72" s="918"/>
      <c r="WBY72" s="918"/>
      <c r="WBZ72" s="566"/>
      <c r="WCA72" s="399"/>
      <c r="WCB72" s="399"/>
      <c r="WCC72" s="399"/>
      <c r="WCD72" s="567"/>
      <c r="WCE72" s="399"/>
      <c r="WCF72" s="399"/>
      <c r="WCG72" s="399"/>
      <c r="WCH72" s="399"/>
      <c r="WCI72" s="399"/>
      <c r="WCJ72" s="399"/>
      <c r="WCK72" s="399"/>
      <c r="WCL72" s="399"/>
      <c r="WCM72" s="399"/>
      <c r="WCN72" s="918"/>
      <c r="WCO72" s="918"/>
      <c r="WCP72" s="918"/>
      <c r="WCQ72" s="566"/>
      <c r="WCR72" s="399"/>
      <c r="WCS72" s="399"/>
      <c r="WCT72" s="399"/>
      <c r="WCU72" s="567"/>
      <c r="WCV72" s="399"/>
      <c r="WCW72" s="399"/>
      <c r="WCX72" s="399"/>
      <c r="WCY72" s="399"/>
      <c r="WCZ72" s="399"/>
      <c r="WDA72" s="399"/>
      <c r="WDB72" s="399"/>
      <c r="WDC72" s="399"/>
      <c r="WDD72" s="399"/>
      <c r="WDE72" s="918"/>
      <c r="WDF72" s="918"/>
      <c r="WDG72" s="918"/>
      <c r="WDH72" s="566"/>
      <c r="WDI72" s="399"/>
      <c r="WDJ72" s="399"/>
      <c r="WDK72" s="399"/>
      <c r="WDL72" s="567"/>
      <c r="WDM72" s="399"/>
      <c r="WDN72" s="399"/>
      <c r="WDO72" s="399"/>
      <c r="WDP72" s="399"/>
      <c r="WDQ72" s="399"/>
      <c r="WDR72" s="399"/>
      <c r="WDS72" s="399"/>
      <c r="WDT72" s="399"/>
      <c r="WDU72" s="399"/>
      <c r="WDV72" s="918"/>
      <c r="WDW72" s="918"/>
      <c r="WDX72" s="918"/>
      <c r="WDY72" s="566"/>
      <c r="WDZ72" s="399"/>
      <c r="WEA72" s="399"/>
      <c r="WEB72" s="399"/>
      <c r="WEC72" s="567"/>
      <c r="WED72" s="399"/>
      <c r="WEE72" s="399"/>
      <c r="WEF72" s="399"/>
      <c r="WEG72" s="399"/>
      <c r="WEH72" s="399"/>
      <c r="WEI72" s="399"/>
      <c r="WEJ72" s="399"/>
      <c r="WEK72" s="399"/>
      <c r="WEL72" s="399"/>
      <c r="WEM72" s="918"/>
      <c r="WEN72" s="918"/>
      <c r="WEO72" s="918"/>
      <c r="WEP72" s="566"/>
      <c r="WEQ72" s="399"/>
      <c r="WER72" s="399"/>
      <c r="WES72" s="399"/>
      <c r="WET72" s="567"/>
      <c r="WEU72" s="399"/>
      <c r="WEV72" s="399"/>
      <c r="WEW72" s="399"/>
      <c r="WEX72" s="399"/>
      <c r="WEY72" s="399"/>
      <c r="WEZ72" s="399"/>
      <c r="WFA72" s="399"/>
      <c r="WFB72" s="399"/>
      <c r="WFC72" s="399"/>
      <c r="WFD72" s="918"/>
      <c r="WFE72" s="918"/>
      <c r="WFF72" s="918"/>
      <c r="WFG72" s="566"/>
      <c r="WFH72" s="399"/>
      <c r="WFI72" s="399"/>
      <c r="WFJ72" s="399"/>
      <c r="WFK72" s="567"/>
      <c r="WFL72" s="399"/>
      <c r="WFM72" s="399"/>
      <c r="WFN72" s="399"/>
      <c r="WFO72" s="399"/>
      <c r="WFP72" s="399"/>
      <c r="WFQ72" s="399"/>
      <c r="WFR72" s="399"/>
      <c r="WFS72" s="399"/>
      <c r="WFT72" s="399"/>
      <c r="WFU72" s="918"/>
      <c r="WFV72" s="918"/>
      <c r="WFW72" s="918"/>
      <c r="WFX72" s="566"/>
      <c r="WFY72" s="399"/>
      <c r="WFZ72" s="399"/>
      <c r="WGA72" s="399"/>
      <c r="WGB72" s="567"/>
      <c r="WGC72" s="399"/>
      <c r="WGD72" s="399"/>
      <c r="WGE72" s="399"/>
      <c r="WGF72" s="399"/>
      <c r="WGG72" s="399"/>
      <c r="WGH72" s="399"/>
      <c r="WGI72" s="399"/>
      <c r="WGJ72" s="399"/>
      <c r="WGK72" s="399"/>
      <c r="WGL72" s="918"/>
      <c r="WGM72" s="918"/>
      <c r="WGN72" s="918"/>
      <c r="WGO72" s="566"/>
      <c r="WGP72" s="399"/>
      <c r="WGQ72" s="399"/>
      <c r="WGR72" s="399"/>
      <c r="WGS72" s="567"/>
      <c r="WGT72" s="399"/>
      <c r="WGU72" s="399"/>
      <c r="WGV72" s="399"/>
      <c r="WGW72" s="399"/>
      <c r="WGX72" s="399"/>
      <c r="WGY72" s="399"/>
      <c r="WGZ72" s="399"/>
      <c r="WHA72" s="399"/>
      <c r="WHB72" s="399"/>
      <c r="WHC72" s="918"/>
      <c r="WHD72" s="918"/>
      <c r="WHE72" s="918"/>
      <c r="WHF72" s="566"/>
      <c r="WHG72" s="399"/>
      <c r="WHH72" s="399"/>
      <c r="WHI72" s="399"/>
      <c r="WHJ72" s="567"/>
      <c r="WHK72" s="399"/>
      <c r="WHL72" s="399"/>
      <c r="WHM72" s="399"/>
      <c r="WHN72" s="399"/>
      <c r="WHO72" s="399"/>
      <c r="WHP72" s="399"/>
      <c r="WHQ72" s="399"/>
      <c r="WHR72" s="399"/>
      <c r="WHS72" s="399"/>
      <c r="WHT72" s="918"/>
      <c r="WHU72" s="918"/>
      <c r="WHV72" s="918"/>
      <c r="WHW72" s="566"/>
      <c r="WHX72" s="399"/>
      <c r="WHY72" s="399"/>
      <c r="WHZ72" s="399"/>
      <c r="WIA72" s="567"/>
      <c r="WIB72" s="399"/>
      <c r="WIC72" s="399"/>
      <c r="WID72" s="399"/>
      <c r="WIE72" s="399"/>
      <c r="WIF72" s="399"/>
      <c r="WIG72" s="399"/>
      <c r="WIH72" s="399"/>
      <c r="WII72" s="399"/>
      <c r="WIJ72" s="399"/>
      <c r="WIK72" s="918"/>
      <c r="WIL72" s="918"/>
      <c r="WIM72" s="918"/>
      <c r="WIN72" s="566"/>
      <c r="WIO72" s="399"/>
      <c r="WIP72" s="399"/>
      <c r="WIQ72" s="399"/>
      <c r="WIR72" s="567"/>
      <c r="WIS72" s="399"/>
      <c r="WIT72" s="399"/>
      <c r="WIU72" s="399"/>
      <c r="WIV72" s="399"/>
      <c r="WIW72" s="399"/>
      <c r="WIX72" s="399"/>
      <c r="WIY72" s="399"/>
      <c r="WIZ72" s="399"/>
      <c r="WJA72" s="399"/>
      <c r="WJB72" s="918"/>
      <c r="WJC72" s="918"/>
      <c r="WJD72" s="918"/>
      <c r="WJE72" s="566"/>
      <c r="WJF72" s="399"/>
      <c r="WJG72" s="399"/>
      <c r="WJH72" s="399"/>
      <c r="WJI72" s="567"/>
      <c r="WJJ72" s="399"/>
      <c r="WJK72" s="399"/>
      <c r="WJL72" s="399"/>
      <c r="WJM72" s="399"/>
      <c r="WJN72" s="399"/>
      <c r="WJO72" s="399"/>
      <c r="WJP72" s="399"/>
      <c r="WJQ72" s="399"/>
      <c r="WJR72" s="399"/>
      <c r="WJS72" s="918"/>
      <c r="WJT72" s="918"/>
      <c r="WJU72" s="918"/>
      <c r="WJV72" s="566"/>
      <c r="WJW72" s="399"/>
      <c r="WJX72" s="399"/>
      <c r="WJY72" s="399"/>
      <c r="WJZ72" s="567"/>
      <c r="WKA72" s="399"/>
      <c r="WKB72" s="399"/>
      <c r="WKC72" s="399"/>
      <c r="WKD72" s="399"/>
      <c r="WKE72" s="399"/>
      <c r="WKF72" s="399"/>
      <c r="WKG72" s="399"/>
      <c r="WKH72" s="399"/>
      <c r="WKI72" s="399"/>
      <c r="WKJ72" s="918"/>
      <c r="WKK72" s="918"/>
      <c r="WKL72" s="918"/>
      <c r="WKM72" s="566"/>
      <c r="WKN72" s="399"/>
      <c r="WKO72" s="399"/>
      <c r="WKP72" s="399"/>
      <c r="WKQ72" s="567"/>
      <c r="WKR72" s="399"/>
      <c r="WKS72" s="399"/>
      <c r="WKT72" s="399"/>
      <c r="WKU72" s="399"/>
      <c r="WKV72" s="399"/>
      <c r="WKW72" s="399"/>
      <c r="WKX72" s="399"/>
      <c r="WKY72" s="399"/>
      <c r="WKZ72" s="399"/>
      <c r="WLA72" s="918"/>
      <c r="WLB72" s="918"/>
      <c r="WLC72" s="918"/>
      <c r="WLD72" s="566"/>
      <c r="WLE72" s="399"/>
      <c r="WLF72" s="399"/>
      <c r="WLG72" s="399"/>
      <c r="WLH72" s="567"/>
      <c r="WLI72" s="399"/>
      <c r="WLJ72" s="399"/>
      <c r="WLK72" s="399"/>
      <c r="WLL72" s="399"/>
      <c r="WLM72" s="399"/>
      <c r="WLN72" s="399"/>
      <c r="WLO72" s="399"/>
      <c r="WLP72" s="399"/>
      <c r="WLQ72" s="399"/>
      <c r="WLR72" s="918"/>
      <c r="WLS72" s="918"/>
      <c r="WLT72" s="918"/>
      <c r="WLU72" s="566"/>
      <c r="WLV72" s="399"/>
      <c r="WLW72" s="399"/>
      <c r="WLX72" s="399"/>
      <c r="WLY72" s="567"/>
      <c r="WLZ72" s="399"/>
      <c r="WMA72" s="399"/>
      <c r="WMB72" s="399"/>
      <c r="WMC72" s="399"/>
      <c r="WMD72" s="399"/>
      <c r="WME72" s="399"/>
      <c r="WMF72" s="399"/>
      <c r="WMG72" s="399"/>
      <c r="WMH72" s="399"/>
      <c r="WMI72" s="918"/>
      <c r="WMJ72" s="918"/>
      <c r="WMK72" s="918"/>
      <c r="WML72" s="566"/>
      <c r="WMM72" s="399"/>
      <c r="WMN72" s="399"/>
      <c r="WMO72" s="399"/>
      <c r="WMP72" s="567"/>
      <c r="WMQ72" s="399"/>
      <c r="WMR72" s="399"/>
      <c r="WMS72" s="399"/>
      <c r="WMT72" s="399"/>
      <c r="WMU72" s="399"/>
      <c r="WMV72" s="399"/>
      <c r="WMW72" s="399"/>
      <c r="WMX72" s="399"/>
      <c r="WMY72" s="399"/>
      <c r="WMZ72" s="918"/>
      <c r="WNA72" s="918"/>
      <c r="WNB72" s="918"/>
      <c r="WNC72" s="566"/>
      <c r="WND72" s="399"/>
      <c r="WNE72" s="399"/>
      <c r="WNF72" s="399"/>
      <c r="WNG72" s="567"/>
      <c r="WNH72" s="399"/>
      <c r="WNI72" s="399"/>
      <c r="WNJ72" s="399"/>
      <c r="WNK72" s="399"/>
      <c r="WNL72" s="399"/>
      <c r="WNM72" s="399"/>
      <c r="WNN72" s="399"/>
      <c r="WNO72" s="399"/>
      <c r="WNP72" s="399"/>
      <c r="WNQ72" s="918"/>
      <c r="WNR72" s="918"/>
      <c r="WNS72" s="918"/>
      <c r="WNT72" s="566"/>
      <c r="WNU72" s="399"/>
      <c r="WNV72" s="399"/>
      <c r="WNW72" s="399"/>
      <c r="WNX72" s="567"/>
      <c r="WNY72" s="399"/>
      <c r="WNZ72" s="399"/>
      <c r="WOA72" s="399"/>
      <c r="WOB72" s="399"/>
      <c r="WOC72" s="399"/>
      <c r="WOD72" s="399"/>
      <c r="WOE72" s="399"/>
      <c r="WOF72" s="399"/>
      <c r="WOG72" s="399"/>
      <c r="WOH72" s="918"/>
      <c r="WOI72" s="918"/>
      <c r="WOJ72" s="918"/>
      <c r="WOK72" s="566"/>
      <c r="WOL72" s="399"/>
      <c r="WOM72" s="399"/>
      <c r="WON72" s="399"/>
      <c r="WOO72" s="567"/>
      <c r="WOP72" s="399"/>
      <c r="WOQ72" s="399"/>
      <c r="WOR72" s="399"/>
      <c r="WOS72" s="399"/>
      <c r="WOT72" s="399"/>
      <c r="WOU72" s="399"/>
      <c r="WOV72" s="399"/>
      <c r="WOW72" s="399"/>
      <c r="WOX72" s="399"/>
      <c r="WOY72" s="918"/>
      <c r="WOZ72" s="918"/>
      <c r="WPA72" s="918"/>
      <c r="WPB72" s="566"/>
      <c r="WPC72" s="399"/>
      <c r="WPD72" s="399"/>
      <c r="WPE72" s="399"/>
      <c r="WPF72" s="567"/>
      <c r="WPG72" s="399"/>
      <c r="WPH72" s="399"/>
      <c r="WPI72" s="399"/>
      <c r="WPJ72" s="399"/>
      <c r="WPK72" s="399"/>
      <c r="WPL72" s="399"/>
      <c r="WPM72" s="399"/>
      <c r="WPN72" s="399"/>
      <c r="WPO72" s="399"/>
      <c r="WPP72" s="918"/>
      <c r="WPQ72" s="918"/>
      <c r="WPR72" s="918"/>
      <c r="WPS72" s="566"/>
      <c r="WPT72" s="399"/>
      <c r="WPU72" s="399"/>
      <c r="WPV72" s="399"/>
      <c r="WPW72" s="567"/>
      <c r="WPX72" s="399"/>
      <c r="WPY72" s="399"/>
      <c r="WPZ72" s="399"/>
      <c r="WQA72" s="399"/>
      <c r="WQB72" s="399"/>
      <c r="WQC72" s="399"/>
      <c r="WQD72" s="399"/>
      <c r="WQE72" s="399"/>
      <c r="WQF72" s="399"/>
      <c r="WQG72" s="918"/>
      <c r="WQH72" s="918"/>
      <c r="WQI72" s="918"/>
      <c r="WQJ72" s="566"/>
      <c r="WQK72" s="399"/>
      <c r="WQL72" s="399"/>
      <c r="WQM72" s="399"/>
      <c r="WQN72" s="567"/>
      <c r="WQO72" s="399"/>
      <c r="WQP72" s="399"/>
      <c r="WQQ72" s="399"/>
      <c r="WQR72" s="399"/>
      <c r="WQS72" s="399"/>
      <c r="WQT72" s="399"/>
      <c r="WQU72" s="399"/>
      <c r="WQV72" s="399"/>
      <c r="WQW72" s="399"/>
      <c r="WQX72" s="918"/>
      <c r="WQY72" s="918"/>
      <c r="WQZ72" s="918"/>
      <c r="WRA72" s="566"/>
      <c r="WRB72" s="399"/>
      <c r="WRC72" s="399"/>
      <c r="WRD72" s="399"/>
      <c r="WRE72" s="567"/>
      <c r="WRF72" s="399"/>
      <c r="WRG72" s="399"/>
      <c r="WRH72" s="399"/>
      <c r="WRI72" s="399"/>
      <c r="WRJ72" s="399"/>
      <c r="WRK72" s="399"/>
      <c r="WRL72" s="399"/>
      <c r="WRM72" s="399"/>
      <c r="WRN72" s="399"/>
      <c r="WRO72" s="918"/>
      <c r="WRP72" s="918"/>
      <c r="WRQ72" s="918"/>
      <c r="WRR72" s="566"/>
      <c r="WRS72" s="399"/>
      <c r="WRT72" s="399"/>
      <c r="WRU72" s="399"/>
      <c r="WRV72" s="567"/>
      <c r="WRW72" s="399"/>
      <c r="WRX72" s="399"/>
      <c r="WRY72" s="399"/>
      <c r="WRZ72" s="399"/>
      <c r="WSA72" s="399"/>
      <c r="WSB72" s="399"/>
      <c r="WSC72" s="399"/>
      <c r="WSD72" s="399"/>
      <c r="WSE72" s="399"/>
      <c r="WSF72" s="918"/>
      <c r="WSG72" s="918"/>
      <c r="WSH72" s="918"/>
      <c r="WSI72" s="566"/>
      <c r="WSJ72" s="399"/>
      <c r="WSK72" s="399"/>
      <c r="WSL72" s="399"/>
      <c r="WSM72" s="567"/>
      <c r="WSN72" s="399"/>
      <c r="WSO72" s="399"/>
      <c r="WSP72" s="399"/>
      <c r="WSQ72" s="399"/>
      <c r="WSR72" s="399"/>
      <c r="WSS72" s="399"/>
      <c r="WST72" s="399"/>
      <c r="WSU72" s="399"/>
      <c r="WSV72" s="399"/>
      <c r="WSW72" s="918"/>
      <c r="WSX72" s="918"/>
      <c r="WSY72" s="918"/>
      <c r="WSZ72" s="566"/>
      <c r="WTA72" s="399"/>
      <c r="WTB72" s="399"/>
      <c r="WTC72" s="399"/>
      <c r="WTD72" s="567"/>
      <c r="WTE72" s="399"/>
      <c r="WTF72" s="399"/>
      <c r="WTG72" s="399"/>
      <c r="WTH72" s="399"/>
      <c r="WTI72" s="399"/>
      <c r="WTJ72" s="399"/>
      <c r="WTK72" s="399"/>
      <c r="WTL72" s="399"/>
      <c r="WTM72" s="399"/>
      <c r="WTN72" s="918"/>
      <c r="WTO72" s="918"/>
      <c r="WTP72" s="918"/>
      <c r="WTQ72" s="566"/>
      <c r="WTR72" s="399"/>
      <c r="WTS72" s="399"/>
      <c r="WTT72" s="399"/>
      <c r="WTU72" s="567"/>
      <c r="WTV72" s="399"/>
      <c r="WTW72" s="399"/>
      <c r="WTX72" s="399"/>
      <c r="WTY72" s="399"/>
      <c r="WTZ72" s="399"/>
      <c r="WUA72" s="399"/>
      <c r="WUB72" s="399"/>
      <c r="WUC72" s="399"/>
      <c r="WUD72" s="399"/>
      <c r="WUE72" s="918"/>
      <c r="WUF72" s="918"/>
      <c r="WUG72" s="918"/>
      <c r="WUH72" s="566"/>
      <c r="WUI72" s="399"/>
      <c r="WUJ72" s="399"/>
      <c r="WUK72" s="399"/>
      <c r="WUL72" s="567"/>
      <c r="WUM72" s="399"/>
      <c r="WUN72" s="399"/>
      <c r="WUO72" s="399"/>
      <c r="WUP72" s="399"/>
      <c r="WUQ72" s="399"/>
      <c r="WUR72" s="399"/>
      <c r="WUS72" s="399"/>
      <c r="WUT72" s="399"/>
      <c r="WUU72" s="399"/>
      <c r="WUV72" s="918"/>
      <c r="WUW72" s="918"/>
      <c r="WUX72" s="918"/>
      <c r="WUY72" s="566"/>
      <c r="WUZ72" s="399"/>
      <c r="WVA72" s="399"/>
      <c r="WVB72" s="399"/>
      <c r="WVC72" s="567"/>
      <c r="WVD72" s="399"/>
      <c r="WVE72" s="399"/>
      <c r="WVF72" s="399"/>
      <c r="WVG72" s="399"/>
      <c r="WVH72" s="399"/>
      <c r="WVI72" s="399"/>
      <c r="WVJ72" s="399"/>
      <c r="WVK72" s="399"/>
      <c r="WVL72" s="399"/>
      <c r="WVM72" s="918"/>
      <c r="WVN72" s="918"/>
      <c r="WVO72" s="918"/>
      <c r="WVP72" s="566"/>
      <c r="WVQ72" s="399"/>
      <c r="WVR72" s="399"/>
      <c r="WVS72" s="399"/>
      <c r="WVT72" s="567"/>
      <c r="WVU72" s="399"/>
      <c r="WVV72" s="399"/>
      <c r="WVW72" s="399"/>
      <c r="WVX72" s="399"/>
      <c r="WVY72" s="399"/>
      <c r="WVZ72" s="399"/>
      <c r="WWA72" s="399"/>
      <c r="WWB72" s="399"/>
      <c r="WWC72" s="399"/>
      <c r="WWD72" s="918"/>
      <c r="WWE72" s="918"/>
      <c r="WWF72" s="918"/>
      <c r="WWG72" s="566"/>
      <c r="WWH72" s="399"/>
      <c r="WWI72" s="399"/>
      <c r="WWJ72" s="399"/>
      <c r="WWK72" s="567"/>
      <c r="WWL72" s="399"/>
      <c r="WWM72" s="399"/>
      <c r="WWN72" s="399"/>
      <c r="WWO72" s="399"/>
      <c r="WWP72" s="399"/>
      <c r="WWQ72" s="399"/>
      <c r="WWR72" s="399"/>
      <c r="WWS72" s="399"/>
      <c r="WWT72" s="399"/>
      <c r="WWU72" s="918"/>
      <c r="WWV72" s="918"/>
      <c r="WWW72" s="918"/>
      <c r="WWX72" s="566"/>
      <c r="WWY72" s="399"/>
      <c r="WWZ72" s="399"/>
      <c r="WXA72" s="399"/>
      <c r="WXB72" s="567"/>
      <c r="WXC72" s="399"/>
      <c r="WXD72" s="399"/>
      <c r="WXE72" s="399"/>
      <c r="WXF72" s="399"/>
      <c r="WXG72" s="399"/>
      <c r="WXH72" s="399"/>
      <c r="WXI72" s="399"/>
      <c r="WXJ72" s="399"/>
      <c r="WXK72" s="399"/>
      <c r="WXL72" s="918"/>
      <c r="WXM72" s="918"/>
      <c r="WXN72" s="918"/>
      <c r="WXO72" s="566"/>
      <c r="WXP72" s="399"/>
      <c r="WXQ72" s="399"/>
      <c r="WXR72" s="399"/>
      <c r="WXS72" s="567"/>
      <c r="WXT72" s="399"/>
      <c r="WXU72" s="399"/>
      <c r="WXV72" s="399"/>
      <c r="WXW72" s="399"/>
      <c r="WXX72" s="399"/>
      <c r="WXY72" s="399"/>
      <c r="WXZ72" s="399"/>
      <c r="WYA72" s="399"/>
      <c r="WYB72" s="399"/>
      <c r="WYC72" s="918"/>
      <c r="WYD72" s="918"/>
      <c r="WYE72" s="918"/>
      <c r="WYF72" s="566"/>
      <c r="WYG72" s="399"/>
      <c r="WYH72" s="399"/>
      <c r="WYI72" s="399"/>
      <c r="WYJ72" s="567"/>
      <c r="WYK72" s="399"/>
      <c r="WYL72" s="399"/>
      <c r="WYM72" s="399"/>
      <c r="WYN72" s="399"/>
      <c r="WYO72" s="399"/>
      <c r="WYP72" s="399"/>
      <c r="WYQ72" s="399"/>
      <c r="WYR72" s="399"/>
      <c r="WYS72" s="399"/>
      <c r="WYT72" s="918"/>
      <c r="WYU72" s="918"/>
      <c r="WYV72" s="918"/>
      <c r="WYW72" s="566"/>
      <c r="WYX72" s="399"/>
      <c r="WYY72" s="399"/>
      <c r="WYZ72" s="399"/>
      <c r="WZA72" s="567"/>
      <c r="WZB72" s="399"/>
      <c r="WZC72" s="399"/>
      <c r="WZD72" s="399"/>
      <c r="WZE72" s="399"/>
      <c r="WZF72" s="399"/>
      <c r="WZG72" s="399"/>
      <c r="WZH72" s="399"/>
      <c r="WZI72" s="399"/>
      <c r="WZJ72" s="399"/>
      <c r="WZK72" s="918"/>
      <c r="WZL72" s="918"/>
      <c r="WZM72" s="918"/>
      <c r="WZN72" s="566"/>
      <c r="WZO72" s="399"/>
      <c r="WZP72" s="399"/>
      <c r="WZQ72" s="399"/>
      <c r="WZR72" s="567"/>
      <c r="WZS72" s="399"/>
      <c r="WZT72" s="399"/>
      <c r="WZU72" s="399"/>
      <c r="WZV72" s="399"/>
      <c r="WZW72" s="399"/>
      <c r="WZX72" s="399"/>
      <c r="WZY72" s="399"/>
      <c r="WZZ72" s="399"/>
      <c r="XAA72" s="399"/>
      <c r="XAB72" s="918"/>
      <c r="XAC72" s="918"/>
      <c r="XAD72" s="918"/>
      <c r="XAE72" s="566"/>
      <c r="XAF72" s="399"/>
      <c r="XAG72" s="399"/>
      <c r="XAH72" s="399"/>
      <c r="XAI72" s="567"/>
      <c r="XAJ72" s="399"/>
      <c r="XAK72" s="399"/>
      <c r="XAL72" s="399"/>
      <c r="XAM72" s="399"/>
      <c r="XAN72" s="399"/>
      <c r="XAO72" s="399"/>
      <c r="XAP72" s="399"/>
      <c r="XAQ72" s="399"/>
      <c r="XAR72" s="399"/>
      <c r="XAS72" s="918"/>
      <c r="XAT72" s="918"/>
      <c r="XAU72" s="918"/>
      <c r="XAV72" s="566"/>
      <c r="XAW72" s="399"/>
      <c r="XAX72" s="399"/>
      <c r="XAY72" s="399"/>
      <c r="XAZ72" s="567"/>
      <c r="XBA72" s="399"/>
      <c r="XBB72" s="399"/>
      <c r="XBC72" s="399"/>
      <c r="XBD72" s="399"/>
      <c r="XBE72" s="399"/>
      <c r="XBF72" s="399"/>
      <c r="XBG72" s="399"/>
      <c r="XBH72" s="399"/>
      <c r="XBI72" s="399"/>
      <c r="XBJ72" s="918"/>
      <c r="XBK72" s="918"/>
      <c r="XBL72" s="918"/>
      <c r="XBM72" s="566"/>
      <c r="XBN72" s="399"/>
      <c r="XBO72" s="399"/>
      <c r="XBP72" s="399"/>
      <c r="XBQ72" s="567"/>
      <c r="XBR72" s="399"/>
      <c r="XBS72" s="399"/>
      <c r="XBT72" s="399"/>
      <c r="XBU72" s="399"/>
      <c r="XBV72" s="399"/>
      <c r="XBW72" s="399"/>
      <c r="XBX72" s="399"/>
      <c r="XBY72" s="399"/>
      <c r="XBZ72" s="399"/>
      <c r="XCA72" s="918"/>
      <c r="XCB72" s="918"/>
      <c r="XCC72" s="918"/>
      <c r="XCD72" s="566"/>
      <c r="XCE72" s="399"/>
      <c r="XCF72" s="399"/>
      <c r="XCG72" s="399"/>
      <c r="XCH72" s="567"/>
      <c r="XCI72" s="399"/>
      <c r="XCJ72" s="399"/>
      <c r="XCK72" s="399"/>
      <c r="XCL72" s="399"/>
      <c r="XCM72" s="399"/>
      <c r="XCN72" s="399"/>
      <c r="XCO72" s="399"/>
      <c r="XCP72" s="399"/>
      <c r="XCQ72" s="399"/>
      <c r="XCR72" s="918"/>
      <c r="XCS72" s="918"/>
      <c r="XCT72" s="918"/>
      <c r="XCU72" s="566"/>
      <c r="XCV72" s="399"/>
      <c r="XCW72" s="399"/>
      <c r="XCX72" s="399"/>
      <c r="XCY72" s="567"/>
      <c r="XCZ72" s="399"/>
      <c r="XDA72" s="399"/>
      <c r="XDB72" s="399"/>
      <c r="XDC72" s="399"/>
      <c r="XDD72" s="399"/>
      <c r="XDE72" s="399"/>
      <c r="XDF72" s="399"/>
      <c r="XDG72" s="399"/>
      <c r="XDH72" s="399"/>
      <c r="XDI72" s="918"/>
      <c r="XDJ72" s="918"/>
      <c r="XDK72" s="918"/>
      <c r="XDL72" s="566"/>
      <c r="XDM72" s="399"/>
      <c r="XDN72" s="399"/>
      <c r="XDO72" s="399"/>
      <c r="XDP72" s="567"/>
      <c r="XDQ72" s="399"/>
      <c r="XDR72" s="399"/>
      <c r="XDS72" s="399"/>
      <c r="XDT72" s="399"/>
      <c r="XDU72" s="399"/>
      <c r="XDV72" s="399"/>
      <c r="XDW72" s="399"/>
      <c r="XDX72" s="399"/>
      <c r="XDY72" s="399"/>
      <c r="XDZ72" s="918"/>
      <c r="XEA72" s="918"/>
      <c r="XEB72" s="918"/>
      <c r="XEC72" s="566"/>
      <c r="XED72" s="399"/>
      <c r="XEE72" s="399"/>
      <c r="XEF72" s="399"/>
      <c r="XEG72" s="567"/>
      <c r="XEH72" s="399"/>
      <c r="XEI72" s="399"/>
      <c r="XEJ72" s="399"/>
      <c r="XEK72" s="399"/>
      <c r="XEL72" s="399"/>
      <c r="XEM72" s="399"/>
      <c r="XEN72" s="399"/>
      <c r="XEO72" s="399"/>
      <c r="XEP72" s="399"/>
      <c r="XEQ72" s="918"/>
      <c r="XER72" s="918"/>
      <c r="XES72" s="918"/>
      <c r="XET72" s="566"/>
      <c r="XEU72" s="399"/>
      <c r="XEV72" s="399"/>
      <c r="XEW72" s="399"/>
      <c r="XEX72" s="567"/>
      <c r="XEY72" s="399"/>
      <c r="XEZ72" s="399"/>
      <c r="XFA72" s="399"/>
      <c r="XFB72" s="399"/>
      <c r="XFC72" s="399"/>
    </row>
    <row r="73" spans="1:16383" s="39" customFormat="1" x14ac:dyDescent="0.2">
      <c r="A73" s="477" t="s">
        <v>134</v>
      </c>
      <c r="B73" s="911" t="s">
        <v>158</v>
      </c>
      <c r="C73" s="911"/>
      <c r="D73" s="394">
        <f t="shared" si="24"/>
        <v>0</v>
      </c>
      <c r="E73" s="394">
        <f t="shared" ref="E73" si="42">+I73+L73+O73</f>
        <v>0</v>
      </c>
      <c r="F73" s="394">
        <f t="shared" ref="F73" si="43">+J73+M73+P73</f>
        <v>0</v>
      </c>
      <c r="G73" s="411"/>
      <c r="H73" s="394">
        <f>+'6.a. mell. PH'!D82</f>
        <v>0</v>
      </c>
      <c r="I73" s="394">
        <f>+'6.a. mell. PH'!E82</f>
        <v>0</v>
      </c>
      <c r="J73" s="394">
        <f>+'6.a. mell. PH'!F82</f>
        <v>0</v>
      </c>
      <c r="K73" s="394">
        <f>+'6.b. mell. Óvoda'!D82</f>
        <v>0</v>
      </c>
      <c r="L73" s="394">
        <f>+'6.b. mell. Óvoda'!E82</f>
        <v>0</v>
      </c>
      <c r="M73" s="394">
        <f>+'6.b. mell. Óvoda'!F82</f>
        <v>0</v>
      </c>
      <c r="N73" s="394">
        <f>+'6.c. mell. BBKP'!D83</f>
        <v>0</v>
      </c>
      <c r="O73" s="394">
        <f>+'6.c. mell. BBKP'!E83</f>
        <v>0</v>
      </c>
      <c r="P73" s="396">
        <f>+'6.c. mell. BBKP'!F83</f>
        <v>0</v>
      </c>
    </row>
    <row r="74" spans="1:16383" hidden="1" x14ac:dyDescent="0.2">
      <c r="A74" s="1133"/>
      <c r="B74" s="1132"/>
      <c r="C74" s="1132"/>
      <c r="D74" s="400"/>
      <c r="E74" s="400"/>
      <c r="F74" s="400"/>
      <c r="G74" s="411" t="e">
        <f t="shared" si="25"/>
        <v>#DIV/0!</v>
      </c>
      <c r="H74" s="400"/>
      <c r="I74" s="400"/>
      <c r="J74" s="400"/>
      <c r="K74" s="400"/>
      <c r="L74" s="400"/>
      <c r="M74" s="400"/>
      <c r="N74" s="400"/>
      <c r="O74" s="400"/>
      <c r="P74" s="401"/>
      <c r="Q74" s="918"/>
      <c r="R74" s="918"/>
      <c r="S74" s="918"/>
      <c r="T74" s="566"/>
      <c r="U74" s="399"/>
      <c r="V74" s="399"/>
      <c r="W74" s="399"/>
      <c r="X74" s="567"/>
      <c r="Y74" s="399"/>
      <c r="Z74" s="399"/>
      <c r="AA74" s="399"/>
      <c r="AB74" s="399"/>
      <c r="AC74" s="399"/>
      <c r="AD74" s="399"/>
      <c r="AE74" s="399"/>
      <c r="AF74" s="399"/>
      <c r="AG74" s="399"/>
      <c r="AH74" s="918"/>
      <c r="AI74" s="918"/>
      <c r="AJ74" s="918"/>
      <c r="AK74" s="566"/>
      <c r="AL74" s="399"/>
      <c r="AM74" s="399"/>
      <c r="AN74" s="399"/>
      <c r="AO74" s="567"/>
      <c r="AP74" s="399"/>
      <c r="AQ74" s="399"/>
      <c r="AR74" s="399"/>
      <c r="AS74" s="399"/>
      <c r="AT74" s="399"/>
      <c r="AU74" s="399"/>
      <c r="AV74" s="399"/>
      <c r="AW74" s="399"/>
      <c r="AX74" s="399"/>
      <c r="AY74" s="918"/>
      <c r="AZ74" s="918"/>
      <c r="BA74" s="918"/>
      <c r="BB74" s="566"/>
      <c r="BC74" s="399"/>
      <c r="BD74" s="399"/>
      <c r="BE74" s="399"/>
      <c r="BF74" s="567"/>
      <c r="BG74" s="399"/>
      <c r="BH74" s="399"/>
      <c r="BI74" s="399"/>
      <c r="BJ74" s="399"/>
      <c r="BK74" s="399"/>
      <c r="BL74" s="399"/>
      <c r="BM74" s="399"/>
      <c r="BN74" s="399"/>
      <c r="BO74" s="399"/>
      <c r="BP74" s="918"/>
      <c r="BQ74" s="918"/>
      <c r="BR74" s="918"/>
      <c r="BS74" s="566"/>
      <c r="BT74" s="399"/>
      <c r="BU74" s="399"/>
      <c r="BV74" s="399"/>
      <c r="BW74" s="567"/>
      <c r="BX74" s="399"/>
      <c r="BY74" s="399"/>
      <c r="BZ74" s="399"/>
      <c r="CA74" s="399"/>
      <c r="CB74" s="399"/>
      <c r="CC74" s="399"/>
      <c r="CD74" s="399"/>
      <c r="CE74" s="399"/>
      <c r="CF74" s="399"/>
      <c r="CG74" s="918"/>
      <c r="CH74" s="918"/>
      <c r="CI74" s="918"/>
      <c r="CJ74" s="566"/>
      <c r="CK74" s="399"/>
      <c r="CL74" s="399"/>
      <c r="CM74" s="399"/>
      <c r="CN74" s="567"/>
      <c r="CO74" s="399"/>
      <c r="CP74" s="399"/>
      <c r="CQ74" s="399"/>
      <c r="CR74" s="399"/>
      <c r="CS74" s="399"/>
      <c r="CT74" s="399"/>
      <c r="CU74" s="399"/>
      <c r="CV74" s="399"/>
      <c r="CW74" s="399"/>
      <c r="CX74" s="918"/>
      <c r="CY74" s="918"/>
      <c r="CZ74" s="918"/>
      <c r="DA74" s="566"/>
      <c r="DB74" s="399"/>
      <c r="DC74" s="399"/>
      <c r="DD74" s="399"/>
      <c r="DE74" s="567"/>
      <c r="DF74" s="399"/>
      <c r="DG74" s="399"/>
      <c r="DH74" s="399"/>
      <c r="DI74" s="399"/>
      <c r="DJ74" s="399"/>
      <c r="DK74" s="399"/>
      <c r="DL74" s="399"/>
      <c r="DM74" s="399"/>
      <c r="DN74" s="399"/>
      <c r="DO74" s="918"/>
      <c r="DP74" s="918"/>
      <c r="DQ74" s="918"/>
      <c r="DR74" s="566"/>
      <c r="DS74" s="399"/>
      <c r="DT74" s="399"/>
      <c r="DU74" s="399"/>
      <c r="DV74" s="567"/>
      <c r="DW74" s="399"/>
      <c r="DX74" s="399"/>
      <c r="DY74" s="399"/>
      <c r="DZ74" s="399"/>
      <c r="EA74" s="399"/>
      <c r="EB74" s="399"/>
      <c r="EC74" s="399"/>
      <c r="ED74" s="399"/>
      <c r="EE74" s="399"/>
      <c r="EF74" s="918"/>
      <c r="EG74" s="918"/>
      <c r="EH74" s="918"/>
      <c r="EI74" s="566"/>
      <c r="EJ74" s="399"/>
      <c r="EK74" s="399"/>
      <c r="EL74" s="399"/>
      <c r="EM74" s="567"/>
      <c r="EN74" s="399"/>
      <c r="EO74" s="399"/>
      <c r="EP74" s="399"/>
      <c r="EQ74" s="399"/>
      <c r="ER74" s="399"/>
      <c r="ES74" s="399"/>
      <c r="ET74" s="399"/>
      <c r="EU74" s="399"/>
      <c r="EV74" s="399"/>
      <c r="EW74" s="918"/>
      <c r="EX74" s="918"/>
      <c r="EY74" s="918"/>
      <c r="EZ74" s="566"/>
      <c r="FA74" s="399"/>
      <c r="FB74" s="399"/>
      <c r="FC74" s="399"/>
      <c r="FD74" s="567"/>
      <c r="FE74" s="399"/>
      <c r="FF74" s="399"/>
      <c r="FG74" s="399"/>
      <c r="FH74" s="399"/>
      <c r="FI74" s="399"/>
      <c r="FJ74" s="399"/>
      <c r="FK74" s="399"/>
      <c r="FL74" s="399"/>
      <c r="FM74" s="399"/>
      <c r="FN74" s="918"/>
      <c r="FO74" s="918"/>
      <c r="FP74" s="918"/>
      <c r="FQ74" s="566"/>
      <c r="FR74" s="399"/>
      <c r="FS74" s="399"/>
      <c r="FT74" s="399"/>
      <c r="FU74" s="567"/>
      <c r="FV74" s="399"/>
      <c r="FW74" s="399"/>
      <c r="FX74" s="399"/>
      <c r="FY74" s="399"/>
      <c r="FZ74" s="399"/>
      <c r="GA74" s="399"/>
      <c r="GB74" s="399"/>
      <c r="GC74" s="399"/>
      <c r="GD74" s="399"/>
      <c r="GE74" s="918"/>
      <c r="GF74" s="918"/>
      <c r="GG74" s="918"/>
      <c r="GH74" s="566"/>
      <c r="GI74" s="399"/>
      <c r="GJ74" s="399"/>
      <c r="GK74" s="399"/>
      <c r="GL74" s="567"/>
      <c r="GM74" s="399"/>
      <c r="GN74" s="399"/>
      <c r="GO74" s="399"/>
      <c r="GP74" s="399"/>
      <c r="GQ74" s="399"/>
      <c r="GR74" s="399"/>
      <c r="GS74" s="399"/>
      <c r="GT74" s="399"/>
      <c r="GU74" s="399"/>
      <c r="GV74" s="918"/>
      <c r="GW74" s="918"/>
      <c r="GX74" s="918"/>
      <c r="GY74" s="566"/>
      <c r="GZ74" s="399"/>
      <c r="HA74" s="399"/>
      <c r="HB74" s="399"/>
      <c r="HC74" s="567"/>
      <c r="HD74" s="399"/>
      <c r="HE74" s="399"/>
      <c r="HF74" s="399"/>
      <c r="HG74" s="399"/>
      <c r="HH74" s="399"/>
      <c r="HI74" s="399"/>
      <c r="HJ74" s="399"/>
      <c r="HK74" s="399"/>
      <c r="HL74" s="399"/>
      <c r="HM74" s="918"/>
      <c r="HN74" s="918"/>
      <c r="HO74" s="918"/>
      <c r="HP74" s="566"/>
      <c r="HQ74" s="399"/>
      <c r="HR74" s="399"/>
      <c r="HS74" s="399"/>
      <c r="HT74" s="567"/>
      <c r="HU74" s="399"/>
      <c r="HV74" s="399"/>
      <c r="HW74" s="399"/>
      <c r="HX74" s="399"/>
      <c r="HY74" s="399"/>
      <c r="HZ74" s="399"/>
      <c r="IA74" s="399"/>
      <c r="IB74" s="399"/>
      <c r="IC74" s="399"/>
      <c r="ID74" s="918"/>
      <c r="IE74" s="918"/>
      <c r="IF74" s="918"/>
      <c r="IG74" s="566"/>
      <c r="IH74" s="399"/>
      <c r="II74" s="399"/>
      <c r="IJ74" s="399"/>
      <c r="IK74" s="567"/>
      <c r="IL74" s="399"/>
      <c r="IM74" s="399"/>
      <c r="IN74" s="399"/>
      <c r="IO74" s="399"/>
      <c r="IP74" s="399"/>
      <c r="IQ74" s="399"/>
      <c r="IR74" s="399"/>
      <c r="IS74" s="399"/>
      <c r="IT74" s="399"/>
      <c r="IU74" s="918"/>
      <c r="IV74" s="918"/>
      <c r="IW74" s="918"/>
      <c r="IX74" s="566"/>
      <c r="IY74" s="399"/>
      <c r="IZ74" s="399"/>
      <c r="JA74" s="399"/>
      <c r="JB74" s="567"/>
      <c r="JC74" s="399"/>
      <c r="JD74" s="399"/>
      <c r="JE74" s="399"/>
      <c r="JF74" s="399"/>
      <c r="JG74" s="399"/>
      <c r="JH74" s="399"/>
      <c r="JI74" s="399"/>
      <c r="JJ74" s="399"/>
      <c r="JK74" s="399"/>
      <c r="JL74" s="918"/>
      <c r="JM74" s="918"/>
      <c r="JN74" s="918"/>
      <c r="JO74" s="566"/>
      <c r="JP74" s="399"/>
      <c r="JQ74" s="399"/>
      <c r="JR74" s="399"/>
      <c r="JS74" s="567"/>
      <c r="JT74" s="399"/>
      <c r="JU74" s="399"/>
      <c r="JV74" s="399"/>
      <c r="JW74" s="399"/>
      <c r="JX74" s="399"/>
      <c r="JY74" s="399"/>
      <c r="JZ74" s="399"/>
      <c r="KA74" s="399"/>
      <c r="KB74" s="399"/>
      <c r="KC74" s="918"/>
      <c r="KD74" s="918"/>
      <c r="KE74" s="918"/>
      <c r="KF74" s="566"/>
      <c r="KG74" s="399"/>
      <c r="KH74" s="399"/>
      <c r="KI74" s="399"/>
      <c r="KJ74" s="567"/>
      <c r="KK74" s="399"/>
      <c r="KL74" s="399"/>
      <c r="KM74" s="399"/>
      <c r="KN74" s="399"/>
      <c r="KO74" s="399"/>
      <c r="KP74" s="399"/>
      <c r="KQ74" s="399"/>
      <c r="KR74" s="399"/>
      <c r="KS74" s="399"/>
      <c r="KT74" s="918"/>
      <c r="KU74" s="918"/>
      <c r="KV74" s="918"/>
      <c r="KW74" s="566"/>
      <c r="KX74" s="399"/>
      <c r="KY74" s="399"/>
      <c r="KZ74" s="399"/>
      <c r="LA74" s="567"/>
      <c r="LB74" s="399"/>
      <c r="LC74" s="399"/>
      <c r="LD74" s="399"/>
      <c r="LE74" s="399"/>
      <c r="LF74" s="399"/>
      <c r="LG74" s="399"/>
      <c r="LH74" s="399"/>
      <c r="LI74" s="399"/>
      <c r="LJ74" s="399"/>
      <c r="LK74" s="918"/>
      <c r="LL74" s="918"/>
      <c r="LM74" s="918"/>
      <c r="LN74" s="566"/>
      <c r="LO74" s="399"/>
      <c r="LP74" s="399"/>
      <c r="LQ74" s="399"/>
      <c r="LR74" s="567"/>
      <c r="LS74" s="399"/>
      <c r="LT74" s="399"/>
      <c r="LU74" s="399"/>
      <c r="LV74" s="399"/>
      <c r="LW74" s="399"/>
      <c r="LX74" s="399"/>
      <c r="LY74" s="399"/>
      <c r="LZ74" s="399"/>
      <c r="MA74" s="399"/>
      <c r="MB74" s="918"/>
      <c r="MC74" s="918"/>
      <c r="MD74" s="918"/>
      <c r="ME74" s="566"/>
      <c r="MF74" s="399"/>
      <c r="MG74" s="399"/>
      <c r="MH74" s="399"/>
      <c r="MI74" s="567"/>
      <c r="MJ74" s="399"/>
      <c r="MK74" s="399"/>
      <c r="ML74" s="399"/>
      <c r="MM74" s="399"/>
      <c r="MN74" s="399"/>
      <c r="MO74" s="399"/>
      <c r="MP74" s="399"/>
      <c r="MQ74" s="399"/>
      <c r="MR74" s="399"/>
      <c r="MS74" s="918"/>
      <c r="MT74" s="918"/>
      <c r="MU74" s="918"/>
      <c r="MV74" s="566"/>
      <c r="MW74" s="399"/>
      <c r="MX74" s="399"/>
      <c r="MY74" s="399"/>
      <c r="MZ74" s="567"/>
      <c r="NA74" s="399"/>
      <c r="NB74" s="399"/>
      <c r="NC74" s="399"/>
      <c r="ND74" s="399"/>
      <c r="NE74" s="399"/>
      <c r="NF74" s="399"/>
      <c r="NG74" s="399"/>
      <c r="NH74" s="399"/>
      <c r="NI74" s="399"/>
      <c r="NJ74" s="918"/>
      <c r="NK74" s="918"/>
      <c r="NL74" s="918"/>
      <c r="NM74" s="566"/>
      <c r="NN74" s="399"/>
      <c r="NO74" s="399"/>
      <c r="NP74" s="399"/>
      <c r="NQ74" s="567"/>
      <c r="NR74" s="399"/>
      <c r="NS74" s="399"/>
      <c r="NT74" s="399"/>
      <c r="NU74" s="399"/>
      <c r="NV74" s="399"/>
      <c r="NW74" s="399"/>
      <c r="NX74" s="399"/>
      <c r="NY74" s="399"/>
      <c r="NZ74" s="399"/>
      <c r="OA74" s="918"/>
      <c r="OB74" s="918"/>
      <c r="OC74" s="918"/>
      <c r="OD74" s="566"/>
      <c r="OE74" s="399"/>
      <c r="OF74" s="399"/>
      <c r="OG74" s="399"/>
      <c r="OH74" s="567"/>
      <c r="OI74" s="399"/>
      <c r="OJ74" s="399"/>
      <c r="OK74" s="399"/>
      <c r="OL74" s="399"/>
      <c r="OM74" s="399"/>
      <c r="ON74" s="399"/>
      <c r="OO74" s="399"/>
      <c r="OP74" s="399"/>
      <c r="OQ74" s="399"/>
      <c r="OR74" s="918"/>
      <c r="OS74" s="918"/>
      <c r="OT74" s="918"/>
      <c r="OU74" s="566"/>
      <c r="OV74" s="399"/>
      <c r="OW74" s="399"/>
      <c r="OX74" s="399"/>
      <c r="OY74" s="567"/>
      <c r="OZ74" s="399"/>
      <c r="PA74" s="399"/>
      <c r="PB74" s="399"/>
      <c r="PC74" s="399"/>
      <c r="PD74" s="399"/>
      <c r="PE74" s="399"/>
      <c r="PF74" s="399"/>
      <c r="PG74" s="399"/>
      <c r="PH74" s="399"/>
      <c r="PI74" s="918"/>
      <c r="PJ74" s="918"/>
      <c r="PK74" s="918"/>
      <c r="PL74" s="566"/>
      <c r="PM74" s="399"/>
      <c r="PN74" s="399"/>
      <c r="PO74" s="399"/>
      <c r="PP74" s="567"/>
      <c r="PQ74" s="399"/>
      <c r="PR74" s="399"/>
      <c r="PS74" s="399"/>
      <c r="PT74" s="399"/>
      <c r="PU74" s="399"/>
      <c r="PV74" s="399"/>
      <c r="PW74" s="399"/>
      <c r="PX74" s="399"/>
      <c r="PY74" s="399"/>
      <c r="PZ74" s="918"/>
      <c r="QA74" s="918"/>
      <c r="QB74" s="918"/>
      <c r="QC74" s="566"/>
      <c r="QD74" s="399"/>
      <c r="QE74" s="399"/>
      <c r="QF74" s="399"/>
      <c r="QG74" s="567"/>
      <c r="QH74" s="399"/>
      <c r="QI74" s="399"/>
      <c r="QJ74" s="399"/>
      <c r="QK74" s="399"/>
      <c r="QL74" s="399"/>
      <c r="QM74" s="399"/>
      <c r="QN74" s="399"/>
      <c r="QO74" s="399"/>
      <c r="QP74" s="399"/>
      <c r="QQ74" s="918"/>
      <c r="QR74" s="918"/>
      <c r="QS74" s="918"/>
      <c r="QT74" s="566"/>
      <c r="QU74" s="399"/>
      <c r="QV74" s="399"/>
      <c r="QW74" s="399"/>
      <c r="QX74" s="567"/>
      <c r="QY74" s="399"/>
      <c r="QZ74" s="399"/>
      <c r="RA74" s="399"/>
      <c r="RB74" s="399"/>
      <c r="RC74" s="399"/>
      <c r="RD74" s="399"/>
      <c r="RE74" s="399"/>
      <c r="RF74" s="399"/>
      <c r="RG74" s="399"/>
      <c r="RH74" s="918"/>
      <c r="RI74" s="918"/>
      <c r="RJ74" s="918"/>
      <c r="RK74" s="566"/>
      <c r="RL74" s="399"/>
      <c r="RM74" s="399"/>
      <c r="RN74" s="399"/>
      <c r="RO74" s="567"/>
      <c r="RP74" s="399"/>
      <c r="RQ74" s="399"/>
      <c r="RR74" s="399"/>
      <c r="RS74" s="399"/>
      <c r="RT74" s="399"/>
      <c r="RU74" s="399"/>
      <c r="RV74" s="399"/>
      <c r="RW74" s="399"/>
      <c r="RX74" s="399"/>
      <c r="RY74" s="918"/>
      <c r="RZ74" s="918"/>
      <c r="SA74" s="918"/>
      <c r="SB74" s="566"/>
      <c r="SC74" s="399"/>
      <c r="SD74" s="399"/>
      <c r="SE74" s="399"/>
      <c r="SF74" s="567"/>
      <c r="SG74" s="399"/>
      <c r="SH74" s="399"/>
      <c r="SI74" s="399"/>
      <c r="SJ74" s="399"/>
      <c r="SK74" s="399"/>
      <c r="SL74" s="399"/>
      <c r="SM74" s="399"/>
      <c r="SN74" s="399"/>
      <c r="SO74" s="399"/>
      <c r="SP74" s="918"/>
      <c r="SQ74" s="918"/>
      <c r="SR74" s="918"/>
      <c r="SS74" s="566"/>
      <c r="ST74" s="399"/>
      <c r="SU74" s="399"/>
      <c r="SV74" s="399"/>
      <c r="SW74" s="567"/>
      <c r="SX74" s="399"/>
      <c r="SY74" s="399"/>
      <c r="SZ74" s="399"/>
      <c r="TA74" s="399"/>
      <c r="TB74" s="399"/>
      <c r="TC74" s="399"/>
      <c r="TD74" s="399"/>
      <c r="TE74" s="399"/>
      <c r="TF74" s="399"/>
      <c r="TG74" s="918"/>
      <c r="TH74" s="918"/>
      <c r="TI74" s="918"/>
      <c r="TJ74" s="566"/>
      <c r="TK74" s="399"/>
      <c r="TL74" s="399"/>
      <c r="TM74" s="399"/>
      <c r="TN74" s="567"/>
      <c r="TO74" s="399"/>
      <c r="TP74" s="399"/>
      <c r="TQ74" s="399"/>
      <c r="TR74" s="399"/>
      <c r="TS74" s="399"/>
      <c r="TT74" s="399"/>
      <c r="TU74" s="399"/>
      <c r="TV74" s="399"/>
      <c r="TW74" s="399"/>
      <c r="TX74" s="918"/>
      <c r="TY74" s="918"/>
      <c r="TZ74" s="918"/>
      <c r="UA74" s="566"/>
      <c r="UB74" s="399"/>
      <c r="UC74" s="399"/>
      <c r="UD74" s="399"/>
      <c r="UE74" s="567"/>
      <c r="UF74" s="399"/>
      <c r="UG74" s="399"/>
      <c r="UH74" s="399"/>
      <c r="UI74" s="399"/>
      <c r="UJ74" s="399"/>
      <c r="UK74" s="399"/>
      <c r="UL74" s="399"/>
      <c r="UM74" s="399"/>
      <c r="UN74" s="399"/>
      <c r="UO74" s="918"/>
      <c r="UP74" s="918"/>
      <c r="UQ74" s="918"/>
      <c r="UR74" s="566"/>
      <c r="US74" s="399"/>
      <c r="UT74" s="399"/>
      <c r="UU74" s="399"/>
      <c r="UV74" s="567"/>
      <c r="UW74" s="399"/>
      <c r="UX74" s="399"/>
      <c r="UY74" s="399"/>
      <c r="UZ74" s="399"/>
      <c r="VA74" s="399"/>
      <c r="VB74" s="399"/>
      <c r="VC74" s="399"/>
      <c r="VD74" s="399"/>
      <c r="VE74" s="399"/>
      <c r="VF74" s="918"/>
      <c r="VG74" s="918"/>
      <c r="VH74" s="918"/>
      <c r="VI74" s="566"/>
      <c r="VJ74" s="399"/>
      <c r="VK74" s="399"/>
      <c r="VL74" s="399"/>
      <c r="VM74" s="567"/>
      <c r="VN74" s="399"/>
      <c r="VO74" s="399"/>
      <c r="VP74" s="399"/>
      <c r="VQ74" s="399"/>
      <c r="VR74" s="399"/>
      <c r="VS74" s="399"/>
      <c r="VT74" s="399"/>
      <c r="VU74" s="399"/>
      <c r="VV74" s="399"/>
      <c r="VW74" s="918"/>
      <c r="VX74" s="918"/>
      <c r="VY74" s="918"/>
      <c r="VZ74" s="566"/>
      <c r="WA74" s="399"/>
      <c r="WB74" s="399"/>
      <c r="WC74" s="399"/>
      <c r="WD74" s="567"/>
      <c r="WE74" s="399"/>
      <c r="WF74" s="399"/>
      <c r="WG74" s="399"/>
      <c r="WH74" s="399"/>
      <c r="WI74" s="399"/>
      <c r="WJ74" s="399"/>
      <c r="WK74" s="399"/>
      <c r="WL74" s="399"/>
      <c r="WM74" s="399"/>
      <c r="WN74" s="918"/>
      <c r="WO74" s="918"/>
      <c r="WP74" s="918"/>
      <c r="WQ74" s="566"/>
      <c r="WR74" s="399"/>
      <c r="WS74" s="399"/>
      <c r="WT74" s="399"/>
      <c r="WU74" s="567"/>
      <c r="WV74" s="399"/>
      <c r="WW74" s="399"/>
      <c r="WX74" s="399"/>
      <c r="WY74" s="399"/>
      <c r="WZ74" s="399"/>
      <c r="XA74" s="399"/>
      <c r="XB74" s="399"/>
      <c r="XC74" s="399"/>
      <c r="XD74" s="399"/>
      <c r="XE74" s="918"/>
      <c r="XF74" s="918"/>
      <c r="XG74" s="918"/>
      <c r="XH74" s="566"/>
      <c r="XI74" s="399"/>
      <c r="XJ74" s="399"/>
      <c r="XK74" s="399"/>
      <c r="XL74" s="567"/>
      <c r="XM74" s="399"/>
      <c r="XN74" s="399"/>
      <c r="XO74" s="399"/>
      <c r="XP74" s="399"/>
      <c r="XQ74" s="399"/>
      <c r="XR74" s="399"/>
      <c r="XS74" s="399"/>
      <c r="XT74" s="399"/>
      <c r="XU74" s="399"/>
      <c r="XV74" s="918"/>
      <c r="XW74" s="918"/>
      <c r="XX74" s="918"/>
      <c r="XY74" s="566"/>
      <c r="XZ74" s="399"/>
      <c r="YA74" s="399"/>
      <c r="YB74" s="399"/>
      <c r="YC74" s="567"/>
      <c r="YD74" s="399"/>
      <c r="YE74" s="399"/>
      <c r="YF74" s="399"/>
      <c r="YG74" s="399"/>
      <c r="YH74" s="399"/>
      <c r="YI74" s="399"/>
      <c r="YJ74" s="399"/>
      <c r="YK74" s="399"/>
      <c r="YL74" s="399"/>
      <c r="YM74" s="918"/>
      <c r="YN74" s="918"/>
      <c r="YO74" s="918"/>
      <c r="YP74" s="566"/>
      <c r="YQ74" s="399"/>
      <c r="YR74" s="399"/>
      <c r="YS74" s="399"/>
      <c r="YT74" s="567"/>
      <c r="YU74" s="399"/>
      <c r="YV74" s="399"/>
      <c r="YW74" s="399"/>
      <c r="YX74" s="399"/>
      <c r="YY74" s="399"/>
      <c r="YZ74" s="399"/>
      <c r="ZA74" s="399"/>
      <c r="ZB74" s="399"/>
      <c r="ZC74" s="399"/>
      <c r="ZD74" s="918"/>
      <c r="ZE74" s="918"/>
      <c r="ZF74" s="918"/>
      <c r="ZG74" s="566"/>
      <c r="ZH74" s="399"/>
      <c r="ZI74" s="399"/>
      <c r="ZJ74" s="399"/>
      <c r="ZK74" s="567"/>
      <c r="ZL74" s="399"/>
      <c r="ZM74" s="399"/>
      <c r="ZN74" s="399"/>
      <c r="ZO74" s="399"/>
      <c r="ZP74" s="399"/>
      <c r="ZQ74" s="399"/>
      <c r="ZR74" s="399"/>
      <c r="ZS74" s="399"/>
      <c r="ZT74" s="399"/>
      <c r="ZU74" s="918"/>
      <c r="ZV74" s="918"/>
      <c r="ZW74" s="918"/>
      <c r="ZX74" s="566"/>
      <c r="ZY74" s="399"/>
      <c r="ZZ74" s="399"/>
      <c r="AAA74" s="399"/>
      <c r="AAB74" s="567"/>
      <c r="AAC74" s="399"/>
      <c r="AAD74" s="399"/>
      <c r="AAE74" s="399"/>
      <c r="AAF74" s="399"/>
      <c r="AAG74" s="399"/>
      <c r="AAH74" s="399"/>
      <c r="AAI74" s="399"/>
      <c r="AAJ74" s="399"/>
      <c r="AAK74" s="399"/>
      <c r="AAL74" s="918"/>
      <c r="AAM74" s="918"/>
      <c r="AAN74" s="918"/>
      <c r="AAO74" s="566"/>
      <c r="AAP74" s="399"/>
      <c r="AAQ74" s="399"/>
      <c r="AAR74" s="399"/>
      <c r="AAS74" s="567"/>
      <c r="AAT74" s="399"/>
      <c r="AAU74" s="399"/>
      <c r="AAV74" s="399"/>
      <c r="AAW74" s="399"/>
      <c r="AAX74" s="399"/>
      <c r="AAY74" s="399"/>
      <c r="AAZ74" s="399"/>
      <c r="ABA74" s="399"/>
      <c r="ABB74" s="399"/>
      <c r="ABC74" s="918"/>
      <c r="ABD74" s="918"/>
      <c r="ABE74" s="918"/>
      <c r="ABF74" s="566"/>
      <c r="ABG74" s="399"/>
      <c r="ABH74" s="399"/>
      <c r="ABI74" s="399"/>
      <c r="ABJ74" s="567"/>
      <c r="ABK74" s="399"/>
      <c r="ABL74" s="399"/>
      <c r="ABM74" s="399"/>
      <c r="ABN74" s="399"/>
      <c r="ABO74" s="399"/>
      <c r="ABP74" s="399"/>
      <c r="ABQ74" s="399"/>
      <c r="ABR74" s="399"/>
      <c r="ABS74" s="399"/>
      <c r="ABT74" s="918"/>
      <c r="ABU74" s="918"/>
      <c r="ABV74" s="918"/>
      <c r="ABW74" s="566"/>
      <c r="ABX74" s="399"/>
      <c r="ABY74" s="399"/>
      <c r="ABZ74" s="399"/>
      <c r="ACA74" s="567"/>
      <c r="ACB74" s="399"/>
      <c r="ACC74" s="399"/>
      <c r="ACD74" s="399"/>
      <c r="ACE74" s="399"/>
      <c r="ACF74" s="399"/>
      <c r="ACG74" s="399"/>
      <c r="ACH74" s="399"/>
      <c r="ACI74" s="399"/>
      <c r="ACJ74" s="399"/>
      <c r="ACK74" s="918"/>
      <c r="ACL74" s="918"/>
      <c r="ACM74" s="918"/>
      <c r="ACN74" s="566"/>
      <c r="ACO74" s="399"/>
      <c r="ACP74" s="399"/>
      <c r="ACQ74" s="399"/>
      <c r="ACR74" s="567"/>
      <c r="ACS74" s="399"/>
      <c r="ACT74" s="399"/>
      <c r="ACU74" s="399"/>
      <c r="ACV74" s="399"/>
      <c r="ACW74" s="399"/>
      <c r="ACX74" s="399"/>
      <c r="ACY74" s="399"/>
      <c r="ACZ74" s="399"/>
      <c r="ADA74" s="399"/>
      <c r="ADB74" s="918"/>
      <c r="ADC74" s="918"/>
      <c r="ADD74" s="918"/>
      <c r="ADE74" s="566"/>
      <c r="ADF74" s="399"/>
      <c r="ADG74" s="399"/>
      <c r="ADH74" s="399"/>
      <c r="ADI74" s="567"/>
      <c r="ADJ74" s="399"/>
      <c r="ADK74" s="399"/>
      <c r="ADL74" s="399"/>
      <c r="ADM74" s="399"/>
      <c r="ADN74" s="399"/>
      <c r="ADO74" s="399"/>
      <c r="ADP74" s="399"/>
      <c r="ADQ74" s="399"/>
      <c r="ADR74" s="399"/>
      <c r="ADS74" s="918"/>
      <c r="ADT74" s="918"/>
      <c r="ADU74" s="918"/>
      <c r="ADV74" s="566"/>
      <c r="ADW74" s="399"/>
      <c r="ADX74" s="399"/>
      <c r="ADY74" s="399"/>
      <c r="ADZ74" s="567"/>
      <c r="AEA74" s="399"/>
      <c r="AEB74" s="399"/>
      <c r="AEC74" s="399"/>
      <c r="AED74" s="399"/>
      <c r="AEE74" s="399"/>
      <c r="AEF74" s="399"/>
      <c r="AEG74" s="399"/>
      <c r="AEH74" s="399"/>
      <c r="AEI74" s="399"/>
      <c r="AEJ74" s="918"/>
      <c r="AEK74" s="918"/>
      <c r="AEL74" s="918"/>
      <c r="AEM74" s="566"/>
      <c r="AEN74" s="399"/>
      <c r="AEO74" s="399"/>
      <c r="AEP74" s="399"/>
      <c r="AEQ74" s="567"/>
      <c r="AER74" s="399"/>
      <c r="AES74" s="399"/>
      <c r="AET74" s="399"/>
      <c r="AEU74" s="399"/>
      <c r="AEV74" s="399"/>
      <c r="AEW74" s="399"/>
      <c r="AEX74" s="399"/>
      <c r="AEY74" s="399"/>
      <c r="AEZ74" s="399"/>
      <c r="AFA74" s="918"/>
      <c r="AFB74" s="918"/>
      <c r="AFC74" s="918"/>
      <c r="AFD74" s="566"/>
      <c r="AFE74" s="399"/>
      <c r="AFF74" s="399"/>
      <c r="AFG74" s="399"/>
      <c r="AFH74" s="567"/>
      <c r="AFI74" s="399"/>
      <c r="AFJ74" s="399"/>
      <c r="AFK74" s="399"/>
      <c r="AFL74" s="399"/>
      <c r="AFM74" s="399"/>
      <c r="AFN74" s="399"/>
      <c r="AFO74" s="399"/>
      <c r="AFP74" s="399"/>
      <c r="AFQ74" s="399"/>
      <c r="AFR74" s="918"/>
      <c r="AFS74" s="918"/>
      <c r="AFT74" s="918"/>
      <c r="AFU74" s="566"/>
      <c r="AFV74" s="399"/>
      <c r="AFW74" s="399"/>
      <c r="AFX74" s="399"/>
      <c r="AFY74" s="567"/>
      <c r="AFZ74" s="399"/>
      <c r="AGA74" s="399"/>
      <c r="AGB74" s="399"/>
      <c r="AGC74" s="399"/>
      <c r="AGD74" s="399"/>
      <c r="AGE74" s="399"/>
      <c r="AGF74" s="399"/>
      <c r="AGG74" s="399"/>
      <c r="AGH74" s="399"/>
      <c r="AGI74" s="918"/>
      <c r="AGJ74" s="918"/>
      <c r="AGK74" s="918"/>
      <c r="AGL74" s="566"/>
      <c r="AGM74" s="399"/>
      <c r="AGN74" s="399"/>
      <c r="AGO74" s="399"/>
      <c r="AGP74" s="567"/>
      <c r="AGQ74" s="399"/>
      <c r="AGR74" s="399"/>
      <c r="AGS74" s="399"/>
      <c r="AGT74" s="399"/>
      <c r="AGU74" s="399"/>
      <c r="AGV74" s="399"/>
      <c r="AGW74" s="399"/>
      <c r="AGX74" s="399"/>
      <c r="AGY74" s="399"/>
      <c r="AGZ74" s="918"/>
      <c r="AHA74" s="918"/>
      <c r="AHB74" s="918"/>
      <c r="AHC74" s="566"/>
      <c r="AHD74" s="399"/>
      <c r="AHE74" s="399"/>
      <c r="AHF74" s="399"/>
      <c r="AHG74" s="567"/>
      <c r="AHH74" s="399"/>
      <c r="AHI74" s="399"/>
      <c r="AHJ74" s="399"/>
      <c r="AHK74" s="399"/>
      <c r="AHL74" s="399"/>
      <c r="AHM74" s="399"/>
      <c r="AHN74" s="399"/>
      <c r="AHO74" s="399"/>
      <c r="AHP74" s="399"/>
      <c r="AHQ74" s="918"/>
      <c r="AHR74" s="918"/>
      <c r="AHS74" s="918"/>
      <c r="AHT74" s="566"/>
      <c r="AHU74" s="399"/>
      <c r="AHV74" s="399"/>
      <c r="AHW74" s="399"/>
      <c r="AHX74" s="567"/>
      <c r="AHY74" s="399"/>
      <c r="AHZ74" s="399"/>
      <c r="AIA74" s="399"/>
      <c r="AIB74" s="399"/>
      <c r="AIC74" s="399"/>
      <c r="AID74" s="399"/>
      <c r="AIE74" s="399"/>
      <c r="AIF74" s="399"/>
      <c r="AIG74" s="399"/>
      <c r="AIH74" s="918"/>
      <c r="AII74" s="918"/>
      <c r="AIJ74" s="918"/>
      <c r="AIK74" s="566"/>
      <c r="AIL74" s="399"/>
      <c r="AIM74" s="399"/>
      <c r="AIN74" s="399"/>
      <c r="AIO74" s="567"/>
      <c r="AIP74" s="399"/>
      <c r="AIQ74" s="399"/>
      <c r="AIR74" s="399"/>
      <c r="AIS74" s="399"/>
      <c r="AIT74" s="399"/>
      <c r="AIU74" s="399"/>
      <c r="AIV74" s="399"/>
      <c r="AIW74" s="399"/>
      <c r="AIX74" s="399"/>
      <c r="AIY74" s="918"/>
      <c r="AIZ74" s="918"/>
      <c r="AJA74" s="918"/>
      <c r="AJB74" s="566"/>
      <c r="AJC74" s="399"/>
      <c r="AJD74" s="399"/>
      <c r="AJE74" s="399"/>
      <c r="AJF74" s="567"/>
      <c r="AJG74" s="399"/>
      <c r="AJH74" s="399"/>
      <c r="AJI74" s="399"/>
      <c r="AJJ74" s="399"/>
      <c r="AJK74" s="399"/>
      <c r="AJL74" s="399"/>
      <c r="AJM74" s="399"/>
      <c r="AJN74" s="399"/>
      <c r="AJO74" s="399"/>
      <c r="AJP74" s="918"/>
      <c r="AJQ74" s="918"/>
      <c r="AJR74" s="918"/>
      <c r="AJS74" s="566"/>
      <c r="AJT74" s="399"/>
      <c r="AJU74" s="399"/>
      <c r="AJV74" s="399"/>
      <c r="AJW74" s="567"/>
      <c r="AJX74" s="399"/>
      <c r="AJY74" s="399"/>
      <c r="AJZ74" s="399"/>
      <c r="AKA74" s="399"/>
      <c r="AKB74" s="399"/>
      <c r="AKC74" s="399"/>
      <c r="AKD74" s="399"/>
      <c r="AKE74" s="399"/>
      <c r="AKF74" s="399"/>
      <c r="AKG74" s="918"/>
      <c r="AKH74" s="918"/>
      <c r="AKI74" s="918"/>
      <c r="AKJ74" s="566"/>
      <c r="AKK74" s="399"/>
      <c r="AKL74" s="399"/>
      <c r="AKM74" s="399"/>
      <c r="AKN74" s="567"/>
      <c r="AKO74" s="399"/>
      <c r="AKP74" s="399"/>
      <c r="AKQ74" s="399"/>
      <c r="AKR74" s="399"/>
      <c r="AKS74" s="399"/>
      <c r="AKT74" s="399"/>
      <c r="AKU74" s="399"/>
      <c r="AKV74" s="399"/>
      <c r="AKW74" s="399"/>
      <c r="AKX74" s="918"/>
      <c r="AKY74" s="918"/>
      <c r="AKZ74" s="918"/>
      <c r="ALA74" s="566"/>
      <c r="ALB74" s="399"/>
      <c r="ALC74" s="399"/>
      <c r="ALD74" s="399"/>
      <c r="ALE74" s="567"/>
      <c r="ALF74" s="399"/>
      <c r="ALG74" s="399"/>
      <c r="ALH74" s="399"/>
      <c r="ALI74" s="399"/>
      <c r="ALJ74" s="399"/>
      <c r="ALK74" s="399"/>
      <c r="ALL74" s="399"/>
      <c r="ALM74" s="399"/>
      <c r="ALN74" s="399"/>
      <c r="ALO74" s="918"/>
      <c r="ALP74" s="918"/>
      <c r="ALQ74" s="918"/>
      <c r="ALR74" s="566"/>
      <c r="ALS74" s="399"/>
      <c r="ALT74" s="399"/>
      <c r="ALU74" s="399"/>
      <c r="ALV74" s="567"/>
      <c r="ALW74" s="399"/>
      <c r="ALX74" s="399"/>
      <c r="ALY74" s="399"/>
      <c r="ALZ74" s="399"/>
      <c r="AMA74" s="399"/>
      <c r="AMB74" s="399"/>
      <c r="AMC74" s="399"/>
      <c r="AMD74" s="399"/>
      <c r="AME74" s="399"/>
      <c r="AMF74" s="918"/>
      <c r="AMG74" s="918"/>
      <c r="AMH74" s="918"/>
      <c r="AMI74" s="566"/>
      <c r="AMJ74" s="399"/>
      <c r="AMK74" s="399"/>
      <c r="AML74" s="399"/>
      <c r="AMM74" s="567"/>
      <c r="AMN74" s="399"/>
      <c r="AMO74" s="399"/>
      <c r="AMP74" s="399"/>
      <c r="AMQ74" s="399"/>
      <c r="AMR74" s="399"/>
      <c r="AMS74" s="399"/>
      <c r="AMT74" s="399"/>
      <c r="AMU74" s="399"/>
      <c r="AMV74" s="399"/>
      <c r="AMW74" s="918"/>
      <c r="AMX74" s="918"/>
      <c r="AMY74" s="918"/>
      <c r="AMZ74" s="566"/>
      <c r="ANA74" s="399"/>
      <c r="ANB74" s="399"/>
      <c r="ANC74" s="399"/>
      <c r="AND74" s="567"/>
      <c r="ANE74" s="399"/>
      <c r="ANF74" s="399"/>
      <c r="ANG74" s="399"/>
      <c r="ANH74" s="399"/>
      <c r="ANI74" s="399"/>
      <c r="ANJ74" s="399"/>
      <c r="ANK74" s="399"/>
      <c r="ANL74" s="399"/>
      <c r="ANM74" s="399"/>
      <c r="ANN74" s="918"/>
      <c r="ANO74" s="918"/>
      <c r="ANP74" s="918"/>
      <c r="ANQ74" s="566"/>
      <c r="ANR74" s="399"/>
      <c r="ANS74" s="399"/>
      <c r="ANT74" s="399"/>
      <c r="ANU74" s="567"/>
      <c r="ANV74" s="399"/>
      <c r="ANW74" s="399"/>
      <c r="ANX74" s="399"/>
      <c r="ANY74" s="399"/>
      <c r="ANZ74" s="399"/>
      <c r="AOA74" s="399"/>
      <c r="AOB74" s="399"/>
      <c r="AOC74" s="399"/>
      <c r="AOD74" s="399"/>
      <c r="AOE74" s="918"/>
      <c r="AOF74" s="918"/>
      <c r="AOG74" s="918"/>
      <c r="AOH74" s="566"/>
      <c r="AOI74" s="399"/>
      <c r="AOJ74" s="399"/>
      <c r="AOK74" s="399"/>
      <c r="AOL74" s="567"/>
      <c r="AOM74" s="399"/>
      <c r="AON74" s="399"/>
      <c r="AOO74" s="399"/>
      <c r="AOP74" s="399"/>
      <c r="AOQ74" s="399"/>
      <c r="AOR74" s="399"/>
      <c r="AOS74" s="399"/>
      <c r="AOT74" s="399"/>
      <c r="AOU74" s="399"/>
      <c r="AOV74" s="918"/>
      <c r="AOW74" s="918"/>
      <c r="AOX74" s="918"/>
      <c r="AOY74" s="566"/>
      <c r="AOZ74" s="399"/>
      <c r="APA74" s="399"/>
      <c r="APB74" s="399"/>
      <c r="APC74" s="567"/>
      <c r="APD74" s="399"/>
      <c r="APE74" s="399"/>
      <c r="APF74" s="399"/>
      <c r="APG74" s="399"/>
      <c r="APH74" s="399"/>
      <c r="API74" s="399"/>
      <c r="APJ74" s="399"/>
      <c r="APK74" s="399"/>
      <c r="APL74" s="399"/>
      <c r="APM74" s="918"/>
      <c r="APN74" s="918"/>
      <c r="APO74" s="918"/>
      <c r="APP74" s="566"/>
      <c r="APQ74" s="399"/>
      <c r="APR74" s="399"/>
      <c r="APS74" s="399"/>
      <c r="APT74" s="567"/>
      <c r="APU74" s="399"/>
      <c r="APV74" s="399"/>
      <c r="APW74" s="399"/>
      <c r="APX74" s="399"/>
      <c r="APY74" s="399"/>
      <c r="APZ74" s="399"/>
      <c r="AQA74" s="399"/>
      <c r="AQB74" s="399"/>
      <c r="AQC74" s="399"/>
      <c r="AQD74" s="918"/>
      <c r="AQE74" s="918"/>
      <c r="AQF74" s="918"/>
      <c r="AQG74" s="566"/>
      <c r="AQH74" s="399"/>
      <c r="AQI74" s="399"/>
      <c r="AQJ74" s="399"/>
      <c r="AQK74" s="567"/>
      <c r="AQL74" s="399"/>
      <c r="AQM74" s="399"/>
      <c r="AQN74" s="399"/>
      <c r="AQO74" s="399"/>
      <c r="AQP74" s="399"/>
      <c r="AQQ74" s="399"/>
      <c r="AQR74" s="399"/>
      <c r="AQS74" s="399"/>
      <c r="AQT74" s="399"/>
      <c r="AQU74" s="918"/>
      <c r="AQV74" s="918"/>
      <c r="AQW74" s="918"/>
      <c r="AQX74" s="566"/>
      <c r="AQY74" s="399"/>
      <c r="AQZ74" s="399"/>
      <c r="ARA74" s="399"/>
      <c r="ARB74" s="567"/>
      <c r="ARC74" s="399"/>
      <c r="ARD74" s="399"/>
      <c r="ARE74" s="399"/>
      <c r="ARF74" s="399"/>
      <c r="ARG74" s="399"/>
      <c r="ARH74" s="399"/>
      <c r="ARI74" s="399"/>
      <c r="ARJ74" s="399"/>
      <c r="ARK74" s="399"/>
      <c r="ARL74" s="918"/>
      <c r="ARM74" s="918"/>
      <c r="ARN74" s="918"/>
      <c r="ARO74" s="566"/>
      <c r="ARP74" s="399"/>
      <c r="ARQ74" s="399"/>
      <c r="ARR74" s="399"/>
      <c r="ARS74" s="567"/>
      <c r="ART74" s="399"/>
      <c r="ARU74" s="399"/>
      <c r="ARV74" s="399"/>
      <c r="ARW74" s="399"/>
      <c r="ARX74" s="399"/>
      <c r="ARY74" s="399"/>
      <c r="ARZ74" s="399"/>
      <c r="ASA74" s="399"/>
      <c r="ASB74" s="399"/>
      <c r="ASC74" s="918"/>
      <c r="ASD74" s="918"/>
      <c r="ASE74" s="918"/>
      <c r="ASF74" s="566"/>
      <c r="ASG74" s="399"/>
      <c r="ASH74" s="399"/>
      <c r="ASI74" s="399"/>
      <c r="ASJ74" s="567"/>
      <c r="ASK74" s="399"/>
      <c r="ASL74" s="399"/>
      <c r="ASM74" s="399"/>
      <c r="ASN74" s="399"/>
      <c r="ASO74" s="399"/>
      <c r="ASP74" s="399"/>
      <c r="ASQ74" s="399"/>
      <c r="ASR74" s="399"/>
      <c r="ASS74" s="399"/>
      <c r="AST74" s="918"/>
      <c r="ASU74" s="918"/>
      <c r="ASV74" s="918"/>
      <c r="ASW74" s="566"/>
      <c r="ASX74" s="399"/>
      <c r="ASY74" s="399"/>
      <c r="ASZ74" s="399"/>
      <c r="ATA74" s="567"/>
      <c r="ATB74" s="399"/>
      <c r="ATC74" s="399"/>
      <c r="ATD74" s="399"/>
      <c r="ATE74" s="399"/>
      <c r="ATF74" s="399"/>
      <c r="ATG74" s="399"/>
      <c r="ATH74" s="399"/>
      <c r="ATI74" s="399"/>
      <c r="ATJ74" s="399"/>
      <c r="ATK74" s="918"/>
      <c r="ATL74" s="918"/>
      <c r="ATM74" s="918"/>
      <c r="ATN74" s="566"/>
      <c r="ATO74" s="399"/>
      <c r="ATP74" s="399"/>
      <c r="ATQ74" s="399"/>
      <c r="ATR74" s="567"/>
      <c r="ATS74" s="399"/>
      <c r="ATT74" s="399"/>
      <c r="ATU74" s="399"/>
      <c r="ATV74" s="399"/>
      <c r="ATW74" s="399"/>
      <c r="ATX74" s="399"/>
      <c r="ATY74" s="399"/>
      <c r="ATZ74" s="399"/>
      <c r="AUA74" s="399"/>
      <c r="AUB74" s="918"/>
      <c r="AUC74" s="918"/>
      <c r="AUD74" s="918"/>
      <c r="AUE74" s="566"/>
      <c r="AUF74" s="399"/>
      <c r="AUG74" s="399"/>
      <c r="AUH74" s="399"/>
      <c r="AUI74" s="567"/>
      <c r="AUJ74" s="399"/>
      <c r="AUK74" s="399"/>
      <c r="AUL74" s="399"/>
      <c r="AUM74" s="399"/>
      <c r="AUN74" s="399"/>
      <c r="AUO74" s="399"/>
      <c r="AUP74" s="399"/>
      <c r="AUQ74" s="399"/>
      <c r="AUR74" s="399"/>
      <c r="AUS74" s="918"/>
      <c r="AUT74" s="918"/>
      <c r="AUU74" s="918"/>
      <c r="AUV74" s="566"/>
      <c r="AUW74" s="399"/>
      <c r="AUX74" s="399"/>
      <c r="AUY74" s="399"/>
      <c r="AUZ74" s="567"/>
      <c r="AVA74" s="399"/>
      <c r="AVB74" s="399"/>
      <c r="AVC74" s="399"/>
      <c r="AVD74" s="399"/>
      <c r="AVE74" s="399"/>
      <c r="AVF74" s="399"/>
      <c r="AVG74" s="399"/>
      <c r="AVH74" s="399"/>
      <c r="AVI74" s="399"/>
      <c r="AVJ74" s="918"/>
      <c r="AVK74" s="918"/>
      <c r="AVL74" s="918"/>
      <c r="AVM74" s="566"/>
      <c r="AVN74" s="399"/>
      <c r="AVO74" s="399"/>
      <c r="AVP74" s="399"/>
      <c r="AVQ74" s="567"/>
      <c r="AVR74" s="399"/>
      <c r="AVS74" s="399"/>
      <c r="AVT74" s="399"/>
      <c r="AVU74" s="399"/>
      <c r="AVV74" s="399"/>
      <c r="AVW74" s="399"/>
      <c r="AVX74" s="399"/>
      <c r="AVY74" s="399"/>
      <c r="AVZ74" s="399"/>
      <c r="AWA74" s="918"/>
      <c r="AWB74" s="918"/>
      <c r="AWC74" s="918"/>
      <c r="AWD74" s="566"/>
      <c r="AWE74" s="399"/>
      <c r="AWF74" s="399"/>
      <c r="AWG74" s="399"/>
      <c r="AWH74" s="567"/>
      <c r="AWI74" s="399"/>
      <c r="AWJ74" s="399"/>
      <c r="AWK74" s="399"/>
      <c r="AWL74" s="399"/>
      <c r="AWM74" s="399"/>
      <c r="AWN74" s="399"/>
      <c r="AWO74" s="399"/>
      <c r="AWP74" s="399"/>
      <c r="AWQ74" s="399"/>
      <c r="AWR74" s="918"/>
      <c r="AWS74" s="918"/>
      <c r="AWT74" s="918"/>
      <c r="AWU74" s="566"/>
      <c r="AWV74" s="399"/>
      <c r="AWW74" s="399"/>
      <c r="AWX74" s="399"/>
      <c r="AWY74" s="567"/>
      <c r="AWZ74" s="399"/>
      <c r="AXA74" s="399"/>
      <c r="AXB74" s="399"/>
      <c r="AXC74" s="399"/>
      <c r="AXD74" s="399"/>
      <c r="AXE74" s="399"/>
      <c r="AXF74" s="399"/>
      <c r="AXG74" s="399"/>
      <c r="AXH74" s="399"/>
      <c r="AXI74" s="918"/>
      <c r="AXJ74" s="918"/>
      <c r="AXK74" s="918"/>
      <c r="AXL74" s="566"/>
      <c r="AXM74" s="399"/>
      <c r="AXN74" s="399"/>
      <c r="AXO74" s="399"/>
      <c r="AXP74" s="567"/>
      <c r="AXQ74" s="399"/>
      <c r="AXR74" s="399"/>
      <c r="AXS74" s="399"/>
      <c r="AXT74" s="399"/>
      <c r="AXU74" s="399"/>
      <c r="AXV74" s="399"/>
      <c r="AXW74" s="399"/>
      <c r="AXX74" s="399"/>
      <c r="AXY74" s="399"/>
      <c r="AXZ74" s="918"/>
      <c r="AYA74" s="918"/>
      <c r="AYB74" s="918"/>
      <c r="AYC74" s="566"/>
      <c r="AYD74" s="399"/>
      <c r="AYE74" s="399"/>
      <c r="AYF74" s="399"/>
      <c r="AYG74" s="567"/>
      <c r="AYH74" s="399"/>
      <c r="AYI74" s="399"/>
      <c r="AYJ74" s="399"/>
      <c r="AYK74" s="399"/>
      <c r="AYL74" s="399"/>
      <c r="AYM74" s="399"/>
      <c r="AYN74" s="399"/>
      <c r="AYO74" s="399"/>
      <c r="AYP74" s="399"/>
      <c r="AYQ74" s="918"/>
      <c r="AYR74" s="918"/>
      <c r="AYS74" s="918"/>
      <c r="AYT74" s="566"/>
      <c r="AYU74" s="399"/>
      <c r="AYV74" s="399"/>
      <c r="AYW74" s="399"/>
      <c r="AYX74" s="567"/>
      <c r="AYY74" s="399"/>
      <c r="AYZ74" s="399"/>
      <c r="AZA74" s="399"/>
      <c r="AZB74" s="399"/>
      <c r="AZC74" s="399"/>
      <c r="AZD74" s="399"/>
      <c r="AZE74" s="399"/>
      <c r="AZF74" s="399"/>
      <c r="AZG74" s="399"/>
      <c r="AZH74" s="918"/>
      <c r="AZI74" s="918"/>
      <c r="AZJ74" s="918"/>
      <c r="AZK74" s="566"/>
      <c r="AZL74" s="399"/>
      <c r="AZM74" s="399"/>
      <c r="AZN74" s="399"/>
      <c r="AZO74" s="567"/>
      <c r="AZP74" s="399"/>
      <c r="AZQ74" s="399"/>
      <c r="AZR74" s="399"/>
      <c r="AZS74" s="399"/>
      <c r="AZT74" s="399"/>
      <c r="AZU74" s="399"/>
      <c r="AZV74" s="399"/>
      <c r="AZW74" s="399"/>
      <c r="AZX74" s="399"/>
      <c r="AZY74" s="918"/>
      <c r="AZZ74" s="918"/>
      <c r="BAA74" s="918"/>
      <c r="BAB74" s="566"/>
      <c r="BAC74" s="399"/>
      <c r="BAD74" s="399"/>
      <c r="BAE74" s="399"/>
      <c r="BAF74" s="567"/>
      <c r="BAG74" s="399"/>
      <c r="BAH74" s="399"/>
      <c r="BAI74" s="399"/>
      <c r="BAJ74" s="399"/>
      <c r="BAK74" s="399"/>
      <c r="BAL74" s="399"/>
      <c r="BAM74" s="399"/>
      <c r="BAN74" s="399"/>
      <c r="BAO74" s="399"/>
      <c r="BAP74" s="918"/>
      <c r="BAQ74" s="918"/>
      <c r="BAR74" s="918"/>
      <c r="BAS74" s="566"/>
      <c r="BAT74" s="399"/>
      <c r="BAU74" s="399"/>
      <c r="BAV74" s="399"/>
      <c r="BAW74" s="567"/>
      <c r="BAX74" s="399"/>
      <c r="BAY74" s="399"/>
      <c r="BAZ74" s="399"/>
      <c r="BBA74" s="399"/>
      <c r="BBB74" s="399"/>
      <c r="BBC74" s="399"/>
      <c r="BBD74" s="399"/>
      <c r="BBE74" s="399"/>
      <c r="BBF74" s="399"/>
      <c r="BBG74" s="918"/>
      <c r="BBH74" s="918"/>
      <c r="BBI74" s="918"/>
      <c r="BBJ74" s="566"/>
      <c r="BBK74" s="399"/>
      <c r="BBL74" s="399"/>
      <c r="BBM74" s="399"/>
      <c r="BBN74" s="567"/>
      <c r="BBO74" s="399"/>
      <c r="BBP74" s="399"/>
      <c r="BBQ74" s="399"/>
      <c r="BBR74" s="399"/>
      <c r="BBS74" s="399"/>
      <c r="BBT74" s="399"/>
      <c r="BBU74" s="399"/>
      <c r="BBV74" s="399"/>
      <c r="BBW74" s="399"/>
      <c r="BBX74" s="918"/>
      <c r="BBY74" s="918"/>
      <c r="BBZ74" s="918"/>
      <c r="BCA74" s="566"/>
      <c r="BCB74" s="399"/>
      <c r="BCC74" s="399"/>
      <c r="BCD74" s="399"/>
      <c r="BCE74" s="567"/>
      <c r="BCF74" s="399"/>
      <c r="BCG74" s="399"/>
      <c r="BCH74" s="399"/>
      <c r="BCI74" s="399"/>
      <c r="BCJ74" s="399"/>
      <c r="BCK74" s="399"/>
      <c r="BCL74" s="399"/>
      <c r="BCM74" s="399"/>
      <c r="BCN74" s="399"/>
      <c r="BCO74" s="918"/>
      <c r="BCP74" s="918"/>
      <c r="BCQ74" s="918"/>
      <c r="BCR74" s="566"/>
      <c r="BCS74" s="399"/>
      <c r="BCT74" s="399"/>
      <c r="BCU74" s="399"/>
      <c r="BCV74" s="567"/>
      <c r="BCW74" s="399"/>
      <c r="BCX74" s="399"/>
      <c r="BCY74" s="399"/>
      <c r="BCZ74" s="399"/>
      <c r="BDA74" s="399"/>
      <c r="BDB74" s="399"/>
      <c r="BDC74" s="399"/>
      <c r="BDD74" s="399"/>
      <c r="BDE74" s="399"/>
      <c r="BDF74" s="918"/>
      <c r="BDG74" s="918"/>
      <c r="BDH74" s="918"/>
      <c r="BDI74" s="566"/>
      <c r="BDJ74" s="399"/>
      <c r="BDK74" s="399"/>
      <c r="BDL74" s="399"/>
      <c r="BDM74" s="567"/>
      <c r="BDN74" s="399"/>
      <c r="BDO74" s="399"/>
      <c r="BDP74" s="399"/>
      <c r="BDQ74" s="399"/>
      <c r="BDR74" s="399"/>
      <c r="BDS74" s="399"/>
      <c r="BDT74" s="399"/>
      <c r="BDU74" s="399"/>
      <c r="BDV74" s="399"/>
      <c r="BDW74" s="918"/>
      <c r="BDX74" s="918"/>
      <c r="BDY74" s="918"/>
      <c r="BDZ74" s="566"/>
      <c r="BEA74" s="399"/>
      <c r="BEB74" s="399"/>
      <c r="BEC74" s="399"/>
      <c r="BED74" s="567"/>
      <c r="BEE74" s="399"/>
      <c r="BEF74" s="399"/>
      <c r="BEG74" s="399"/>
      <c r="BEH74" s="399"/>
      <c r="BEI74" s="399"/>
      <c r="BEJ74" s="399"/>
      <c r="BEK74" s="399"/>
      <c r="BEL74" s="399"/>
      <c r="BEM74" s="399"/>
      <c r="BEN74" s="918"/>
      <c r="BEO74" s="918"/>
      <c r="BEP74" s="918"/>
      <c r="BEQ74" s="566"/>
      <c r="BER74" s="399"/>
      <c r="BES74" s="399"/>
      <c r="BET74" s="399"/>
      <c r="BEU74" s="567"/>
      <c r="BEV74" s="399"/>
      <c r="BEW74" s="399"/>
      <c r="BEX74" s="399"/>
      <c r="BEY74" s="399"/>
      <c r="BEZ74" s="399"/>
      <c r="BFA74" s="399"/>
      <c r="BFB74" s="399"/>
      <c r="BFC74" s="399"/>
      <c r="BFD74" s="399"/>
      <c r="BFE74" s="918"/>
      <c r="BFF74" s="918"/>
      <c r="BFG74" s="918"/>
      <c r="BFH74" s="566"/>
      <c r="BFI74" s="399"/>
      <c r="BFJ74" s="399"/>
      <c r="BFK74" s="399"/>
      <c r="BFL74" s="567"/>
      <c r="BFM74" s="399"/>
      <c r="BFN74" s="399"/>
      <c r="BFO74" s="399"/>
      <c r="BFP74" s="399"/>
      <c r="BFQ74" s="399"/>
      <c r="BFR74" s="399"/>
      <c r="BFS74" s="399"/>
      <c r="BFT74" s="399"/>
      <c r="BFU74" s="399"/>
      <c r="BFV74" s="918"/>
      <c r="BFW74" s="918"/>
      <c r="BFX74" s="918"/>
      <c r="BFY74" s="566"/>
      <c r="BFZ74" s="399"/>
      <c r="BGA74" s="399"/>
      <c r="BGB74" s="399"/>
      <c r="BGC74" s="567"/>
      <c r="BGD74" s="399"/>
      <c r="BGE74" s="399"/>
      <c r="BGF74" s="399"/>
      <c r="BGG74" s="399"/>
      <c r="BGH74" s="399"/>
      <c r="BGI74" s="399"/>
      <c r="BGJ74" s="399"/>
      <c r="BGK74" s="399"/>
      <c r="BGL74" s="399"/>
      <c r="BGM74" s="918"/>
      <c r="BGN74" s="918"/>
      <c r="BGO74" s="918"/>
      <c r="BGP74" s="566"/>
      <c r="BGQ74" s="399"/>
      <c r="BGR74" s="399"/>
      <c r="BGS74" s="399"/>
      <c r="BGT74" s="567"/>
      <c r="BGU74" s="399"/>
      <c r="BGV74" s="399"/>
      <c r="BGW74" s="399"/>
      <c r="BGX74" s="399"/>
      <c r="BGY74" s="399"/>
      <c r="BGZ74" s="399"/>
      <c r="BHA74" s="399"/>
      <c r="BHB74" s="399"/>
      <c r="BHC74" s="399"/>
      <c r="BHD74" s="918"/>
      <c r="BHE74" s="918"/>
      <c r="BHF74" s="918"/>
      <c r="BHG74" s="566"/>
      <c r="BHH74" s="399"/>
      <c r="BHI74" s="399"/>
      <c r="BHJ74" s="399"/>
      <c r="BHK74" s="567"/>
      <c r="BHL74" s="399"/>
      <c r="BHM74" s="399"/>
      <c r="BHN74" s="399"/>
      <c r="BHO74" s="399"/>
      <c r="BHP74" s="399"/>
      <c r="BHQ74" s="399"/>
      <c r="BHR74" s="399"/>
      <c r="BHS74" s="399"/>
      <c r="BHT74" s="399"/>
      <c r="BHU74" s="918"/>
      <c r="BHV74" s="918"/>
      <c r="BHW74" s="918"/>
      <c r="BHX74" s="566"/>
      <c r="BHY74" s="399"/>
      <c r="BHZ74" s="399"/>
      <c r="BIA74" s="399"/>
      <c r="BIB74" s="567"/>
      <c r="BIC74" s="399"/>
      <c r="BID74" s="399"/>
      <c r="BIE74" s="399"/>
      <c r="BIF74" s="399"/>
      <c r="BIG74" s="399"/>
      <c r="BIH74" s="399"/>
      <c r="BII74" s="399"/>
      <c r="BIJ74" s="399"/>
      <c r="BIK74" s="399"/>
      <c r="BIL74" s="918"/>
      <c r="BIM74" s="918"/>
      <c r="BIN74" s="918"/>
      <c r="BIO74" s="566"/>
      <c r="BIP74" s="399"/>
      <c r="BIQ74" s="399"/>
      <c r="BIR74" s="399"/>
      <c r="BIS74" s="567"/>
      <c r="BIT74" s="399"/>
      <c r="BIU74" s="399"/>
      <c r="BIV74" s="399"/>
      <c r="BIW74" s="399"/>
      <c r="BIX74" s="399"/>
      <c r="BIY74" s="399"/>
      <c r="BIZ74" s="399"/>
      <c r="BJA74" s="399"/>
      <c r="BJB74" s="399"/>
      <c r="BJC74" s="918"/>
      <c r="BJD74" s="918"/>
      <c r="BJE74" s="918"/>
      <c r="BJF74" s="566"/>
      <c r="BJG74" s="399"/>
      <c r="BJH74" s="399"/>
      <c r="BJI74" s="399"/>
      <c r="BJJ74" s="567"/>
      <c r="BJK74" s="399"/>
      <c r="BJL74" s="399"/>
      <c r="BJM74" s="399"/>
      <c r="BJN74" s="399"/>
      <c r="BJO74" s="399"/>
      <c r="BJP74" s="399"/>
      <c r="BJQ74" s="399"/>
      <c r="BJR74" s="399"/>
      <c r="BJS74" s="399"/>
      <c r="BJT74" s="918"/>
      <c r="BJU74" s="918"/>
      <c r="BJV74" s="918"/>
      <c r="BJW74" s="566"/>
      <c r="BJX74" s="399"/>
      <c r="BJY74" s="399"/>
      <c r="BJZ74" s="399"/>
      <c r="BKA74" s="567"/>
      <c r="BKB74" s="399"/>
      <c r="BKC74" s="399"/>
      <c r="BKD74" s="399"/>
      <c r="BKE74" s="399"/>
      <c r="BKF74" s="399"/>
      <c r="BKG74" s="399"/>
      <c r="BKH74" s="399"/>
      <c r="BKI74" s="399"/>
      <c r="BKJ74" s="399"/>
      <c r="BKK74" s="918"/>
      <c r="BKL74" s="918"/>
      <c r="BKM74" s="918"/>
      <c r="BKN74" s="566"/>
      <c r="BKO74" s="399"/>
      <c r="BKP74" s="399"/>
      <c r="BKQ74" s="399"/>
      <c r="BKR74" s="567"/>
      <c r="BKS74" s="399"/>
      <c r="BKT74" s="399"/>
      <c r="BKU74" s="399"/>
      <c r="BKV74" s="399"/>
      <c r="BKW74" s="399"/>
      <c r="BKX74" s="399"/>
      <c r="BKY74" s="399"/>
      <c r="BKZ74" s="399"/>
      <c r="BLA74" s="399"/>
      <c r="BLB74" s="918"/>
      <c r="BLC74" s="918"/>
      <c r="BLD74" s="918"/>
      <c r="BLE74" s="566"/>
      <c r="BLF74" s="399"/>
      <c r="BLG74" s="399"/>
      <c r="BLH74" s="399"/>
      <c r="BLI74" s="567"/>
      <c r="BLJ74" s="399"/>
      <c r="BLK74" s="399"/>
      <c r="BLL74" s="399"/>
      <c r="BLM74" s="399"/>
      <c r="BLN74" s="399"/>
      <c r="BLO74" s="399"/>
      <c r="BLP74" s="399"/>
      <c r="BLQ74" s="399"/>
      <c r="BLR74" s="399"/>
      <c r="BLS74" s="918"/>
      <c r="BLT74" s="918"/>
      <c r="BLU74" s="918"/>
      <c r="BLV74" s="566"/>
      <c r="BLW74" s="399"/>
      <c r="BLX74" s="399"/>
      <c r="BLY74" s="399"/>
      <c r="BLZ74" s="567"/>
      <c r="BMA74" s="399"/>
      <c r="BMB74" s="399"/>
      <c r="BMC74" s="399"/>
      <c r="BMD74" s="399"/>
      <c r="BME74" s="399"/>
      <c r="BMF74" s="399"/>
      <c r="BMG74" s="399"/>
      <c r="BMH74" s="399"/>
      <c r="BMI74" s="399"/>
      <c r="BMJ74" s="918"/>
      <c r="BMK74" s="918"/>
      <c r="BML74" s="918"/>
      <c r="BMM74" s="566"/>
      <c r="BMN74" s="399"/>
      <c r="BMO74" s="399"/>
      <c r="BMP74" s="399"/>
      <c r="BMQ74" s="567"/>
      <c r="BMR74" s="399"/>
      <c r="BMS74" s="399"/>
      <c r="BMT74" s="399"/>
      <c r="BMU74" s="399"/>
      <c r="BMV74" s="399"/>
      <c r="BMW74" s="399"/>
      <c r="BMX74" s="399"/>
      <c r="BMY74" s="399"/>
      <c r="BMZ74" s="399"/>
      <c r="BNA74" s="918"/>
      <c r="BNB74" s="918"/>
      <c r="BNC74" s="918"/>
      <c r="BND74" s="566"/>
      <c r="BNE74" s="399"/>
      <c r="BNF74" s="399"/>
      <c r="BNG74" s="399"/>
      <c r="BNH74" s="567"/>
      <c r="BNI74" s="399"/>
      <c r="BNJ74" s="399"/>
      <c r="BNK74" s="399"/>
      <c r="BNL74" s="399"/>
      <c r="BNM74" s="399"/>
      <c r="BNN74" s="399"/>
      <c r="BNO74" s="399"/>
      <c r="BNP74" s="399"/>
      <c r="BNQ74" s="399"/>
      <c r="BNR74" s="918"/>
      <c r="BNS74" s="918"/>
      <c r="BNT74" s="918"/>
      <c r="BNU74" s="566"/>
      <c r="BNV74" s="399"/>
      <c r="BNW74" s="399"/>
      <c r="BNX74" s="399"/>
      <c r="BNY74" s="567"/>
      <c r="BNZ74" s="399"/>
      <c r="BOA74" s="399"/>
      <c r="BOB74" s="399"/>
      <c r="BOC74" s="399"/>
      <c r="BOD74" s="399"/>
      <c r="BOE74" s="399"/>
      <c r="BOF74" s="399"/>
      <c r="BOG74" s="399"/>
      <c r="BOH74" s="399"/>
      <c r="BOI74" s="918"/>
      <c r="BOJ74" s="918"/>
      <c r="BOK74" s="918"/>
      <c r="BOL74" s="566"/>
      <c r="BOM74" s="399"/>
      <c r="BON74" s="399"/>
      <c r="BOO74" s="399"/>
      <c r="BOP74" s="567"/>
      <c r="BOQ74" s="399"/>
      <c r="BOR74" s="399"/>
      <c r="BOS74" s="399"/>
      <c r="BOT74" s="399"/>
      <c r="BOU74" s="399"/>
      <c r="BOV74" s="399"/>
      <c r="BOW74" s="399"/>
      <c r="BOX74" s="399"/>
      <c r="BOY74" s="399"/>
      <c r="BOZ74" s="918"/>
      <c r="BPA74" s="918"/>
      <c r="BPB74" s="918"/>
      <c r="BPC74" s="566"/>
      <c r="BPD74" s="399"/>
      <c r="BPE74" s="399"/>
      <c r="BPF74" s="399"/>
      <c r="BPG74" s="567"/>
      <c r="BPH74" s="399"/>
      <c r="BPI74" s="399"/>
      <c r="BPJ74" s="399"/>
      <c r="BPK74" s="399"/>
      <c r="BPL74" s="399"/>
      <c r="BPM74" s="399"/>
      <c r="BPN74" s="399"/>
      <c r="BPO74" s="399"/>
      <c r="BPP74" s="399"/>
      <c r="BPQ74" s="918"/>
      <c r="BPR74" s="918"/>
      <c r="BPS74" s="918"/>
      <c r="BPT74" s="566"/>
      <c r="BPU74" s="399"/>
      <c r="BPV74" s="399"/>
      <c r="BPW74" s="399"/>
      <c r="BPX74" s="567"/>
      <c r="BPY74" s="399"/>
      <c r="BPZ74" s="399"/>
      <c r="BQA74" s="399"/>
      <c r="BQB74" s="399"/>
      <c r="BQC74" s="399"/>
      <c r="BQD74" s="399"/>
      <c r="BQE74" s="399"/>
      <c r="BQF74" s="399"/>
      <c r="BQG74" s="399"/>
      <c r="BQH74" s="918"/>
      <c r="BQI74" s="918"/>
      <c r="BQJ74" s="918"/>
      <c r="BQK74" s="566"/>
      <c r="BQL74" s="399"/>
      <c r="BQM74" s="399"/>
      <c r="BQN74" s="399"/>
      <c r="BQO74" s="567"/>
      <c r="BQP74" s="399"/>
      <c r="BQQ74" s="399"/>
      <c r="BQR74" s="399"/>
      <c r="BQS74" s="399"/>
      <c r="BQT74" s="399"/>
      <c r="BQU74" s="399"/>
      <c r="BQV74" s="399"/>
      <c r="BQW74" s="399"/>
      <c r="BQX74" s="399"/>
      <c r="BQY74" s="918"/>
      <c r="BQZ74" s="918"/>
      <c r="BRA74" s="918"/>
      <c r="BRB74" s="566"/>
      <c r="BRC74" s="399"/>
      <c r="BRD74" s="399"/>
      <c r="BRE74" s="399"/>
      <c r="BRF74" s="567"/>
      <c r="BRG74" s="399"/>
      <c r="BRH74" s="399"/>
      <c r="BRI74" s="399"/>
      <c r="BRJ74" s="399"/>
      <c r="BRK74" s="399"/>
      <c r="BRL74" s="399"/>
      <c r="BRM74" s="399"/>
      <c r="BRN74" s="399"/>
      <c r="BRO74" s="399"/>
      <c r="BRP74" s="918"/>
      <c r="BRQ74" s="918"/>
      <c r="BRR74" s="918"/>
      <c r="BRS74" s="566"/>
      <c r="BRT74" s="399"/>
      <c r="BRU74" s="399"/>
      <c r="BRV74" s="399"/>
      <c r="BRW74" s="567"/>
      <c r="BRX74" s="399"/>
      <c r="BRY74" s="399"/>
      <c r="BRZ74" s="399"/>
      <c r="BSA74" s="399"/>
      <c r="BSB74" s="399"/>
      <c r="BSC74" s="399"/>
      <c r="BSD74" s="399"/>
      <c r="BSE74" s="399"/>
      <c r="BSF74" s="399"/>
      <c r="BSG74" s="918"/>
      <c r="BSH74" s="918"/>
      <c r="BSI74" s="918"/>
      <c r="BSJ74" s="566"/>
      <c r="BSK74" s="399"/>
      <c r="BSL74" s="399"/>
      <c r="BSM74" s="399"/>
      <c r="BSN74" s="567"/>
      <c r="BSO74" s="399"/>
      <c r="BSP74" s="399"/>
      <c r="BSQ74" s="399"/>
      <c r="BSR74" s="399"/>
      <c r="BSS74" s="399"/>
      <c r="BST74" s="399"/>
      <c r="BSU74" s="399"/>
      <c r="BSV74" s="399"/>
      <c r="BSW74" s="399"/>
      <c r="BSX74" s="918"/>
      <c r="BSY74" s="918"/>
      <c r="BSZ74" s="918"/>
      <c r="BTA74" s="566"/>
      <c r="BTB74" s="399"/>
      <c r="BTC74" s="399"/>
      <c r="BTD74" s="399"/>
      <c r="BTE74" s="567"/>
      <c r="BTF74" s="399"/>
      <c r="BTG74" s="399"/>
      <c r="BTH74" s="399"/>
      <c r="BTI74" s="399"/>
      <c r="BTJ74" s="399"/>
      <c r="BTK74" s="399"/>
      <c r="BTL74" s="399"/>
      <c r="BTM74" s="399"/>
      <c r="BTN74" s="399"/>
      <c r="BTO74" s="918"/>
      <c r="BTP74" s="918"/>
      <c r="BTQ74" s="918"/>
      <c r="BTR74" s="566"/>
      <c r="BTS74" s="399"/>
      <c r="BTT74" s="399"/>
      <c r="BTU74" s="399"/>
      <c r="BTV74" s="567"/>
      <c r="BTW74" s="399"/>
      <c r="BTX74" s="399"/>
      <c r="BTY74" s="399"/>
      <c r="BTZ74" s="399"/>
      <c r="BUA74" s="399"/>
      <c r="BUB74" s="399"/>
      <c r="BUC74" s="399"/>
      <c r="BUD74" s="399"/>
      <c r="BUE74" s="399"/>
      <c r="BUF74" s="918"/>
      <c r="BUG74" s="918"/>
      <c r="BUH74" s="918"/>
      <c r="BUI74" s="566"/>
      <c r="BUJ74" s="399"/>
      <c r="BUK74" s="399"/>
      <c r="BUL74" s="399"/>
      <c r="BUM74" s="567"/>
      <c r="BUN74" s="399"/>
      <c r="BUO74" s="399"/>
      <c r="BUP74" s="399"/>
      <c r="BUQ74" s="399"/>
      <c r="BUR74" s="399"/>
      <c r="BUS74" s="399"/>
      <c r="BUT74" s="399"/>
      <c r="BUU74" s="399"/>
      <c r="BUV74" s="399"/>
      <c r="BUW74" s="918"/>
      <c r="BUX74" s="918"/>
      <c r="BUY74" s="918"/>
      <c r="BUZ74" s="566"/>
      <c r="BVA74" s="399"/>
      <c r="BVB74" s="399"/>
      <c r="BVC74" s="399"/>
      <c r="BVD74" s="567"/>
      <c r="BVE74" s="399"/>
      <c r="BVF74" s="399"/>
      <c r="BVG74" s="399"/>
      <c r="BVH74" s="399"/>
      <c r="BVI74" s="399"/>
      <c r="BVJ74" s="399"/>
      <c r="BVK74" s="399"/>
      <c r="BVL74" s="399"/>
      <c r="BVM74" s="399"/>
      <c r="BVN74" s="918"/>
      <c r="BVO74" s="918"/>
      <c r="BVP74" s="918"/>
      <c r="BVQ74" s="566"/>
      <c r="BVR74" s="399"/>
      <c r="BVS74" s="399"/>
      <c r="BVT74" s="399"/>
      <c r="BVU74" s="567"/>
      <c r="BVV74" s="399"/>
      <c r="BVW74" s="399"/>
      <c r="BVX74" s="399"/>
      <c r="BVY74" s="399"/>
      <c r="BVZ74" s="399"/>
      <c r="BWA74" s="399"/>
      <c r="BWB74" s="399"/>
      <c r="BWC74" s="399"/>
      <c r="BWD74" s="399"/>
      <c r="BWE74" s="918"/>
      <c r="BWF74" s="918"/>
      <c r="BWG74" s="918"/>
      <c r="BWH74" s="566"/>
      <c r="BWI74" s="399"/>
      <c r="BWJ74" s="399"/>
      <c r="BWK74" s="399"/>
      <c r="BWL74" s="567"/>
      <c r="BWM74" s="399"/>
      <c r="BWN74" s="399"/>
      <c r="BWO74" s="399"/>
      <c r="BWP74" s="399"/>
      <c r="BWQ74" s="399"/>
      <c r="BWR74" s="399"/>
      <c r="BWS74" s="399"/>
      <c r="BWT74" s="399"/>
      <c r="BWU74" s="399"/>
      <c r="BWV74" s="918"/>
      <c r="BWW74" s="918"/>
      <c r="BWX74" s="918"/>
      <c r="BWY74" s="566"/>
      <c r="BWZ74" s="399"/>
      <c r="BXA74" s="399"/>
      <c r="BXB74" s="399"/>
      <c r="BXC74" s="567"/>
      <c r="BXD74" s="399"/>
      <c r="BXE74" s="399"/>
      <c r="BXF74" s="399"/>
      <c r="BXG74" s="399"/>
      <c r="BXH74" s="399"/>
      <c r="BXI74" s="399"/>
      <c r="BXJ74" s="399"/>
      <c r="BXK74" s="399"/>
      <c r="BXL74" s="399"/>
      <c r="BXM74" s="918"/>
      <c r="BXN74" s="918"/>
      <c r="BXO74" s="918"/>
      <c r="BXP74" s="566"/>
      <c r="BXQ74" s="399"/>
      <c r="BXR74" s="399"/>
      <c r="BXS74" s="399"/>
      <c r="BXT74" s="567"/>
      <c r="BXU74" s="399"/>
      <c r="BXV74" s="399"/>
      <c r="BXW74" s="399"/>
      <c r="BXX74" s="399"/>
      <c r="BXY74" s="399"/>
      <c r="BXZ74" s="399"/>
      <c r="BYA74" s="399"/>
      <c r="BYB74" s="399"/>
      <c r="BYC74" s="399"/>
      <c r="BYD74" s="918"/>
      <c r="BYE74" s="918"/>
      <c r="BYF74" s="918"/>
      <c r="BYG74" s="566"/>
      <c r="BYH74" s="399"/>
      <c r="BYI74" s="399"/>
      <c r="BYJ74" s="399"/>
      <c r="BYK74" s="567"/>
      <c r="BYL74" s="399"/>
      <c r="BYM74" s="399"/>
      <c r="BYN74" s="399"/>
      <c r="BYO74" s="399"/>
      <c r="BYP74" s="399"/>
      <c r="BYQ74" s="399"/>
      <c r="BYR74" s="399"/>
      <c r="BYS74" s="399"/>
      <c r="BYT74" s="399"/>
      <c r="BYU74" s="918"/>
      <c r="BYV74" s="918"/>
      <c r="BYW74" s="918"/>
      <c r="BYX74" s="566"/>
      <c r="BYY74" s="399"/>
      <c r="BYZ74" s="399"/>
      <c r="BZA74" s="399"/>
      <c r="BZB74" s="567"/>
      <c r="BZC74" s="399"/>
      <c r="BZD74" s="399"/>
      <c r="BZE74" s="399"/>
      <c r="BZF74" s="399"/>
      <c r="BZG74" s="399"/>
      <c r="BZH74" s="399"/>
      <c r="BZI74" s="399"/>
      <c r="BZJ74" s="399"/>
      <c r="BZK74" s="399"/>
      <c r="BZL74" s="918"/>
      <c r="BZM74" s="918"/>
      <c r="BZN74" s="918"/>
      <c r="BZO74" s="566"/>
      <c r="BZP74" s="399"/>
      <c r="BZQ74" s="399"/>
      <c r="BZR74" s="399"/>
      <c r="BZS74" s="567"/>
      <c r="BZT74" s="399"/>
      <c r="BZU74" s="399"/>
      <c r="BZV74" s="399"/>
      <c r="BZW74" s="399"/>
      <c r="BZX74" s="399"/>
      <c r="BZY74" s="399"/>
      <c r="BZZ74" s="399"/>
      <c r="CAA74" s="399"/>
      <c r="CAB74" s="399"/>
      <c r="CAC74" s="918"/>
      <c r="CAD74" s="918"/>
      <c r="CAE74" s="918"/>
      <c r="CAF74" s="566"/>
      <c r="CAG74" s="399"/>
      <c r="CAH74" s="399"/>
      <c r="CAI74" s="399"/>
      <c r="CAJ74" s="567"/>
      <c r="CAK74" s="399"/>
      <c r="CAL74" s="399"/>
      <c r="CAM74" s="399"/>
      <c r="CAN74" s="399"/>
      <c r="CAO74" s="399"/>
      <c r="CAP74" s="399"/>
      <c r="CAQ74" s="399"/>
      <c r="CAR74" s="399"/>
      <c r="CAS74" s="399"/>
      <c r="CAT74" s="918"/>
      <c r="CAU74" s="918"/>
      <c r="CAV74" s="918"/>
      <c r="CAW74" s="566"/>
      <c r="CAX74" s="399"/>
      <c r="CAY74" s="399"/>
      <c r="CAZ74" s="399"/>
      <c r="CBA74" s="567"/>
      <c r="CBB74" s="399"/>
      <c r="CBC74" s="399"/>
      <c r="CBD74" s="399"/>
      <c r="CBE74" s="399"/>
      <c r="CBF74" s="399"/>
      <c r="CBG74" s="399"/>
      <c r="CBH74" s="399"/>
      <c r="CBI74" s="399"/>
      <c r="CBJ74" s="399"/>
      <c r="CBK74" s="918"/>
      <c r="CBL74" s="918"/>
      <c r="CBM74" s="918"/>
      <c r="CBN74" s="566"/>
      <c r="CBO74" s="399"/>
      <c r="CBP74" s="399"/>
      <c r="CBQ74" s="399"/>
      <c r="CBR74" s="567"/>
      <c r="CBS74" s="399"/>
      <c r="CBT74" s="399"/>
      <c r="CBU74" s="399"/>
      <c r="CBV74" s="399"/>
      <c r="CBW74" s="399"/>
      <c r="CBX74" s="399"/>
      <c r="CBY74" s="399"/>
      <c r="CBZ74" s="399"/>
      <c r="CCA74" s="399"/>
      <c r="CCB74" s="918"/>
      <c r="CCC74" s="918"/>
      <c r="CCD74" s="918"/>
      <c r="CCE74" s="566"/>
      <c r="CCF74" s="399"/>
      <c r="CCG74" s="399"/>
      <c r="CCH74" s="399"/>
      <c r="CCI74" s="567"/>
      <c r="CCJ74" s="399"/>
      <c r="CCK74" s="399"/>
      <c r="CCL74" s="399"/>
      <c r="CCM74" s="399"/>
      <c r="CCN74" s="399"/>
      <c r="CCO74" s="399"/>
      <c r="CCP74" s="399"/>
      <c r="CCQ74" s="399"/>
      <c r="CCR74" s="399"/>
      <c r="CCS74" s="918"/>
      <c r="CCT74" s="918"/>
      <c r="CCU74" s="918"/>
      <c r="CCV74" s="566"/>
      <c r="CCW74" s="399"/>
      <c r="CCX74" s="399"/>
      <c r="CCY74" s="399"/>
      <c r="CCZ74" s="567"/>
      <c r="CDA74" s="399"/>
      <c r="CDB74" s="399"/>
      <c r="CDC74" s="399"/>
      <c r="CDD74" s="399"/>
      <c r="CDE74" s="399"/>
      <c r="CDF74" s="399"/>
      <c r="CDG74" s="399"/>
      <c r="CDH74" s="399"/>
      <c r="CDI74" s="399"/>
      <c r="CDJ74" s="918"/>
      <c r="CDK74" s="918"/>
      <c r="CDL74" s="918"/>
      <c r="CDM74" s="566"/>
      <c r="CDN74" s="399"/>
      <c r="CDO74" s="399"/>
      <c r="CDP74" s="399"/>
      <c r="CDQ74" s="567"/>
      <c r="CDR74" s="399"/>
      <c r="CDS74" s="399"/>
      <c r="CDT74" s="399"/>
      <c r="CDU74" s="399"/>
      <c r="CDV74" s="399"/>
      <c r="CDW74" s="399"/>
      <c r="CDX74" s="399"/>
      <c r="CDY74" s="399"/>
      <c r="CDZ74" s="399"/>
      <c r="CEA74" s="918"/>
      <c r="CEB74" s="918"/>
      <c r="CEC74" s="918"/>
      <c r="CED74" s="566"/>
      <c r="CEE74" s="399"/>
      <c r="CEF74" s="399"/>
      <c r="CEG74" s="399"/>
      <c r="CEH74" s="567"/>
      <c r="CEI74" s="399"/>
      <c r="CEJ74" s="399"/>
      <c r="CEK74" s="399"/>
      <c r="CEL74" s="399"/>
      <c r="CEM74" s="399"/>
      <c r="CEN74" s="399"/>
      <c r="CEO74" s="399"/>
      <c r="CEP74" s="399"/>
      <c r="CEQ74" s="399"/>
      <c r="CER74" s="918"/>
      <c r="CES74" s="918"/>
      <c r="CET74" s="918"/>
      <c r="CEU74" s="566"/>
      <c r="CEV74" s="399"/>
      <c r="CEW74" s="399"/>
      <c r="CEX74" s="399"/>
      <c r="CEY74" s="567"/>
      <c r="CEZ74" s="399"/>
      <c r="CFA74" s="399"/>
      <c r="CFB74" s="399"/>
      <c r="CFC74" s="399"/>
      <c r="CFD74" s="399"/>
      <c r="CFE74" s="399"/>
      <c r="CFF74" s="399"/>
      <c r="CFG74" s="399"/>
      <c r="CFH74" s="399"/>
      <c r="CFI74" s="918"/>
      <c r="CFJ74" s="918"/>
      <c r="CFK74" s="918"/>
      <c r="CFL74" s="566"/>
      <c r="CFM74" s="399"/>
      <c r="CFN74" s="399"/>
      <c r="CFO74" s="399"/>
      <c r="CFP74" s="567"/>
      <c r="CFQ74" s="399"/>
      <c r="CFR74" s="399"/>
      <c r="CFS74" s="399"/>
      <c r="CFT74" s="399"/>
      <c r="CFU74" s="399"/>
      <c r="CFV74" s="399"/>
      <c r="CFW74" s="399"/>
      <c r="CFX74" s="399"/>
      <c r="CFY74" s="399"/>
      <c r="CFZ74" s="918"/>
      <c r="CGA74" s="918"/>
      <c r="CGB74" s="918"/>
      <c r="CGC74" s="566"/>
      <c r="CGD74" s="399"/>
      <c r="CGE74" s="399"/>
      <c r="CGF74" s="399"/>
      <c r="CGG74" s="567"/>
      <c r="CGH74" s="399"/>
      <c r="CGI74" s="399"/>
      <c r="CGJ74" s="399"/>
      <c r="CGK74" s="399"/>
      <c r="CGL74" s="399"/>
      <c r="CGM74" s="399"/>
      <c r="CGN74" s="399"/>
      <c r="CGO74" s="399"/>
      <c r="CGP74" s="399"/>
      <c r="CGQ74" s="918"/>
      <c r="CGR74" s="918"/>
      <c r="CGS74" s="918"/>
      <c r="CGT74" s="566"/>
      <c r="CGU74" s="399"/>
      <c r="CGV74" s="399"/>
      <c r="CGW74" s="399"/>
      <c r="CGX74" s="567"/>
      <c r="CGY74" s="399"/>
      <c r="CGZ74" s="399"/>
      <c r="CHA74" s="399"/>
      <c r="CHB74" s="399"/>
      <c r="CHC74" s="399"/>
      <c r="CHD74" s="399"/>
      <c r="CHE74" s="399"/>
      <c r="CHF74" s="399"/>
      <c r="CHG74" s="399"/>
      <c r="CHH74" s="918"/>
      <c r="CHI74" s="918"/>
      <c r="CHJ74" s="918"/>
      <c r="CHK74" s="566"/>
      <c r="CHL74" s="399"/>
      <c r="CHM74" s="399"/>
      <c r="CHN74" s="399"/>
      <c r="CHO74" s="567"/>
      <c r="CHP74" s="399"/>
      <c r="CHQ74" s="399"/>
      <c r="CHR74" s="399"/>
      <c r="CHS74" s="399"/>
      <c r="CHT74" s="399"/>
      <c r="CHU74" s="399"/>
      <c r="CHV74" s="399"/>
      <c r="CHW74" s="399"/>
      <c r="CHX74" s="399"/>
      <c r="CHY74" s="918"/>
      <c r="CHZ74" s="918"/>
      <c r="CIA74" s="918"/>
      <c r="CIB74" s="566"/>
      <c r="CIC74" s="399"/>
      <c r="CID74" s="399"/>
      <c r="CIE74" s="399"/>
      <c r="CIF74" s="567"/>
      <c r="CIG74" s="399"/>
      <c r="CIH74" s="399"/>
      <c r="CII74" s="399"/>
      <c r="CIJ74" s="399"/>
      <c r="CIK74" s="399"/>
      <c r="CIL74" s="399"/>
      <c r="CIM74" s="399"/>
      <c r="CIN74" s="399"/>
      <c r="CIO74" s="399"/>
      <c r="CIP74" s="918"/>
      <c r="CIQ74" s="918"/>
      <c r="CIR74" s="918"/>
      <c r="CIS74" s="566"/>
      <c r="CIT74" s="399"/>
      <c r="CIU74" s="399"/>
      <c r="CIV74" s="399"/>
      <c r="CIW74" s="567"/>
      <c r="CIX74" s="399"/>
      <c r="CIY74" s="399"/>
      <c r="CIZ74" s="399"/>
      <c r="CJA74" s="399"/>
      <c r="CJB74" s="399"/>
      <c r="CJC74" s="399"/>
      <c r="CJD74" s="399"/>
      <c r="CJE74" s="399"/>
      <c r="CJF74" s="399"/>
      <c r="CJG74" s="918"/>
      <c r="CJH74" s="918"/>
      <c r="CJI74" s="918"/>
      <c r="CJJ74" s="566"/>
      <c r="CJK74" s="399"/>
      <c r="CJL74" s="399"/>
      <c r="CJM74" s="399"/>
      <c r="CJN74" s="567"/>
      <c r="CJO74" s="399"/>
      <c r="CJP74" s="399"/>
      <c r="CJQ74" s="399"/>
      <c r="CJR74" s="399"/>
      <c r="CJS74" s="399"/>
      <c r="CJT74" s="399"/>
      <c r="CJU74" s="399"/>
      <c r="CJV74" s="399"/>
      <c r="CJW74" s="399"/>
      <c r="CJX74" s="918"/>
      <c r="CJY74" s="918"/>
      <c r="CJZ74" s="918"/>
      <c r="CKA74" s="566"/>
      <c r="CKB74" s="399"/>
      <c r="CKC74" s="399"/>
      <c r="CKD74" s="399"/>
      <c r="CKE74" s="567"/>
      <c r="CKF74" s="399"/>
      <c r="CKG74" s="399"/>
      <c r="CKH74" s="399"/>
      <c r="CKI74" s="399"/>
      <c r="CKJ74" s="399"/>
      <c r="CKK74" s="399"/>
      <c r="CKL74" s="399"/>
      <c r="CKM74" s="399"/>
      <c r="CKN74" s="399"/>
      <c r="CKO74" s="918"/>
      <c r="CKP74" s="918"/>
      <c r="CKQ74" s="918"/>
      <c r="CKR74" s="566"/>
      <c r="CKS74" s="399"/>
      <c r="CKT74" s="399"/>
      <c r="CKU74" s="399"/>
      <c r="CKV74" s="567"/>
      <c r="CKW74" s="399"/>
      <c r="CKX74" s="399"/>
      <c r="CKY74" s="399"/>
      <c r="CKZ74" s="399"/>
      <c r="CLA74" s="399"/>
      <c r="CLB74" s="399"/>
      <c r="CLC74" s="399"/>
      <c r="CLD74" s="399"/>
      <c r="CLE74" s="399"/>
      <c r="CLF74" s="918"/>
      <c r="CLG74" s="918"/>
      <c r="CLH74" s="918"/>
      <c r="CLI74" s="566"/>
      <c r="CLJ74" s="399"/>
      <c r="CLK74" s="399"/>
      <c r="CLL74" s="399"/>
      <c r="CLM74" s="567"/>
      <c r="CLN74" s="399"/>
      <c r="CLO74" s="399"/>
      <c r="CLP74" s="399"/>
      <c r="CLQ74" s="399"/>
      <c r="CLR74" s="399"/>
      <c r="CLS74" s="399"/>
      <c r="CLT74" s="399"/>
      <c r="CLU74" s="399"/>
      <c r="CLV74" s="399"/>
      <c r="CLW74" s="918"/>
      <c r="CLX74" s="918"/>
      <c r="CLY74" s="918"/>
      <c r="CLZ74" s="566"/>
      <c r="CMA74" s="399"/>
      <c r="CMB74" s="399"/>
      <c r="CMC74" s="399"/>
      <c r="CMD74" s="567"/>
      <c r="CME74" s="399"/>
      <c r="CMF74" s="399"/>
      <c r="CMG74" s="399"/>
      <c r="CMH74" s="399"/>
      <c r="CMI74" s="399"/>
      <c r="CMJ74" s="399"/>
      <c r="CMK74" s="399"/>
      <c r="CML74" s="399"/>
      <c r="CMM74" s="399"/>
      <c r="CMN74" s="918"/>
      <c r="CMO74" s="918"/>
      <c r="CMP74" s="918"/>
      <c r="CMQ74" s="566"/>
      <c r="CMR74" s="399"/>
      <c r="CMS74" s="399"/>
      <c r="CMT74" s="399"/>
      <c r="CMU74" s="567"/>
      <c r="CMV74" s="399"/>
      <c r="CMW74" s="399"/>
      <c r="CMX74" s="399"/>
      <c r="CMY74" s="399"/>
      <c r="CMZ74" s="399"/>
      <c r="CNA74" s="399"/>
      <c r="CNB74" s="399"/>
      <c r="CNC74" s="399"/>
      <c r="CND74" s="399"/>
      <c r="CNE74" s="918"/>
      <c r="CNF74" s="918"/>
      <c r="CNG74" s="918"/>
      <c r="CNH74" s="566"/>
      <c r="CNI74" s="399"/>
      <c r="CNJ74" s="399"/>
      <c r="CNK74" s="399"/>
      <c r="CNL74" s="567"/>
      <c r="CNM74" s="399"/>
      <c r="CNN74" s="399"/>
      <c r="CNO74" s="399"/>
      <c r="CNP74" s="399"/>
      <c r="CNQ74" s="399"/>
      <c r="CNR74" s="399"/>
      <c r="CNS74" s="399"/>
      <c r="CNT74" s="399"/>
      <c r="CNU74" s="399"/>
      <c r="CNV74" s="918"/>
      <c r="CNW74" s="918"/>
      <c r="CNX74" s="918"/>
      <c r="CNY74" s="566"/>
      <c r="CNZ74" s="399"/>
      <c r="COA74" s="399"/>
      <c r="COB74" s="399"/>
      <c r="COC74" s="567"/>
      <c r="COD74" s="399"/>
      <c r="COE74" s="399"/>
      <c r="COF74" s="399"/>
      <c r="COG74" s="399"/>
      <c r="COH74" s="399"/>
      <c r="COI74" s="399"/>
      <c r="COJ74" s="399"/>
      <c r="COK74" s="399"/>
      <c r="COL74" s="399"/>
      <c r="COM74" s="918"/>
      <c r="CON74" s="918"/>
      <c r="COO74" s="918"/>
      <c r="COP74" s="566"/>
      <c r="COQ74" s="399"/>
      <c r="COR74" s="399"/>
      <c r="COS74" s="399"/>
      <c r="COT74" s="567"/>
      <c r="COU74" s="399"/>
      <c r="COV74" s="399"/>
      <c r="COW74" s="399"/>
      <c r="COX74" s="399"/>
      <c r="COY74" s="399"/>
      <c r="COZ74" s="399"/>
      <c r="CPA74" s="399"/>
      <c r="CPB74" s="399"/>
      <c r="CPC74" s="399"/>
      <c r="CPD74" s="918"/>
      <c r="CPE74" s="918"/>
      <c r="CPF74" s="918"/>
      <c r="CPG74" s="566"/>
      <c r="CPH74" s="399"/>
      <c r="CPI74" s="399"/>
      <c r="CPJ74" s="399"/>
      <c r="CPK74" s="567"/>
      <c r="CPL74" s="399"/>
      <c r="CPM74" s="399"/>
      <c r="CPN74" s="399"/>
      <c r="CPO74" s="399"/>
      <c r="CPP74" s="399"/>
      <c r="CPQ74" s="399"/>
      <c r="CPR74" s="399"/>
      <c r="CPS74" s="399"/>
      <c r="CPT74" s="399"/>
      <c r="CPU74" s="918"/>
      <c r="CPV74" s="918"/>
      <c r="CPW74" s="918"/>
      <c r="CPX74" s="566"/>
      <c r="CPY74" s="399"/>
      <c r="CPZ74" s="399"/>
      <c r="CQA74" s="399"/>
      <c r="CQB74" s="567"/>
      <c r="CQC74" s="399"/>
      <c r="CQD74" s="399"/>
      <c r="CQE74" s="399"/>
      <c r="CQF74" s="399"/>
      <c r="CQG74" s="399"/>
      <c r="CQH74" s="399"/>
      <c r="CQI74" s="399"/>
      <c r="CQJ74" s="399"/>
      <c r="CQK74" s="399"/>
      <c r="CQL74" s="918"/>
      <c r="CQM74" s="918"/>
      <c r="CQN74" s="918"/>
      <c r="CQO74" s="566"/>
      <c r="CQP74" s="399"/>
      <c r="CQQ74" s="399"/>
      <c r="CQR74" s="399"/>
      <c r="CQS74" s="567"/>
      <c r="CQT74" s="399"/>
      <c r="CQU74" s="399"/>
      <c r="CQV74" s="399"/>
      <c r="CQW74" s="399"/>
      <c r="CQX74" s="399"/>
      <c r="CQY74" s="399"/>
      <c r="CQZ74" s="399"/>
      <c r="CRA74" s="399"/>
      <c r="CRB74" s="399"/>
      <c r="CRC74" s="918"/>
      <c r="CRD74" s="918"/>
      <c r="CRE74" s="918"/>
      <c r="CRF74" s="566"/>
      <c r="CRG74" s="399"/>
      <c r="CRH74" s="399"/>
      <c r="CRI74" s="399"/>
      <c r="CRJ74" s="567"/>
      <c r="CRK74" s="399"/>
      <c r="CRL74" s="399"/>
      <c r="CRM74" s="399"/>
      <c r="CRN74" s="399"/>
      <c r="CRO74" s="399"/>
      <c r="CRP74" s="399"/>
      <c r="CRQ74" s="399"/>
      <c r="CRR74" s="399"/>
      <c r="CRS74" s="399"/>
      <c r="CRT74" s="918"/>
      <c r="CRU74" s="918"/>
      <c r="CRV74" s="918"/>
      <c r="CRW74" s="566"/>
      <c r="CRX74" s="399"/>
      <c r="CRY74" s="399"/>
      <c r="CRZ74" s="399"/>
      <c r="CSA74" s="567"/>
      <c r="CSB74" s="399"/>
      <c r="CSC74" s="399"/>
      <c r="CSD74" s="399"/>
      <c r="CSE74" s="399"/>
      <c r="CSF74" s="399"/>
      <c r="CSG74" s="399"/>
      <c r="CSH74" s="399"/>
      <c r="CSI74" s="399"/>
      <c r="CSJ74" s="399"/>
      <c r="CSK74" s="918"/>
      <c r="CSL74" s="918"/>
      <c r="CSM74" s="918"/>
      <c r="CSN74" s="566"/>
      <c r="CSO74" s="399"/>
      <c r="CSP74" s="399"/>
      <c r="CSQ74" s="399"/>
      <c r="CSR74" s="567"/>
      <c r="CSS74" s="399"/>
      <c r="CST74" s="399"/>
      <c r="CSU74" s="399"/>
      <c r="CSV74" s="399"/>
      <c r="CSW74" s="399"/>
      <c r="CSX74" s="399"/>
      <c r="CSY74" s="399"/>
      <c r="CSZ74" s="399"/>
      <c r="CTA74" s="399"/>
      <c r="CTB74" s="918"/>
      <c r="CTC74" s="918"/>
      <c r="CTD74" s="918"/>
      <c r="CTE74" s="566"/>
      <c r="CTF74" s="399"/>
      <c r="CTG74" s="399"/>
      <c r="CTH74" s="399"/>
      <c r="CTI74" s="567"/>
      <c r="CTJ74" s="399"/>
      <c r="CTK74" s="399"/>
      <c r="CTL74" s="399"/>
      <c r="CTM74" s="399"/>
      <c r="CTN74" s="399"/>
      <c r="CTO74" s="399"/>
      <c r="CTP74" s="399"/>
      <c r="CTQ74" s="399"/>
      <c r="CTR74" s="399"/>
      <c r="CTS74" s="918"/>
      <c r="CTT74" s="918"/>
      <c r="CTU74" s="918"/>
      <c r="CTV74" s="566"/>
      <c r="CTW74" s="399"/>
      <c r="CTX74" s="399"/>
      <c r="CTY74" s="399"/>
      <c r="CTZ74" s="567"/>
      <c r="CUA74" s="399"/>
      <c r="CUB74" s="399"/>
      <c r="CUC74" s="399"/>
      <c r="CUD74" s="399"/>
      <c r="CUE74" s="399"/>
      <c r="CUF74" s="399"/>
      <c r="CUG74" s="399"/>
      <c r="CUH74" s="399"/>
      <c r="CUI74" s="399"/>
      <c r="CUJ74" s="918"/>
      <c r="CUK74" s="918"/>
      <c r="CUL74" s="918"/>
      <c r="CUM74" s="566"/>
      <c r="CUN74" s="399"/>
      <c r="CUO74" s="399"/>
      <c r="CUP74" s="399"/>
      <c r="CUQ74" s="567"/>
      <c r="CUR74" s="399"/>
      <c r="CUS74" s="399"/>
      <c r="CUT74" s="399"/>
      <c r="CUU74" s="399"/>
      <c r="CUV74" s="399"/>
      <c r="CUW74" s="399"/>
      <c r="CUX74" s="399"/>
      <c r="CUY74" s="399"/>
      <c r="CUZ74" s="399"/>
      <c r="CVA74" s="918"/>
      <c r="CVB74" s="918"/>
      <c r="CVC74" s="918"/>
      <c r="CVD74" s="566"/>
      <c r="CVE74" s="399"/>
      <c r="CVF74" s="399"/>
      <c r="CVG74" s="399"/>
      <c r="CVH74" s="567"/>
      <c r="CVI74" s="399"/>
      <c r="CVJ74" s="399"/>
      <c r="CVK74" s="399"/>
      <c r="CVL74" s="399"/>
      <c r="CVM74" s="399"/>
      <c r="CVN74" s="399"/>
      <c r="CVO74" s="399"/>
      <c r="CVP74" s="399"/>
      <c r="CVQ74" s="399"/>
      <c r="CVR74" s="918"/>
      <c r="CVS74" s="918"/>
      <c r="CVT74" s="918"/>
      <c r="CVU74" s="566"/>
      <c r="CVV74" s="399"/>
      <c r="CVW74" s="399"/>
      <c r="CVX74" s="399"/>
      <c r="CVY74" s="567"/>
      <c r="CVZ74" s="399"/>
      <c r="CWA74" s="399"/>
      <c r="CWB74" s="399"/>
      <c r="CWC74" s="399"/>
      <c r="CWD74" s="399"/>
      <c r="CWE74" s="399"/>
      <c r="CWF74" s="399"/>
      <c r="CWG74" s="399"/>
      <c r="CWH74" s="399"/>
      <c r="CWI74" s="918"/>
      <c r="CWJ74" s="918"/>
      <c r="CWK74" s="918"/>
      <c r="CWL74" s="566"/>
      <c r="CWM74" s="399"/>
      <c r="CWN74" s="399"/>
      <c r="CWO74" s="399"/>
      <c r="CWP74" s="567"/>
      <c r="CWQ74" s="399"/>
      <c r="CWR74" s="399"/>
      <c r="CWS74" s="399"/>
      <c r="CWT74" s="399"/>
      <c r="CWU74" s="399"/>
      <c r="CWV74" s="399"/>
      <c r="CWW74" s="399"/>
      <c r="CWX74" s="399"/>
      <c r="CWY74" s="399"/>
      <c r="CWZ74" s="918"/>
      <c r="CXA74" s="918"/>
      <c r="CXB74" s="918"/>
      <c r="CXC74" s="566"/>
      <c r="CXD74" s="399"/>
      <c r="CXE74" s="399"/>
      <c r="CXF74" s="399"/>
      <c r="CXG74" s="567"/>
      <c r="CXH74" s="399"/>
      <c r="CXI74" s="399"/>
      <c r="CXJ74" s="399"/>
      <c r="CXK74" s="399"/>
      <c r="CXL74" s="399"/>
      <c r="CXM74" s="399"/>
      <c r="CXN74" s="399"/>
      <c r="CXO74" s="399"/>
      <c r="CXP74" s="399"/>
      <c r="CXQ74" s="918"/>
      <c r="CXR74" s="918"/>
      <c r="CXS74" s="918"/>
      <c r="CXT74" s="566"/>
      <c r="CXU74" s="399"/>
      <c r="CXV74" s="399"/>
      <c r="CXW74" s="399"/>
      <c r="CXX74" s="567"/>
      <c r="CXY74" s="399"/>
      <c r="CXZ74" s="399"/>
      <c r="CYA74" s="399"/>
      <c r="CYB74" s="399"/>
      <c r="CYC74" s="399"/>
      <c r="CYD74" s="399"/>
      <c r="CYE74" s="399"/>
      <c r="CYF74" s="399"/>
      <c r="CYG74" s="399"/>
      <c r="CYH74" s="918"/>
      <c r="CYI74" s="918"/>
      <c r="CYJ74" s="918"/>
      <c r="CYK74" s="566"/>
      <c r="CYL74" s="399"/>
      <c r="CYM74" s="399"/>
      <c r="CYN74" s="399"/>
      <c r="CYO74" s="567"/>
      <c r="CYP74" s="399"/>
      <c r="CYQ74" s="399"/>
      <c r="CYR74" s="399"/>
      <c r="CYS74" s="399"/>
      <c r="CYT74" s="399"/>
      <c r="CYU74" s="399"/>
      <c r="CYV74" s="399"/>
      <c r="CYW74" s="399"/>
      <c r="CYX74" s="399"/>
      <c r="CYY74" s="918"/>
      <c r="CYZ74" s="918"/>
      <c r="CZA74" s="918"/>
      <c r="CZB74" s="566"/>
      <c r="CZC74" s="399"/>
      <c r="CZD74" s="399"/>
      <c r="CZE74" s="399"/>
      <c r="CZF74" s="567"/>
      <c r="CZG74" s="399"/>
      <c r="CZH74" s="399"/>
      <c r="CZI74" s="399"/>
      <c r="CZJ74" s="399"/>
      <c r="CZK74" s="399"/>
      <c r="CZL74" s="399"/>
      <c r="CZM74" s="399"/>
      <c r="CZN74" s="399"/>
      <c r="CZO74" s="399"/>
      <c r="CZP74" s="918"/>
      <c r="CZQ74" s="918"/>
      <c r="CZR74" s="918"/>
      <c r="CZS74" s="566"/>
      <c r="CZT74" s="399"/>
      <c r="CZU74" s="399"/>
      <c r="CZV74" s="399"/>
      <c r="CZW74" s="567"/>
      <c r="CZX74" s="399"/>
      <c r="CZY74" s="399"/>
      <c r="CZZ74" s="399"/>
      <c r="DAA74" s="399"/>
      <c r="DAB74" s="399"/>
      <c r="DAC74" s="399"/>
      <c r="DAD74" s="399"/>
      <c r="DAE74" s="399"/>
      <c r="DAF74" s="399"/>
      <c r="DAG74" s="918"/>
      <c r="DAH74" s="918"/>
      <c r="DAI74" s="918"/>
      <c r="DAJ74" s="566"/>
      <c r="DAK74" s="399"/>
      <c r="DAL74" s="399"/>
      <c r="DAM74" s="399"/>
      <c r="DAN74" s="567"/>
      <c r="DAO74" s="399"/>
      <c r="DAP74" s="399"/>
      <c r="DAQ74" s="399"/>
      <c r="DAR74" s="399"/>
      <c r="DAS74" s="399"/>
      <c r="DAT74" s="399"/>
      <c r="DAU74" s="399"/>
      <c r="DAV74" s="399"/>
      <c r="DAW74" s="399"/>
      <c r="DAX74" s="918"/>
      <c r="DAY74" s="918"/>
      <c r="DAZ74" s="918"/>
      <c r="DBA74" s="566"/>
      <c r="DBB74" s="399"/>
      <c r="DBC74" s="399"/>
      <c r="DBD74" s="399"/>
      <c r="DBE74" s="567"/>
      <c r="DBF74" s="399"/>
      <c r="DBG74" s="399"/>
      <c r="DBH74" s="399"/>
      <c r="DBI74" s="399"/>
      <c r="DBJ74" s="399"/>
      <c r="DBK74" s="399"/>
      <c r="DBL74" s="399"/>
      <c r="DBM74" s="399"/>
      <c r="DBN74" s="399"/>
      <c r="DBO74" s="918"/>
      <c r="DBP74" s="918"/>
      <c r="DBQ74" s="918"/>
      <c r="DBR74" s="566"/>
      <c r="DBS74" s="399"/>
      <c r="DBT74" s="399"/>
      <c r="DBU74" s="399"/>
      <c r="DBV74" s="567"/>
      <c r="DBW74" s="399"/>
      <c r="DBX74" s="399"/>
      <c r="DBY74" s="399"/>
      <c r="DBZ74" s="399"/>
      <c r="DCA74" s="399"/>
      <c r="DCB74" s="399"/>
      <c r="DCC74" s="399"/>
      <c r="DCD74" s="399"/>
      <c r="DCE74" s="399"/>
      <c r="DCF74" s="918"/>
      <c r="DCG74" s="918"/>
      <c r="DCH74" s="918"/>
      <c r="DCI74" s="566"/>
      <c r="DCJ74" s="399"/>
      <c r="DCK74" s="399"/>
      <c r="DCL74" s="399"/>
      <c r="DCM74" s="567"/>
      <c r="DCN74" s="399"/>
      <c r="DCO74" s="399"/>
      <c r="DCP74" s="399"/>
      <c r="DCQ74" s="399"/>
      <c r="DCR74" s="399"/>
      <c r="DCS74" s="399"/>
      <c r="DCT74" s="399"/>
      <c r="DCU74" s="399"/>
      <c r="DCV74" s="399"/>
      <c r="DCW74" s="918"/>
      <c r="DCX74" s="918"/>
      <c r="DCY74" s="918"/>
      <c r="DCZ74" s="566"/>
      <c r="DDA74" s="399"/>
      <c r="DDB74" s="399"/>
      <c r="DDC74" s="399"/>
      <c r="DDD74" s="567"/>
      <c r="DDE74" s="399"/>
      <c r="DDF74" s="399"/>
      <c r="DDG74" s="399"/>
      <c r="DDH74" s="399"/>
      <c r="DDI74" s="399"/>
      <c r="DDJ74" s="399"/>
      <c r="DDK74" s="399"/>
      <c r="DDL74" s="399"/>
      <c r="DDM74" s="399"/>
      <c r="DDN74" s="918"/>
      <c r="DDO74" s="918"/>
      <c r="DDP74" s="918"/>
      <c r="DDQ74" s="566"/>
      <c r="DDR74" s="399"/>
      <c r="DDS74" s="399"/>
      <c r="DDT74" s="399"/>
      <c r="DDU74" s="567"/>
      <c r="DDV74" s="399"/>
      <c r="DDW74" s="399"/>
      <c r="DDX74" s="399"/>
      <c r="DDY74" s="399"/>
      <c r="DDZ74" s="399"/>
      <c r="DEA74" s="399"/>
      <c r="DEB74" s="399"/>
      <c r="DEC74" s="399"/>
      <c r="DED74" s="399"/>
      <c r="DEE74" s="918"/>
      <c r="DEF74" s="918"/>
      <c r="DEG74" s="918"/>
      <c r="DEH74" s="566"/>
      <c r="DEI74" s="399"/>
      <c r="DEJ74" s="399"/>
      <c r="DEK74" s="399"/>
      <c r="DEL74" s="567"/>
      <c r="DEM74" s="399"/>
      <c r="DEN74" s="399"/>
      <c r="DEO74" s="399"/>
      <c r="DEP74" s="399"/>
      <c r="DEQ74" s="399"/>
      <c r="DER74" s="399"/>
      <c r="DES74" s="399"/>
      <c r="DET74" s="399"/>
      <c r="DEU74" s="399"/>
      <c r="DEV74" s="918"/>
      <c r="DEW74" s="918"/>
      <c r="DEX74" s="918"/>
      <c r="DEY74" s="566"/>
      <c r="DEZ74" s="399"/>
      <c r="DFA74" s="399"/>
      <c r="DFB74" s="399"/>
      <c r="DFC74" s="567"/>
      <c r="DFD74" s="399"/>
      <c r="DFE74" s="399"/>
      <c r="DFF74" s="399"/>
      <c r="DFG74" s="399"/>
      <c r="DFH74" s="399"/>
      <c r="DFI74" s="399"/>
      <c r="DFJ74" s="399"/>
      <c r="DFK74" s="399"/>
      <c r="DFL74" s="399"/>
      <c r="DFM74" s="918"/>
      <c r="DFN74" s="918"/>
      <c r="DFO74" s="918"/>
      <c r="DFP74" s="566"/>
      <c r="DFQ74" s="399"/>
      <c r="DFR74" s="399"/>
      <c r="DFS74" s="399"/>
      <c r="DFT74" s="567"/>
      <c r="DFU74" s="399"/>
      <c r="DFV74" s="399"/>
      <c r="DFW74" s="399"/>
      <c r="DFX74" s="399"/>
      <c r="DFY74" s="399"/>
      <c r="DFZ74" s="399"/>
      <c r="DGA74" s="399"/>
      <c r="DGB74" s="399"/>
      <c r="DGC74" s="399"/>
      <c r="DGD74" s="918"/>
      <c r="DGE74" s="918"/>
      <c r="DGF74" s="918"/>
      <c r="DGG74" s="566"/>
      <c r="DGH74" s="399"/>
      <c r="DGI74" s="399"/>
      <c r="DGJ74" s="399"/>
      <c r="DGK74" s="567"/>
      <c r="DGL74" s="399"/>
      <c r="DGM74" s="399"/>
      <c r="DGN74" s="399"/>
      <c r="DGO74" s="399"/>
      <c r="DGP74" s="399"/>
      <c r="DGQ74" s="399"/>
      <c r="DGR74" s="399"/>
      <c r="DGS74" s="399"/>
      <c r="DGT74" s="399"/>
      <c r="DGU74" s="918"/>
      <c r="DGV74" s="918"/>
      <c r="DGW74" s="918"/>
      <c r="DGX74" s="566"/>
      <c r="DGY74" s="399"/>
      <c r="DGZ74" s="399"/>
      <c r="DHA74" s="399"/>
      <c r="DHB74" s="567"/>
      <c r="DHC74" s="399"/>
      <c r="DHD74" s="399"/>
      <c r="DHE74" s="399"/>
      <c r="DHF74" s="399"/>
      <c r="DHG74" s="399"/>
      <c r="DHH74" s="399"/>
      <c r="DHI74" s="399"/>
      <c r="DHJ74" s="399"/>
      <c r="DHK74" s="399"/>
      <c r="DHL74" s="918"/>
      <c r="DHM74" s="918"/>
      <c r="DHN74" s="918"/>
      <c r="DHO74" s="566"/>
      <c r="DHP74" s="399"/>
      <c r="DHQ74" s="399"/>
      <c r="DHR74" s="399"/>
      <c r="DHS74" s="567"/>
      <c r="DHT74" s="399"/>
      <c r="DHU74" s="399"/>
      <c r="DHV74" s="399"/>
      <c r="DHW74" s="399"/>
      <c r="DHX74" s="399"/>
      <c r="DHY74" s="399"/>
      <c r="DHZ74" s="399"/>
      <c r="DIA74" s="399"/>
      <c r="DIB74" s="399"/>
      <c r="DIC74" s="918"/>
      <c r="DID74" s="918"/>
      <c r="DIE74" s="918"/>
      <c r="DIF74" s="566"/>
      <c r="DIG74" s="399"/>
      <c r="DIH74" s="399"/>
      <c r="DII74" s="399"/>
      <c r="DIJ74" s="567"/>
      <c r="DIK74" s="399"/>
      <c r="DIL74" s="399"/>
      <c r="DIM74" s="399"/>
      <c r="DIN74" s="399"/>
      <c r="DIO74" s="399"/>
      <c r="DIP74" s="399"/>
      <c r="DIQ74" s="399"/>
      <c r="DIR74" s="399"/>
      <c r="DIS74" s="399"/>
      <c r="DIT74" s="918"/>
      <c r="DIU74" s="918"/>
      <c r="DIV74" s="918"/>
      <c r="DIW74" s="566"/>
      <c r="DIX74" s="399"/>
      <c r="DIY74" s="399"/>
      <c r="DIZ74" s="399"/>
      <c r="DJA74" s="567"/>
      <c r="DJB74" s="399"/>
      <c r="DJC74" s="399"/>
      <c r="DJD74" s="399"/>
      <c r="DJE74" s="399"/>
      <c r="DJF74" s="399"/>
      <c r="DJG74" s="399"/>
      <c r="DJH74" s="399"/>
      <c r="DJI74" s="399"/>
      <c r="DJJ74" s="399"/>
      <c r="DJK74" s="918"/>
      <c r="DJL74" s="918"/>
      <c r="DJM74" s="918"/>
      <c r="DJN74" s="566"/>
      <c r="DJO74" s="399"/>
      <c r="DJP74" s="399"/>
      <c r="DJQ74" s="399"/>
      <c r="DJR74" s="567"/>
      <c r="DJS74" s="399"/>
      <c r="DJT74" s="399"/>
      <c r="DJU74" s="399"/>
      <c r="DJV74" s="399"/>
      <c r="DJW74" s="399"/>
      <c r="DJX74" s="399"/>
      <c r="DJY74" s="399"/>
      <c r="DJZ74" s="399"/>
      <c r="DKA74" s="399"/>
      <c r="DKB74" s="918"/>
      <c r="DKC74" s="918"/>
      <c r="DKD74" s="918"/>
      <c r="DKE74" s="566"/>
      <c r="DKF74" s="399"/>
      <c r="DKG74" s="399"/>
      <c r="DKH74" s="399"/>
      <c r="DKI74" s="567"/>
      <c r="DKJ74" s="399"/>
      <c r="DKK74" s="399"/>
      <c r="DKL74" s="399"/>
      <c r="DKM74" s="399"/>
      <c r="DKN74" s="399"/>
      <c r="DKO74" s="399"/>
      <c r="DKP74" s="399"/>
      <c r="DKQ74" s="399"/>
      <c r="DKR74" s="399"/>
      <c r="DKS74" s="918"/>
      <c r="DKT74" s="918"/>
      <c r="DKU74" s="918"/>
      <c r="DKV74" s="566"/>
      <c r="DKW74" s="399"/>
      <c r="DKX74" s="399"/>
      <c r="DKY74" s="399"/>
      <c r="DKZ74" s="567"/>
      <c r="DLA74" s="399"/>
      <c r="DLB74" s="399"/>
      <c r="DLC74" s="399"/>
      <c r="DLD74" s="399"/>
      <c r="DLE74" s="399"/>
      <c r="DLF74" s="399"/>
      <c r="DLG74" s="399"/>
      <c r="DLH74" s="399"/>
      <c r="DLI74" s="399"/>
      <c r="DLJ74" s="918"/>
      <c r="DLK74" s="918"/>
      <c r="DLL74" s="918"/>
      <c r="DLM74" s="566"/>
      <c r="DLN74" s="399"/>
      <c r="DLO74" s="399"/>
      <c r="DLP74" s="399"/>
      <c r="DLQ74" s="567"/>
      <c r="DLR74" s="399"/>
      <c r="DLS74" s="399"/>
      <c r="DLT74" s="399"/>
      <c r="DLU74" s="399"/>
      <c r="DLV74" s="399"/>
      <c r="DLW74" s="399"/>
      <c r="DLX74" s="399"/>
      <c r="DLY74" s="399"/>
      <c r="DLZ74" s="399"/>
      <c r="DMA74" s="918"/>
      <c r="DMB74" s="918"/>
      <c r="DMC74" s="918"/>
      <c r="DMD74" s="566"/>
      <c r="DME74" s="399"/>
      <c r="DMF74" s="399"/>
      <c r="DMG74" s="399"/>
      <c r="DMH74" s="567"/>
      <c r="DMI74" s="399"/>
      <c r="DMJ74" s="399"/>
      <c r="DMK74" s="399"/>
      <c r="DML74" s="399"/>
      <c r="DMM74" s="399"/>
      <c r="DMN74" s="399"/>
      <c r="DMO74" s="399"/>
      <c r="DMP74" s="399"/>
      <c r="DMQ74" s="399"/>
      <c r="DMR74" s="918"/>
      <c r="DMS74" s="918"/>
      <c r="DMT74" s="918"/>
      <c r="DMU74" s="566"/>
      <c r="DMV74" s="399"/>
      <c r="DMW74" s="399"/>
      <c r="DMX74" s="399"/>
      <c r="DMY74" s="567"/>
      <c r="DMZ74" s="399"/>
      <c r="DNA74" s="399"/>
      <c r="DNB74" s="399"/>
      <c r="DNC74" s="399"/>
      <c r="DND74" s="399"/>
      <c r="DNE74" s="399"/>
      <c r="DNF74" s="399"/>
      <c r="DNG74" s="399"/>
      <c r="DNH74" s="399"/>
      <c r="DNI74" s="918"/>
      <c r="DNJ74" s="918"/>
      <c r="DNK74" s="918"/>
      <c r="DNL74" s="566"/>
      <c r="DNM74" s="399"/>
      <c r="DNN74" s="399"/>
      <c r="DNO74" s="399"/>
      <c r="DNP74" s="567"/>
      <c r="DNQ74" s="399"/>
      <c r="DNR74" s="399"/>
      <c r="DNS74" s="399"/>
      <c r="DNT74" s="399"/>
      <c r="DNU74" s="399"/>
      <c r="DNV74" s="399"/>
      <c r="DNW74" s="399"/>
      <c r="DNX74" s="399"/>
      <c r="DNY74" s="399"/>
      <c r="DNZ74" s="918"/>
      <c r="DOA74" s="918"/>
      <c r="DOB74" s="918"/>
      <c r="DOC74" s="566"/>
      <c r="DOD74" s="399"/>
      <c r="DOE74" s="399"/>
      <c r="DOF74" s="399"/>
      <c r="DOG74" s="567"/>
      <c r="DOH74" s="399"/>
      <c r="DOI74" s="399"/>
      <c r="DOJ74" s="399"/>
      <c r="DOK74" s="399"/>
      <c r="DOL74" s="399"/>
      <c r="DOM74" s="399"/>
      <c r="DON74" s="399"/>
      <c r="DOO74" s="399"/>
      <c r="DOP74" s="399"/>
      <c r="DOQ74" s="918"/>
      <c r="DOR74" s="918"/>
      <c r="DOS74" s="918"/>
      <c r="DOT74" s="566"/>
      <c r="DOU74" s="399"/>
      <c r="DOV74" s="399"/>
      <c r="DOW74" s="399"/>
      <c r="DOX74" s="567"/>
      <c r="DOY74" s="399"/>
      <c r="DOZ74" s="399"/>
      <c r="DPA74" s="399"/>
      <c r="DPB74" s="399"/>
      <c r="DPC74" s="399"/>
      <c r="DPD74" s="399"/>
      <c r="DPE74" s="399"/>
      <c r="DPF74" s="399"/>
      <c r="DPG74" s="399"/>
      <c r="DPH74" s="918"/>
      <c r="DPI74" s="918"/>
      <c r="DPJ74" s="918"/>
      <c r="DPK74" s="566"/>
      <c r="DPL74" s="399"/>
      <c r="DPM74" s="399"/>
      <c r="DPN74" s="399"/>
      <c r="DPO74" s="567"/>
      <c r="DPP74" s="399"/>
      <c r="DPQ74" s="399"/>
      <c r="DPR74" s="399"/>
      <c r="DPS74" s="399"/>
      <c r="DPT74" s="399"/>
      <c r="DPU74" s="399"/>
      <c r="DPV74" s="399"/>
      <c r="DPW74" s="399"/>
      <c r="DPX74" s="399"/>
      <c r="DPY74" s="918"/>
      <c r="DPZ74" s="918"/>
      <c r="DQA74" s="918"/>
      <c r="DQB74" s="566"/>
      <c r="DQC74" s="399"/>
      <c r="DQD74" s="399"/>
      <c r="DQE74" s="399"/>
      <c r="DQF74" s="567"/>
      <c r="DQG74" s="399"/>
      <c r="DQH74" s="399"/>
      <c r="DQI74" s="399"/>
      <c r="DQJ74" s="399"/>
      <c r="DQK74" s="399"/>
      <c r="DQL74" s="399"/>
      <c r="DQM74" s="399"/>
      <c r="DQN74" s="399"/>
      <c r="DQO74" s="399"/>
      <c r="DQP74" s="918"/>
      <c r="DQQ74" s="918"/>
      <c r="DQR74" s="918"/>
      <c r="DQS74" s="566"/>
      <c r="DQT74" s="399"/>
      <c r="DQU74" s="399"/>
      <c r="DQV74" s="399"/>
      <c r="DQW74" s="567"/>
      <c r="DQX74" s="399"/>
      <c r="DQY74" s="399"/>
      <c r="DQZ74" s="399"/>
      <c r="DRA74" s="399"/>
      <c r="DRB74" s="399"/>
      <c r="DRC74" s="399"/>
      <c r="DRD74" s="399"/>
      <c r="DRE74" s="399"/>
      <c r="DRF74" s="399"/>
      <c r="DRG74" s="918"/>
      <c r="DRH74" s="918"/>
      <c r="DRI74" s="918"/>
      <c r="DRJ74" s="566"/>
      <c r="DRK74" s="399"/>
      <c r="DRL74" s="399"/>
      <c r="DRM74" s="399"/>
      <c r="DRN74" s="567"/>
      <c r="DRO74" s="399"/>
      <c r="DRP74" s="399"/>
      <c r="DRQ74" s="399"/>
      <c r="DRR74" s="399"/>
      <c r="DRS74" s="399"/>
      <c r="DRT74" s="399"/>
      <c r="DRU74" s="399"/>
      <c r="DRV74" s="399"/>
      <c r="DRW74" s="399"/>
      <c r="DRX74" s="918"/>
      <c r="DRY74" s="918"/>
      <c r="DRZ74" s="918"/>
      <c r="DSA74" s="566"/>
      <c r="DSB74" s="399"/>
      <c r="DSC74" s="399"/>
      <c r="DSD74" s="399"/>
      <c r="DSE74" s="567"/>
      <c r="DSF74" s="399"/>
      <c r="DSG74" s="399"/>
      <c r="DSH74" s="399"/>
      <c r="DSI74" s="399"/>
      <c r="DSJ74" s="399"/>
      <c r="DSK74" s="399"/>
      <c r="DSL74" s="399"/>
      <c r="DSM74" s="399"/>
      <c r="DSN74" s="399"/>
      <c r="DSO74" s="918"/>
      <c r="DSP74" s="918"/>
      <c r="DSQ74" s="918"/>
      <c r="DSR74" s="566"/>
      <c r="DSS74" s="399"/>
      <c r="DST74" s="399"/>
      <c r="DSU74" s="399"/>
      <c r="DSV74" s="567"/>
      <c r="DSW74" s="399"/>
      <c r="DSX74" s="399"/>
      <c r="DSY74" s="399"/>
      <c r="DSZ74" s="399"/>
      <c r="DTA74" s="399"/>
      <c r="DTB74" s="399"/>
      <c r="DTC74" s="399"/>
      <c r="DTD74" s="399"/>
      <c r="DTE74" s="399"/>
      <c r="DTF74" s="918"/>
      <c r="DTG74" s="918"/>
      <c r="DTH74" s="918"/>
      <c r="DTI74" s="566"/>
      <c r="DTJ74" s="399"/>
      <c r="DTK74" s="399"/>
      <c r="DTL74" s="399"/>
      <c r="DTM74" s="567"/>
      <c r="DTN74" s="399"/>
      <c r="DTO74" s="399"/>
      <c r="DTP74" s="399"/>
      <c r="DTQ74" s="399"/>
      <c r="DTR74" s="399"/>
      <c r="DTS74" s="399"/>
      <c r="DTT74" s="399"/>
      <c r="DTU74" s="399"/>
      <c r="DTV74" s="399"/>
      <c r="DTW74" s="918"/>
      <c r="DTX74" s="918"/>
      <c r="DTY74" s="918"/>
      <c r="DTZ74" s="566"/>
      <c r="DUA74" s="399"/>
      <c r="DUB74" s="399"/>
      <c r="DUC74" s="399"/>
      <c r="DUD74" s="567"/>
      <c r="DUE74" s="399"/>
      <c r="DUF74" s="399"/>
      <c r="DUG74" s="399"/>
      <c r="DUH74" s="399"/>
      <c r="DUI74" s="399"/>
      <c r="DUJ74" s="399"/>
      <c r="DUK74" s="399"/>
      <c r="DUL74" s="399"/>
      <c r="DUM74" s="399"/>
      <c r="DUN74" s="918"/>
      <c r="DUO74" s="918"/>
      <c r="DUP74" s="918"/>
      <c r="DUQ74" s="566"/>
      <c r="DUR74" s="399"/>
      <c r="DUS74" s="399"/>
      <c r="DUT74" s="399"/>
      <c r="DUU74" s="567"/>
      <c r="DUV74" s="399"/>
      <c r="DUW74" s="399"/>
      <c r="DUX74" s="399"/>
      <c r="DUY74" s="399"/>
      <c r="DUZ74" s="399"/>
      <c r="DVA74" s="399"/>
      <c r="DVB74" s="399"/>
      <c r="DVC74" s="399"/>
      <c r="DVD74" s="399"/>
      <c r="DVE74" s="918"/>
      <c r="DVF74" s="918"/>
      <c r="DVG74" s="918"/>
      <c r="DVH74" s="566"/>
      <c r="DVI74" s="399"/>
      <c r="DVJ74" s="399"/>
      <c r="DVK74" s="399"/>
      <c r="DVL74" s="567"/>
      <c r="DVM74" s="399"/>
      <c r="DVN74" s="399"/>
      <c r="DVO74" s="399"/>
      <c r="DVP74" s="399"/>
      <c r="DVQ74" s="399"/>
      <c r="DVR74" s="399"/>
      <c r="DVS74" s="399"/>
      <c r="DVT74" s="399"/>
      <c r="DVU74" s="399"/>
      <c r="DVV74" s="918"/>
      <c r="DVW74" s="918"/>
      <c r="DVX74" s="918"/>
      <c r="DVY74" s="566"/>
      <c r="DVZ74" s="399"/>
      <c r="DWA74" s="399"/>
      <c r="DWB74" s="399"/>
      <c r="DWC74" s="567"/>
      <c r="DWD74" s="399"/>
      <c r="DWE74" s="399"/>
      <c r="DWF74" s="399"/>
      <c r="DWG74" s="399"/>
      <c r="DWH74" s="399"/>
      <c r="DWI74" s="399"/>
      <c r="DWJ74" s="399"/>
      <c r="DWK74" s="399"/>
      <c r="DWL74" s="399"/>
      <c r="DWM74" s="918"/>
      <c r="DWN74" s="918"/>
      <c r="DWO74" s="918"/>
      <c r="DWP74" s="566"/>
      <c r="DWQ74" s="399"/>
      <c r="DWR74" s="399"/>
      <c r="DWS74" s="399"/>
      <c r="DWT74" s="567"/>
      <c r="DWU74" s="399"/>
      <c r="DWV74" s="399"/>
      <c r="DWW74" s="399"/>
      <c r="DWX74" s="399"/>
      <c r="DWY74" s="399"/>
      <c r="DWZ74" s="399"/>
      <c r="DXA74" s="399"/>
      <c r="DXB74" s="399"/>
      <c r="DXC74" s="399"/>
      <c r="DXD74" s="918"/>
      <c r="DXE74" s="918"/>
      <c r="DXF74" s="918"/>
      <c r="DXG74" s="566"/>
      <c r="DXH74" s="399"/>
      <c r="DXI74" s="399"/>
      <c r="DXJ74" s="399"/>
      <c r="DXK74" s="567"/>
      <c r="DXL74" s="399"/>
      <c r="DXM74" s="399"/>
      <c r="DXN74" s="399"/>
      <c r="DXO74" s="399"/>
      <c r="DXP74" s="399"/>
      <c r="DXQ74" s="399"/>
      <c r="DXR74" s="399"/>
      <c r="DXS74" s="399"/>
      <c r="DXT74" s="399"/>
      <c r="DXU74" s="918"/>
      <c r="DXV74" s="918"/>
      <c r="DXW74" s="918"/>
      <c r="DXX74" s="566"/>
      <c r="DXY74" s="399"/>
      <c r="DXZ74" s="399"/>
      <c r="DYA74" s="399"/>
      <c r="DYB74" s="567"/>
      <c r="DYC74" s="399"/>
      <c r="DYD74" s="399"/>
      <c r="DYE74" s="399"/>
      <c r="DYF74" s="399"/>
      <c r="DYG74" s="399"/>
      <c r="DYH74" s="399"/>
      <c r="DYI74" s="399"/>
      <c r="DYJ74" s="399"/>
      <c r="DYK74" s="399"/>
      <c r="DYL74" s="918"/>
      <c r="DYM74" s="918"/>
      <c r="DYN74" s="918"/>
      <c r="DYO74" s="566"/>
      <c r="DYP74" s="399"/>
      <c r="DYQ74" s="399"/>
      <c r="DYR74" s="399"/>
      <c r="DYS74" s="567"/>
      <c r="DYT74" s="399"/>
      <c r="DYU74" s="399"/>
      <c r="DYV74" s="399"/>
      <c r="DYW74" s="399"/>
      <c r="DYX74" s="399"/>
      <c r="DYY74" s="399"/>
      <c r="DYZ74" s="399"/>
      <c r="DZA74" s="399"/>
      <c r="DZB74" s="399"/>
      <c r="DZC74" s="918"/>
      <c r="DZD74" s="918"/>
      <c r="DZE74" s="918"/>
      <c r="DZF74" s="566"/>
      <c r="DZG74" s="399"/>
      <c r="DZH74" s="399"/>
      <c r="DZI74" s="399"/>
      <c r="DZJ74" s="567"/>
      <c r="DZK74" s="399"/>
      <c r="DZL74" s="399"/>
      <c r="DZM74" s="399"/>
      <c r="DZN74" s="399"/>
      <c r="DZO74" s="399"/>
      <c r="DZP74" s="399"/>
      <c r="DZQ74" s="399"/>
      <c r="DZR74" s="399"/>
      <c r="DZS74" s="399"/>
      <c r="DZT74" s="918"/>
      <c r="DZU74" s="918"/>
      <c r="DZV74" s="918"/>
      <c r="DZW74" s="566"/>
      <c r="DZX74" s="399"/>
      <c r="DZY74" s="399"/>
      <c r="DZZ74" s="399"/>
      <c r="EAA74" s="567"/>
      <c r="EAB74" s="399"/>
      <c r="EAC74" s="399"/>
      <c r="EAD74" s="399"/>
      <c r="EAE74" s="399"/>
      <c r="EAF74" s="399"/>
      <c r="EAG74" s="399"/>
      <c r="EAH74" s="399"/>
      <c r="EAI74" s="399"/>
      <c r="EAJ74" s="399"/>
      <c r="EAK74" s="918"/>
      <c r="EAL74" s="918"/>
      <c r="EAM74" s="918"/>
      <c r="EAN74" s="566"/>
      <c r="EAO74" s="399"/>
      <c r="EAP74" s="399"/>
      <c r="EAQ74" s="399"/>
      <c r="EAR74" s="567"/>
      <c r="EAS74" s="399"/>
      <c r="EAT74" s="399"/>
      <c r="EAU74" s="399"/>
      <c r="EAV74" s="399"/>
      <c r="EAW74" s="399"/>
      <c r="EAX74" s="399"/>
      <c r="EAY74" s="399"/>
      <c r="EAZ74" s="399"/>
      <c r="EBA74" s="399"/>
      <c r="EBB74" s="918"/>
      <c r="EBC74" s="918"/>
      <c r="EBD74" s="918"/>
      <c r="EBE74" s="566"/>
      <c r="EBF74" s="399"/>
      <c r="EBG74" s="399"/>
      <c r="EBH74" s="399"/>
      <c r="EBI74" s="567"/>
      <c r="EBJ74" s="399"/>
      <c r="EBK74" s="399"/>
      <c r="EBL74" s="399"/>
      <c r="EBM74" s="399"/>
      <c r="EBN74" s="399"/>
      <c r="EBO74" s="399"/>
      <c r="EBP74" s="399"/>
      <c r="EBQ74" s="399"/>
      <c r="EBR74" s="399"/>
      <c r="EBS74" s="918"/>
      <c r="EBT74" s="918"/>
      <c r="EBU74" s="918"/>
      <c r="EBV74" s="566"/>
      <c r="EBW74" s="399"/>
      <c r="EBX74" s="399"/>
      <c r="EBY74" s="399"/>
      <c r="EBZ74" s="567"/>
      <c r="ECA74" s="399"/>
      <c r="ECB74" s="399"/>
      <c r="ECC74" s="399"/>
      <c r="ECD74" s="399"/>
      <c r="ECE74" s="399"/>
      <c r="ECF74" s="399"/>
      <c r="ECG74" s="399"/>
      <c r="ECH74" s="399"/>
      <c r="ECI74" s="399"/>
      <c r="ECJ74" s="918"/>
      <c r="ECK74" s="918"/>
      <c r="ECL74" s="918"/>
      <c r="ECM74" s="566"/>
      <c r="ECN74" s="399"/>
      <c r="ECO74" s="399"/>
      <c r="ECP74" s="399"/>
      <c r="ECQ74" s="567"/>
      <c r="ECR74" s="399"/>
      <c r="ECS74" s="399"/>
      <c r="ECT74" s="399"/>
      <c r="ECU74" s="399"/>
      <c r="ECV74" s="399"/>
      <c r="ECW74" s="399"/>
      <c r="ECX74" s="399"/>
      <c r="ECY74" s="399"/>
      <c r="ECZ74" s="399"/>
      <c r="EDA74" s="918"/>
      <c r="EDB74" s="918"/>
      <c r="EDC74" s="918"/>
      <c r="EDD74" s="566"/>
      <c r="EDE74" s="399"/>
      <c r="EDF74" s="399"/>
      <c r="EDG74" s="399"/>
      <c r="EDH74" s="567"/>
      <c r="EDI74" s="399"/>
      <c r="EDJ74" s="399"/>
      <c r="EDK74" s="399"/>
      <c r="EDL74" s="399"/>
      <c r="EDM74" s="399"/>
      <c r="EDN74" s="399"/>
      <c r="EDO74" s="399"/>
      <c r="EDP74" s="399"/>
      <c r="EDQ74" s="399"/>
      <c r="EDR74" s="918"/>
      <c r="EDS74" s="918"/>
      <c r="EDT74" s="918"/>
      <c r="EDU74" s="566"/>
      <c r="EDV74" s="399"/>
      <c r="EDW74" s="399"/>
      <c r="EDX74" s="399"/>
      <c r="EDY74" s="567"/>
      <c r="EDZ74" s="399"/>
      <c r="EEA74" s="399"/>
      <c r="EEB74" s="399"/>
      <c r="EEC74" s="399"/>
      <c r="EED74" s="399"/>
      <c r="EEE74" s="399"/>
      <c r="EEF74" s="399"/>
      <c r="EEG74" s="399"/>
      <c r="EEH74" s="399"/>
      <c r="EEI74" s="918"/>
      <c r="EEJ74" s="918"/>
      <c r="EEK74" s="918"/>
      <c r="EEL74" s="566"/>
      <c r="EEM74" s="399"/>
      <c r="EEN74" s="399"/>
      <c r="EEO74" s="399"/>
      <c r="EEP74" s="567"/>
      <c r="EEQ74" s="399"/>
      <c r="EER74" s="399"/>
      <c r="EES74" s="399"/>
      <c r="EET74" s="399"/>
      <c r="EEU74" s="399"/>
      <c r="EEV74" s="399"/>
      <c r="EEW74" s="399"/>
      <c r="EEX74" s="399"/>
      <c r="EEY74" s="399"/>
      <c r="EEZ74" s="918"/>
      <c r="EFA74" s="918"/>
      <c r="EFB74" s="918"/>
      <c r="EFC74" s="566"/>
      <c r="EFD74" s="399"/>
      <c r="EFE74" s="399"/>
      <c r="EFF74" s="399"/>
      <c r="EFG74" s="567"/>
      <c r="EFH74" s="399"/>
      <c r="EFI74" s="399"/>
      <c r="EFJ74" s="399"/>
      <c r="EFK74" s="399"/>
      <c r="EFL74" s="399"/>
      <c r="EFM74" s="399"/>
      <c r="EFN74" s="399"/>
      <c r="EFO74" s="399"/>
      <c r="EFP74" s="399"/>
      <c r="EFQ74" s="918"/>
      <c r="EFR74" s="918"/>
      <c r="EFS74" s="918"/>
      <c r="EFT74" s="566"/>
      <c r="EFU74" s="399"/>
      <c r="EFV74" s="399"/>
      <c r="EFW74" s="399"/>
      <c r="EFX74" s="567"/>
      <c r="EFY74" s="399"/>
      <c r="EFZ74" s="399"/>
      <c r="EGA74" s="399"/>
      <c r="EGB74" s="399"/>
      <c r="EGC74" s="399"/>
      <c r="EGD74" s="399"/>
      <c r="EGE74" s="399"/>
      <c r="EGF74" s="399"/>
      <c r="EGG74" s="399"/>
      <c r="EGH74" s="918"/>
      <c r="EGI74" s="918"/>
      <c r="EGJ74" s="918"/>
      <c r="EGK74" s="566"/>
      <c r="EGL74" s="399"/>
      <c r="EGM74" s="399"/>
      <c r="EGN74" s="399"/>
      <c r="EGO74" s="567"/>
      <c r="EGP74" s="399"/>
      <c r="EGQ74" s="399"/>
      <c r="EGR74" s="399"/>
      <c r="EGS74" s="399"/>
      <c r="EGT74" s="399"/>
      <c r="EGU74" s="399"/>
      <c r="EGV74" s="399"/>
      <c r="EGW74" s="399"/>
      <c r="EGX74" s="399"/>
      <c r="EGY74" s="918"/>
      <c r="EGZ74" s="918"/>
      <c r="EHA74" s="918"/>
      <c r="EHB74" s="566"/>
      <c r="EHC74" s="399"/>
      <c r="EHD74" s="399"/>
      <c r="EHE74" s="399"/>
      <c r="EHF74" s="567"/>
      <c r="EHG74" s="399"/>
      <c r="EHH74" s="399"/>
      <c r="EHI74" s="399"/>
      <c r="EHJ74" s="399"/>
      <c r="EHK74" s="399"/>
      <c r="EHL74" s="399"/>
      <c r="EHM74" s="399"/>
      <c r="EHN74" s="399"/>
      <c r="EHO74" s="399"/>
      <c r="EHP74" s="918"/>
      <c r="EHQ74" s="918"/>
      <c r="EHR74" s="918"/>
      <c r="EHS74" s="566"/>
      <c r="EHT74" s="399"/>
      <c r="EHU74" s="399"/>
      <c r="EHV74" s="399"/>
      <c r="EHW74" s="567"/>
      <c r="EHX74" s="399"/>
      <c r="EHY74" s="399"/>
      <c r="EHZ74" s="399"/>
      <c r="EIA74" s="399"/>
      <c r="EIB74" s="399"/>
      <c r="EIC74" s="399"/>
      <c r="EID74" s="399"/>
      <c r="EIE74" s="399"/>
      <c r="EIF74" s="399"/>
      <c r="EIG74" s="918"/>
      <c r="EIH74" s="918"/>
      <c r="EII74" s="918"/>
      <c r="EIJ74" s="566"/>
      <c r="EIK74" s="399"/>
      <c r="EIL74" s="399"/>
      <c r="EIM74" s="399"/>
      <c r="EIN74" s="567"/>
      <c r="EIO74" s="399"/>
      <c r="EIP74" s="399"/>
      <c r="EIQ74" s="399"/>
      <c r="EIR74" s="399"/>
      <c r="EIS74" s="399"/>
      <c r="EIT74" s="399"/>
      <c r="EIU74" s="399"/>
      <c r="EIV74" s="399"/>
      <c r="EIW74" s="399"/>
      <c r="EIX74" s="918"/>
      <c r="EIY74" s="918"/>
      <c r="EIZ74" s="918"/>
      <c r="EJA74" s="566"/>
      <c r="EJB74" s="399"/>
      <c r="EJC74" s="399"/>
      <c r="EJD74" s="399"/>
      <c r="EJE74" s="567"/>
      <c r="EJF74" s="399"/>
      <c r="EJG74" s="399"/>
      <c r="EJH74" s="399"/>
      <c r="EJI74" s="399"/>
      <c r="EJJ74" s="399"/>
      <c r="EJK74" s="399"/>
      <c r="EJL74" s="399"/>
      <c r="EJM74" s="399"/>
      <c r="EJN74" s="399"/>
      <c r="EJO74" s="918"/>
      <c r="EJP74" s="918"/>
      <c r="EJQ74" s="918"/>
      <c r="EJR74" s="566"/>
      <c r="EJS74" s="399"/>
      <c r="EJT74" s="399"/>
      <c r="EJU74" s="399"/>
      <c r="EJV74" s="567"/>
      <c r="EJW74" s="399"/>
      <c r="EJX74" s="399"/>
      <c r="EJY74" s="399"/>
      <c r="EJZ74" s="399"/>
      <c r="EKA74" s="399"/>
      <c r="EKB74" s="399"/>
      <c r="EKC74" s="399"/>
      <c r="EKD74" s="399"/>
      <c r="EKE74" s="399"/>
      <c r="EKF74" s="918"/>
      <c r="EKG74" s="918"/>
      <c r="EKH74" s="918"/>
      <c r="EKI74" s="566"/>
      <c r="EKJ74" s="399"/>
      <c r="EKK74" s="399"/>
      <c r="EKL74" s="399"/>
      <c r="EKM74" s="567"/>
      <c r="EKN74" s="399"/>
      <c r="EKO74" s="399"/>
      <c r="EKP74" s="399"/>
      <c r="EKQ74" s="399"/>
      <c r="EKR74" s="399"/>
      <c r="EKS74" s="399"/>
      <c r="EKT74" s="399"/>
      <c r="EKU74" s="399"/>
      <c r="EKV74" s="399"/>
      <c r="EKW74" s="918"/>
      <c r="EKX74" s="918"/>
      <c r="EKY74" s="918"/>
      <c r="EKZ74" s="566"/>
      <c r="ELA74" s="399"/>
      <c r="ELB74" s="399"/>
      <c r="ELC74" s="399"/>
      <c r="ELD74" s="567"/>
      <c r="ELE74" s="399"/>
      <c r="ELF74" s="399"/>
      <c r="ELG74" s="399"/>
      <c r="ELH74" s="399"/>
      <c r="ELI74" s="399"/>
      <c r="ELJ74" s="399"/>
      <c r="ELK74" s="399"/>
      <c r="ELL74" s="399"/>
      <c r="ELM74" s="399"/>
      <c r="ELN74" s="918"/>
      <c r="ELO74" s="918"/>
      <c r="ELP74" s="918"/>
      <c r="ELQ74" s="566"/>
      <c r="ELR74" s="399"/>
      <c r="ELS74" s="399"/>
      <c r="ELT74" s="399"/>
      <c r="ELU74" s="567"/>
      <c r="ELV74" s="399"/>
      <c r="ELW74" s="399"/>
      <c r="ELX74" s="399"/>
      <c r="ELY74" s="399"/>
      <c r="ELZ74" s="399"/>
      <c r="EMA74" s="399"/>
      <c r="EMB74" s="399"/>
      <c r="EMC74" s="399"/>
      <c r="EMD74" s="399"/>
      <c r="EME74" s="918"/>
      <c r="EMF74" s="918"/>
      <c r="EMG74" s="918"/>
      <c r="EMH74" s="566"/>
      <c r="EMI74" s="399"/>
      <c r="EMJ74" s="399"/>
      <c r="EMK74" s="399"/>
      <c r="EML74" s="567"/>
      <c r="EMM74" s="399"/>
      <c r="EMN74" s="399"/>
      <c r="EMO74" s="399"/>
      <c r="EMP74" s="399"/>
      <c r="EMQ74" s="399"/>
      <c r="EMR74" s="399"/>
      <c r="EMS74" s="399"/>
      <c r="EMT74" s="399"/>
      <c r="EMU74" s="399"/>
      <c r="EMV74" s="918"/>
      <c r="EMW74" s="918"/>
      <c r="EMX74" s="918"/>
      <c r="EMY74" s="566"/>
      <c r="EMZ74" s="399"/>
      <c r="ENA74" s="399"/>
      <c r="ENB74" s="399"/>
      <c r="ENC74" s="567"/>
      <c r="END74" s="399"/>
      <c r="ENE74" s="399"/>
      <c r="ENF74" s="399"/>
      <c r="ENG74" s="399"/>
      <c r="ENH74" s="399"/>
      <c r="ENI74" s="399"/>
      <c r="ENJ74" s="399"/>
      <c r="ENK74" s="399"/>
      <c r="ENL74" s="399"/>
      <c r="ENM74" s="918"/>
      <c r="ENN74" s="918"/>
      <c r="ENO74" s="918"/>
      <c r="ENP74" s="566"/>
      <c r="ENQ74" s="399"/>
      <c r="ENR74" s="399"/>
      <c r="ENS74" s="399"/>
      <c r="ENT74" s="567"/>
      <c r="ENU74" s="399"/>
      <c r="ENV74" s="399"/>
      <c r="ENW74" s="399"/>
      <c r="ENX74" s="399"/>
      <c r="ENY74" s="399"/>
      <c r="ENZ74" s="399"/>
      <c r="EOA74" s="399"/>
      <c r="EOB74" s="399"/>
      <c r="EOC74" s="399"/>
      <c r="EOD74" s="918"/>
      <c r="EOE74" s="918"/>
      <c r="EOF74" s="918"/>
      <c r="EOG74" s="566"/>
      <c r="EOH74" s="399"/>
      <c r="EOI74" s="399"/>
      <c r="EOJ74" s="399"/>
      <c r="EOK74" s="567"/>
      <c r="EOL74" s="399"/>
      <c r="EOM74" s="399"/>
      <c r="EON74" s="399"/>
      <c r="EOO74" s="399"/>
      <c r="EOP74" s="399"/>
      <c r="EOQ74" s="399"/>
      <c r="EOR74" s="399"/>
      <c r="EOS74" s="399"/>
      <c r="EOT74" s="399"/>
      <c r="EOU74" s="918"/>
      <c r="EOV74" s="918"/>
      <c r="EOW74" s="918"/>
      <c r="EOX74" s="566"/>
      <c r="EOY74" s="399"/>
      <c r="EOZ74" s="399"/>
      <c r="EPA74" s="399"/>
      <c r="EPB74" s="567"/>
      <c r="EPC74" s="399"/>
      <c r="EPD74" s="399"/>
      <c r="EPE74" s="399"/>
      <c r="EPF74" s="399"/>
      <c r="EPG74" s="399"/>
      <c r="EPH74" s="399"/>
      <c r="EPI74" s="399"/>
      <c r="EPJ74" s="399"/>
      <c r="EPK74" s="399"/>
      <c r="EPL74" s="918"/>
      <c r="EPM74" s="918"/>
      <c r="EPN74" s="918"/>
      <c r="EPO74" s="566"/>
      <c r="EPP74" s="399"/>
      <c r="EPQ74" s="399"/>
      <c r="EPR74" s="399"/>
      <c r="EPS74" s="567"/>
      <c r="EPT74" s="399"/>
      <c r="EPU74" s="399"/>
      <c r="EPV74" s="399"/>
      <c r="EPW74" s="399"/>
      <c r="EPX74" s="399"/>
      <c r="EPY74" s="399"/>
      <c r="EPZ74" s="399"/>
      <c r="EQA74" s="399"/>
      <c r="EQB74" s="399"/>
      <c r="EQC74" s="918"/>
      <c r="EQD74" s="918"/>
      <c r="EQE74" s="918"/>
      <c r="EQF74" s="566"/>
      <c r="EQG74" s="399"/>
      <c r="EQH74" s="399"/>
      <c r="EQI74" s="399"/>
      <c r="EQJ74" s="567"/>
      <c r="EQK74" s="399"/>
      <c r="EQL74" s="399"/>
      <c r="EQM74" s="399"/>
      <c r="EQN74" s="399"/>
      <c r="EQO74" s="399"/>
      <c r="EQP74" s="399"/>
      <c r="EQQ74" s="399"/>
      <c r="EQR74" s="399"/>
      <c r="EQS74" s="399"/>
      <c r="EQT74" s="918"/>
      <c r="EQU74" s="918"/>
      <c r="EQV74" s="918"/>
      <c r="EQW74" s="566"/>
      <c r="EQX74" s="399"/>
      <c r="EQY74" s="399"/>
      <c r="EQZ74" s="399"/>
      <c r="ERA74" s="567"/>
      <c r="ERB74" s="399"/>
      <c r="ERC74" s="399"/>
      <c r="ERD74" s="399"/>
      <c r="ERE74" s="399"/>
      <c r="ERF74" s="399"/>
      <c r="ERG74" s="399"/>
      <c r="ERH74" s="399"/>
      <c r="ERI74" s="399"/>
      <c r="ERJ74" s="399"/>
      <c r="ERK74" s="918"/>
      <c r="ERL74" s="918"/>
      <c r="ERM74" s="918"/>
      <c r="ERN74" s="566"/>
      <c r="ERO74" s="399"/>
      <c r="ERP74" s="399"/>
      <c r="ERQ74" s="399"/>
      <c r="ERR74" s="567"/>
      <c r="ERS74" s="399"/>
      <c r="ERT74" s="399"/>
      <c r="ERU74" s="399"/>
      <c r="ERV74" s="399"/>
      <c r="ERW74" s="399"/>
      <c r="ERX74" s="399"/>
      <c r="ERY74" s="399"/>
      <c r="ERZ74" s="399"/>
      <c r="ESA74" s="399"/>
      <c r="ESB74" s="918"/>
      <c r="ESC74" s="918"/>
      <c r="ESD74" s="918"/>
      <c r="ESE74" s="566"/>
      <c r="ESF74" s="399"/>
      <c r="ESG74" s="399"/>
      <c r="ESH74" s="399"/>
      <c r="ESI74" s="567"/>
      <c r="ESJ74" s="399"/>
      <c r="ESK74" s="399"/>
      <c r="ESL74" s="399"/>
      <c r="ESM74" s="399"/>
      <c r="ESN74" s="399"/>
      <c r="ESO74" s="399"/>
      <c r="ESP74" s="399"/>
      <c r="ESQ74" s="399"/>
      <c r="ESR74" s="399"/>
      <c r="ESS74" s="918"/>
      <c r="EST74" s="918"/>
      <c r="ESU74" s="918"/>
      <c r="ESV74" s="566"/>
      <c r="ESW74" s="399"/>
      <c r="ESX74" s="399"/>
      <c r="ESY74" s="399"/>
      <c r="ESZ74" s="567"/>
      <c r="ETA74" s="399"/>
      <c r="ETB74" s="399"/>
      <c r="ETC74" s="399"/>
      <c r="ETD74" s="399"/>
      <c r="ETE74" s="399"/>
      <c r="ETF74" s="399"/>
      <c r="ETG74" s="399"/>
      <c r="ETH74" s="399"/>
      <c r="ETI74" s="399"/>
      <c r="ETJ74" s="918"/>
      <c r="ETK74" s="918"/>
      <c r="ETL74" s="918"/>
      <c r="ETM74" s="566"/>
      <c r="ETN74" s="399"/>
      <c r="ETO74" s="399"/>
      <c r="ETP74" s="399"/>
      <c r="ETQ74" s="567"/>
      <c r="ETR74" s="399"/>
      <c r="ETS74" s="399"/>
      <c r="ETT74" s="399"/>
      <c r="ETU74" s="399"/>
      <c r="ETV74" s="399"/>
      <c r="ETW74" s="399"/>
      <c r="ETX74" s="399"/>
      <c r="ETY74" s="399"/>
      <c r="ETZ74" s="399"/>
      <c r="EUA74" s="918"/>
      <c r="EUB74" s="918"/>
      <c r="EUC74" s="918"/>
      <c r="EUD74" s="566"/>
      <c r="EUE74" s="399"/>
      <c r="EUF74" s="399"/>
      <c r="EUG74" s="399"/>
      <c r="EUH74" s="567"/>
      <c r="EUI74" s="399"/>
      <c r="EUJ74" s="399"/>
      <c r="EUK74" s="399"/>
      <c r="EUL74" s="399"/>
      <c r="EUM74" s="399"/>
      <c r="EUN74" s="399"/>
      <c r="EUO74" s="399"/>
      <c r="EUP74" s="399"/>
      <c r="EUQ74" s="399"/>
      <c r="EUR74" s="918"/>
      <c r="EUS74" s="918"/>
      <c r="EUT74" s="918"/>
      <c r="EUU74" s="566"/>
      <c r="EUV74" s="399"/>
      <c r="EUW74" s="399"/>
      <c r="EUX74" s="399"/>
      <c r="EUY74" s="567"/>
      <c r="EUZ74" s="399"/>
      <c r="EVA74" s="399"/>
      <c r="EVB74" s="399"/>
      <c r="EVC74" s="399"/>
      <c r="EVD74" s="399"/>
      <c r="EVE74" s="399"/>
      <c r="EVF74" s="399"/>
      <c r="EVG74" s="399"/>
      <c r="EVH74" s="399"/>
      <c r="EVI74" s="918"/>
      <c r="EVJ74" s="918"/>
      <c r="EVK74" s="918"/>
      <c r="EVL74" s="566"/>
      <c r="EVM74" s="399"/>
      <c r="EVN74" s="399"/>
      <c r="EVO74" s="399"/>
      <c r="EVP74" s="567"/>
      <c r="EVQ74" s="399"/>
      <c r="EVR74" s="399"/>
      <c r="EVS74" s="399"/>
      <c r="EVT74" s="399"/>
      <c r="EVU74" s="399"/>
      <c r="EVV74" s="399"/>
      <c r="EVW74" s="399"/>
      <c r="EVX74" s="399"/>
      <c r="EVY74" s="399"/>
      <c r="EVZ74" s="918"/>
      <c r="EWA74" s="918"/>
      <c r="EWB74" s="918"/>
      <c r="EWC74" s="566"/>
      <c r="EWD74" s="399"/>
      <c r="EWE74" s="399"/>
      <c r="EWF74" s="399"/>
      <c r="EWG74" s="567"/>
      <c r="EWH74" s="399"/>
      <c r="EWI74" s="399"/>
      <c r="EWJ74" s="399"/>
      <c r="EWK74" s="399"/>
      <c r="EWL74" s="399"/>
      <c r="EWM74" s="399"/>
      <c r="EWN74" s="399"/>
      <c r="EWO74" s="399"/>
      <c r="EWP74" s="399"/>
      <c r="EWQ74" s="918"/>
      <c r="EWR74" s="918"/>
      <c r="EWS74" s="918"/>
      <c r="EWT74" s="566"/>
      <c r="EWU74" s="399"/>
      <c r="EWV74" s="399"/>
      <c r="EWW74" s="399"/>
      <c r="EWX74" s="567"/>
      <c r="EWY74" s="399"/>
      <c r="EWZ74" s="399"/>
      <c r="EXA74" s="399"/>
      <c r="EXB74" s="399"/>
      <c r="EXC74" s="399"/>
      <c r="EXD74" s="399"/>
      <c r="EXE74" s="399"/>
      <c r="EXF74" s="399"/>
      <c r="EXG74" s="399"/>
      <c r="EXH74" s="918"/>
      <c r="EXI74" s="918"/>
      <c r="EXJ74" s="918"/>
      <c r="EXK74" s="566"/>
      <c r="EXL74" s="399"/>
      <c r="EXM74" s="399"/>
      <c r="EXN74" s="399"/>
      <c r="EXO74" s="567"/>
      <c r="EXP74" s="399"/>
      <c r="EXQ74" s="399"/>
      <c r="EXR74" s="399"/>
      <c r="EXS74" s="399"/>
      <c r="EXT74" s="399"/>
      <c r="EXU74" s="399"/>
      <c r="EXV74" s="399"/>
      <c r="EXW74" s="399"/>
      <c r="EXX74" s="399"/>
      <c r="EXY74" s="918"/>
      <c r="EXZ74" s="918"/>
      <c r="EYA74" s="918"/>
      <c r="EYB74" s="566"/>
      <c r="EYC74" s="399"/>
      <c r="EYD74" s="399"/>
      <c r="EYE74" s="399"/>
      <c r="EYF74" s="567"/>
      <c r="EYG74" s="399"/>
      <c r="EYH74" s="399"/>
      <c r="EYI74" s="399"/>
      <c r="EYJ74" s="399"/>
      <c r="EYK74" s="399"/>
      <c r="EYL74" s="399"/>
      <c r="EYM74" s="399"/>
      <c r="EYN74" s="399"/>
      <c r="EYO74" s="399"/>
      <c r="EYP74" s="918"/>
      <c r="EYQ74" s="918"/>
      <c r="EYR74" s="918"/>
      <c r="EYS74" s="566"/>
      <c r="EYT74" s="399"/>
      <c r="EYU74" s="399"/>
      <c r="EYV74" s="399"/>
      <c r="EYW74" s="567"/>
      <c r="EYX74" s="399"/>
      <c r="EYY74" s="399"/>
      <c r="EYZ74" s="399"/>
      <c r="EZA74" s="399"/>
      <c r="EZB74" s="399"/>
      <c r="EZC74" s="399"/>
      <c r="EZD74" s="399"/>
      <c r="EZE74" s="399"/>
      <c r="EZF74" s="399"/>
      <c r="EZG74" s="918"/>
      <c r="EZH74" s="918"/>
      <c r="EZI74" s="918"/>
      <c r="EZJ74" s="566"/>
      <c r="EZK74" s="399"/>
      <c r="EZL74" s="399"/>
      <c r="EZM74" s="399"/>
      <c r="EZN74" s="567"/>
      <c r="EZO74" s="399"/>
      <c r="EZP74" s="399"/>
      <c r="EZQ74" s="399"/>
      <c r="EZR74" s="399"/>
      <c r="EZS74" s="399"/>
      <c r="EZT74" s="399"/>
      <c r="EZU74" s="399"/>
      <c r="EZV74" s="399"/>
      <c r="EZW74" s="399"/>
      <c r="EZX74" s="918"/>
      <c r="EZY74" s="918"/>
      <c r="EZZ74" s="918"/>
      <c r="FAA74" s="566"/>
      <c r="FAB74" s="399"/>
      <c r="FAC74" s="399"/>
      <c r="FAD74" s="399"/>
      <c r="FAE74" s="567"/>
      <c r="FAF74" s="399"/>
      <c r="FAG74" s="399"/>
      <c r="FAH74" s="399"/>
      <c r="FAI74" s="399"/>
      <c r="FAJ74" s="399"/>
      <c r="FAK74" s="399"/>
      <c r="FAL74" s="399"/>
      <c r="FAM74" s="399"/>
      <c r="FAN74" s="399"/>
      <c r="FAO74" s="918"/>
      <c r="FAP74" s="918"/>
      <c r="FAQ74" s="918"/>
      <c r="FAR74" s="566"/>
      <c r="FAS74" s="399"/>
      <c r="FAT74" s="399"/>
      <c r="FAU74" s="399"/>
      <c r="FAV74" s="567"/>
      <c r="FAW74" s="399"/>
      <c r="FAX74" s="399"/>
      <c r="FAY74" s="399"/>
      <c r="FAZ74" s="399"/>
      <c r="FBA74" s="399"/>
      <c r="FBB74" s="399"/>
      <c r="FBC74" s="399"/>
      <c r="FBD74" s="399"/>
      <c r="FBE74" s="399"/>
      <c r="FBF74" s="918"/>
      <c r="FBG74" s="918"/>
      <c r="FBH74" s="918"/>
      <c r="FBI74" s="566"/>
      <c r="FBJ74" s="399"/>
      <c r="FBK74" s="399"/>
      <c r="FBL74" s="399"/>
      <c r="FBM74" s="567"/>
      <c r="FBN74" s="399"/>
      <c r="FBO74" s="399"/>
      <c r="FBP74" s="399"/>
      <c r="FBQ74" s="399"/>
      <c r="FBR74" s="399"/>
      <c r="FBS74" s="399"/>
      <c r="FBT74" s="399"/>
      <c r="FBU74" s="399"/>
      <c r="FBV74" s="399"/>
      <c r="FBW74" s="918"/>
      <c r="FBX74" s="918"/>
      <c r="FBY74" s="918"/>
      <c r="FBZ74" s="566"/>
      <c r="FCA74" s="399"/>
      <c r="FCB74" s="399"/>
      <c r="FCC74" s="399"/>
      <c r="FCD74" s="567"/>
      <c r="FCE74" s="399"/>
      <c r="FCF74" s="399"/>
      <c r="FCG74" s="399"/>
      <c r="FCH74" s="399"/>
      <c r="FCI74" s="399"/>
      <c r="FCJ74" s="399"/>
      <c r="FCK74" s="399"/>
      <c r="FCL74" s="399"/>
      <c r="FCM74" s="399"/>
      <c r="FCN74" s="918"/>
      <c r="FCO74" s="918"/>
      <c r="FCP74" s="918"/>
      <c r="FCQ74" s="566"/>
      <c r="FCR74" s="399"/>
      <c r="FCS74" s="399"/>
      <c r="FCT74" s="399"/>
      <c r="FCU74" s="567"/>
      <c r="FCV74" s="399"/>
      <c r="FCW74" s="399"/>
      <c r="FCX74" s="399"/>
      <c r="FCY74" s="399"/>
      <c r="FCZ74" s="399"/>
      <c r="FDA74" s="399"/>
      <c r="FDB74" s="399"/>
      <c r="FDC74" s="399"/>
      <c r="FDD74" s="399"/>
      <c r="FDE74" s="918"/>
      <c r="FDF74" s="918"/>
      <c r="FDG74" s="918"/>
      <c r="FDH74" s="566"/>
      <c r="FDI74" s="399"/>
      <c r="FDJ74" s="399"/>
      <c r="FDK74" s="399"/>
      <c r="FDL74" s="567"/>
      <c r="FDM74" s="399"/>
      <c r="FDN74" s="399"/>
      <c r="FDO74" s="399"/>
      <c r="FDP74" s="399"/>
      <c r="FDQ74" s="399"/>
      <c r="FDR74" s="399"/>
      <c r="FDS74" s="399"/>
      <c r="FDT74" s="399"/>
      <c r="FDU74" s="399"/>
      <c r="FDV74" s="918"/>
      <c r="FDW74" s="918"/>
      <c r="FDX74" s="918"/>
      <c r="FDY74" s="566"/>
      <c r="FDZ74" s="399"/>
      <c r="FEA74" s="399"/>
      <c r="FEB74" s="399"/>
      <c r="FEC74" s="567"/>
      <c r="FED74" s="399"/>
      <c r="FEE74" s="399"/>
      <c r="FEF74" s="399"/>
      <c r="FEG74" s="399"/>
      <c r="FEH74" s="399"/>
      <c r="FEI74" s="399"/>
      <c r="FEJ74" s="399"/>
      <c r="FEK74" s="399"/>
      <c r="FEL74" s="399"/>
      <c r="FEM74" s="918"/>
      <c r="FEN74" s="918"/>
      <c r="FEO74" s="918"/>
      <c r="FEP74" s="566"/>
      <c r="FEQ74" s="399"/>
      <c r="FER74" s="399"/>
      <c r="FES74" s="399"/>
      <c r="FET74" s="567"/>
      <c r="FEU74" s="399"/>
      <c r="FEV74" s="399"/>
      <c r="FEW74" s="399"/>
      <c r="FEX74" s="399"/>
      <c r="FEY74" s="399"/>
      <c r="FEZ74" s="399"/>
      <c r="FFA74" s="399"/>
      <c r="FFB74" s="399"/>
      <c r="FFC74" s="399"/>
      <c r="FFD74" s="918"/>
      <c r="FFE74" s="918"/>
      <c r="FFF74" s="918"/>
      <c r="FFG74" s="566"/>
      <c r="FFH74" s="399"/>
      <c r="FFI74" s="399"/>
      <c r="FFJ74" s="399"/>
      <c r="FFK74" s="567"/>
      <c r="FFL74" s="399"/>
      <c r="FFM74" s="399"/>
      <c r="FFN74" s="399"/>
      <c r="FFO74" s="399"/>
      <c r="FFP74" s="399"/>
      <c r="FFQ74" s="399"/>
      <c r="FFR74" s="399"/>
      <c r="FFS74" s="399"/>
      <c r="FFT74" s="399"/>
      <c r="FFU74" s="918"/>
      <c r="FFV74" s="918"/>
      <c r="FFW74" s="918"/>
      <c r="FFX74" s="566"/>
      <c r="FFY74" s="399"/>
      <c r="FFZ74" s="399"/>
      <c r="FGA74" s="399"/>
      <c r="FGB74" s="567"/>
      <c r="FGC74" s="399"/>
      <c r="FGD74" s="399"/>
      <c r="FGE74" s="399"/>
      <c r="FGF74" s="399"/>
      <c r="FGG74" s="399"/>
      <c r="FGH74" s="399"/>
      <c r="FGI74" s="399"/>
      <c r="FGJ74" s="399"/>
      <c r="FGK74" s="399"/>
      <c r="FGL74" s="918"/>
      <c r="FGM74" s="918"/>
      <c r="FGN74" s="918"/>
      <c r="FGO74" s="566"/>
      <c r="FGP74" s="399"/>
      <c r="FGQ74" s="399"/>
      <c r="FGR74" s="399"/>
      <c r="FGS74" s="567"/>
      <c r="FGT74" s="399"/>
      <c r="FGU74" s="399"/>
      <c r="FGV74" s="399"/>
      <c r="FGW74" s="399"/>
      <c r="FGX74" s="399"/>
      <c r="FGY74" s="399"/>
      <c r="FGZ74" s="399"/>
      <c r="FHA74" s="399"/>
      <c r="FHB74" s="399"/>
      <c r="FHC74" s="918"/>
      <c r="FHD74" s="918"/>
      <c r="FHE74" s="918"/>
      <c r="FHF74" s="566"/>
      <c r="FHG74" s="399"/>
      <c r="FHH74" s="399"/>
      <c r="FHI74" s="399"/>
      <c r="FHJ74" s="567"/>
      <c r="FHK74" s="399"/>
      <c r="FHL74" s="399"/>
      <c r="FHM74" s="399"/>
      <c r="FHN74" s="399"/>
      <c r="FHO74" s="399"/>
      <c r="FHP74" s="399"/>
      <c r="FHQ74" s="399"/>
      <c r="FHR74" s="399"/>
      <c r="FHS74" s="399"/>
      <c r="FHT74" s="918"/>
      <c r="FHU74" s="918"/>
      <c r="FHV74" s="918"/>
      <c r="FHW74" s="566"/>
      <c r="FHX74" s="399"/>
      <c r="FHY74" s="399"/>
      <c r="FHZ74" s="399"/>
      <c r="FIA74" s="567"/>
      <c r="FIB74" s="399"/>
      <c r="FIC74" s="399"/>
      <c r="FID74" s="399"/>
      <c r="FIE74" s="399"/>
      <c r="FIF74" s="399"/>
      <c r="FIG74" s="399"/>
      <c r="FIH74" s="399"/>
      <c r="FII74" s="399"/>
      <c r="FIJ74" s="399"/>
      <c r="FIK74" s="918"/>
      <c r="FIL74" s="918"/>
      <c r="FIM74" s="918"/>
      <c r="FIN74" s="566"/>
      <c r="FIO74" s="399"/>
      <c r="FIP74" s="399"/>
      <c r="FIQ74" s="399"/>
      <c r="FIR74" s="567"/>
      <c r="FIS74" s="399"/>
      <c r="FIT74" s="399"/>
      <c r="FIU74" s="399"/>
      <c r="FIV74" s="399"/>
      <c r="FIW74" s="399"/>
      <c r="FIX74" s="399"/>
      <c r="FIY74" s="399"/>
      <c r="FIZ74" s="399"/>
      <c r="FJA74" s="399"/>
      <c r="FJB74" s="918"/>
      <c r="FJC74" s="918"/>
      <c r="FJD74" s="918"/>
      <c r="FJE74" s="566"/>
      <c r="FJF74" s="399"/>
      <c r="FJG74" s="399"/>
      <c r="FJH74" s="399"/>
      <c r="FJI74" s="567"/>
      <c r="FJJ74" s="399"/>
      <c r="FJK74" s="399"/>
      <c r="FJL74" s="399"/>
      <c r="FJM74" s="399"/>
      <c r="FJN74" s="399"/>
      <c r="FJO74" s="399"/>
      <c r="FJP74" s="399"/>
      <c r="FJQ74" s="399"/>
      <c r="FJR74" s="399"/>
      <c r="FJS74" s="918"/>
      <c r="FJT74" s="918"/>
      <c r="FJU74" s="918"/>
      <c r="FJV74" s="566"/>
      <c r="FJW74" s="399"/>
      <c r="FJX74" s="399"/>
      <c r="FJY74" s="399"/>
      <c r="FJZ74" s="567"/>
      <c r="FKA74" s="399"/>
      <c r="FKB74" s="399"/>
      <c r="FKC74" s="399"/>
      <c r="FKD74" s="399"/>
      <c r="FKE74" s="399"/>
      <c r="FKF74" s="399"/>
      <c r="FKG74" s="399"/>
      <c r="FKH74" s="399"/>
      <c r="FKI74" s="399"/>
      <c r="FKJ74" s="918"/>
      <c r="FKK74" s="918"/>
      <c r="FKL74" s="918"/>
      <c r="FKM74" s="566"/>
      <c r="FKN74" s="399"/>
      <c r="FKO74" s="399"/>
      <c r="FKP74" s="399"/>
      <c r="FKQ74" s="567"/>
      <c r="FKR74" s="399"/>
      <c r="FKS74" s="399"/>
      <c r="FKT74" s="399"/>
      <c r="FKU74" s="399"/>
      <c r="FKV74" s="399"/>
      <c r="FKW74" s="399"/>
      <c r="FKX74" s="399"/>
      <c r="FKY74" s="399"/>
      <c r="FKZ74" s="399"/>
      <c r="FLA74" s="918"/>
      <c r="FLB74" s="918"/>
      <c r="FLC74" s="918"/>
      <c r="FLD74" s="566"/>
      <c r="FLE74" s="399"/>
      <c r="FLF74" s="399"/>
      <c r="FLG74" s="399"/>
      <c r="FLH74" s="567"/>
      <c r="FLI74" s="399"/>
      <c r="FLJ74" s="399"/>
      <c r="FLK74" s="399"/>
      <c r="FLL74" s="399"/>
      <c r="FLM74" s="399"/>
      <c r="FLN74" s="399"/>
      <c r="FLO74" s="399"/>
      <c r="FLP74" s="399"/>
      <c r="FLQ74" s="399"/>
      <c r="FLR74" s="918"/>
      <c r="FLS74" s="918"/>
      <c r="FLT74" s="918"/>
      <c r="FLU74" s="566"/>
      <c r="FLV74" s="399"/>
      <c r="FLW74" s="399"/>
      <c r="FLX74" s="399"/>
      <c r="FLY74" s="567"/>
      <c r="FLZ74" s="399"/>
      <c r="FMA74" s="399"/>
      <c r="FMB74" s="399"/>
      <c r="FMC74" s="399"/>
      <c r="FMD74" s="399"/>
      <c r="FME74" s="399"/>
      <c r="FMF74" s="399"/>
      <c r="FMG74" s="399"/>
      <c r="FMH74" s="399"/>
      <c r="FMI74" s="918"/>
      <c r="FMJ74" s="918"/>
      <c r="FMK74" s="918"/>
      <c r="FML74" s="566"/>
      <c r="FMM74" s="399"/>
      <c r="FMN74" s="399"/>
      <c r="FMO74" s="399"/>
      <c r="FMP74" s="567"/>
      <c r="FMQ74" s="399"/>
      <c r="FMR74" s="399"/>
      <c r="FMS74" s="399"/>
      <c r="FMT74" s="399"/>
      <c r="FMU74" s="399"/>
      <c r="FMV74" s="399"/>
      <c r="FMW74" s="399"/>
      <c r="FMX74" s="399"/>
      <c r="FMY74" s="399"/>
      <c r="FMZ74" s="918"/>
      <c r="FNA74" s="918"/>
      <c r="FNB74" s="918"/>
      <c r="FNC74" s="566"/>
      <c r="FND74" s="399"/>
      <c r="FNE74" s="399"/>
      <c r="FNF74" s="399"/>
      <c r="FNG74" s="567"/>
      <c r="FNH74" s="399"/>
      <c r="FNI74" s="399"/>
      <c r="FNJ74" s="399"/>
      <c r="FNK74" s="399"/>
      <c r="FNL74" s="399"/>
      <c r="FNM74" s="399"/>
      <c r="FNN74" s="399"/>
      <c r="FNO74" s="399"/>
      <c r="FNP74" s="399"/>
      <c r="FNQ74" s="918"/>
      <c r="FNR74" s="918"/>
      <c r="FNS74" s="918"/>
      <c r="FNT74" s="566"/>
      <c r="FNU74" s="399"/>
      <c r="FNV74" s="399"/>
      <c r="FNW74" s="399"/>
      <c r="FNX74" s="567"/>
      <c r="FNY74" s="399"/>
      <c r="FNZ74" s="399"/>
      <c r="FOA74" s="399"/>
      <c r="FOB74" s="399"/>
      <c r="FOC74" s="399"/>
      <c r="FOD74" s="399"/>
      <c r="FOE74" s="399"/>
      <c r="FOF74" s="399"/>
      <c r="FOG74" s="399"/>
      <c r="FOH74" s="918"/>
      <c r="FOI74" s="918"/>
      <c r="FOJ74" s="918"/>
      <c r="FOK74" s="566"/>
      <c r="FOL74" s="399"/>
      <c r="FOM74" s="399"/>
      <c r="FON74" s="399"/>
      <c r="FOO74" s="567"/>
      <c r="FOP74" s="399"/>
      <c r="FOQ74" s="399"/>
      <c r="FOR74" s="399"/>
      <c r="FOS74" s="399"/>
      <c r="FOT74" s="399"/>
      <c r="FOU74" s="399"/>
      <c r="FOV74" s="399"/>
      <c r="FOW74" s="399"/>
      <c r="FOX74" s="399"/>
      <c r="FOY74" s="918"/>
      <c r="FOZ74" s="918"/>
      <c r="FPA74" s="918"/>
      <c r="FPB74" s="566"/>
      <c r="FPC74" s="399"/>
      <c r="FPD74" s="399"/>
      <c r="FPE74" s="399"/>
      <c r="FPF74" s="567"/>
      <c r="FPG74" s="399"/>
      <c r="FPH74" s="399"/>
      <c r="FPI74" s="399"/>
      <c r="FPJ74" s="399"/>
      <c r="FPK74" s="399"/>
      <c r="FPL74" s="399"/>
      <c r="FPM74" s="399"/>
      <c r="FPN74" s="399"/>
      <c r="FPO74" s="399"/>
      <c r="FPP74" s="918"/>
      <c r="FPQ74" s="918"/>
      <c r="FPR74" s="918"/>
      <c r="FPS74" s="566"/>
      <c r="FPT74" s="399"/>
      <c r="FPU74" s="399"/>
      <c r="FPV74" s="399"/>
      <c r="FPW74" s="567"/>
      <c r="FPX74" s="399"/>
      <c r="FPY74" s="399"/>
      <c r="FPZ74" s="399"/>
      <c r="FQA74" s="399"/>
      <c r="FQB74" s="399"/>
      <c r="FQC74" s="399"/>
      <c r="FQD74" s="399"/>
      <c r="FQE74" s="399"/>
      <c r="FQF74" s="399"/>
      <c r="FQG74" s="918"/>
      <c r="FQH74" s="918"/>
      <c r="FQI74" s="918"/>
      <c r="FQJ74" s="566"/>
      <c r="FQK74" s="399"/>
      <c r="FQL74" s="399"/>
      <c r="FQM74" s="399"/>
      <c r="FQN74" s="567"/>
      <c r="FQO74" s="399"/>
      <c r="FQP74" s="399"/>
      <c r="FQQ74" s="399"/>
      <c r="FQR74" s="399"/>
      <c r="FQS74" s="399"/>
      <c r="FQT74" s="399"/>
      <c r="FQU74" s="399"/>
      <c r="FQV74" s="399"/>
      <c r="FQW74" s="399"/>
      <c r="FQX74" s="918"/>
      <c r="FQY74" s="918"/>
      <c r="FQZ74" s="918"/>
      <c r="FRA74" s="566"/>
      <c r="FRB74" s="399"/>
      <c r="FRC74" s="399"/>
      <c r="FRD74" s="399"/>
      <c r="FRE74" s="567"/>
      <c r="FRF74" s="399"/>
      <c r="FRG74" s="399"/>
      <c r="FRH74" s="399"/>
      <c r="FRI74" s="399"/>
      <c r="FRJ74" s="399"/>
      <c r="FRK74" s="399"/>
      <c r="FRL74" s="399"/>
      <c r="FRM74" s="399"/>
      <c r="FRN74" s="399"/>
      <c r="FRO74" s="918"/>
      <c r="FRP74" s="918"/>
      <c r="FRQ74" s="918"/>
      <c r="FRR74" s="566"/>
      <c r="FRS74" s="399"/>
      <c r="FRT74" s="399"/>
      <c r="FRU74" s="399"/>
      <c r="FRV74" s="567"/>
      <c r="FRW74" s="399"/>
      <c r="FRX74" s="399"/>
      <c r="FRY74" s="399"/>
      <c r="FRZ74" s="399"/>
      <c r="FSA74" s="399"/>
      <c r="FSB74" s="399"/>
      <c r="FSC74" s="399"/>
      <c r="FSD74" s="399"/>
      <c r="FSE74" s="399"/>
      <c r="FSF74" s="918"/>
      <c r="FSG74" s="918"/>
      <c r="FSH74" s="918"/>
      <c r="FSI74" s="566"/>
      <c r="FSJ74" s="399"/>
      <c r="FSK74" s="399"/>
      <c r="FSL74" s="399"/>
      <c r="FSM74" s="567"/>
      <c r="FSN74" s="399"/>
      <c r="FSO74" s="399"/>
      <c r="FSP74" s="399"/>
      <c r="FSQ74" s="399"/>
      <c r="FSR74" s="399"/>
      <c r="FSS74" s="399"/>
      <c r="FST74" s="399"/>
      <c r="FSU74" s="399"/>
      <c r="FSV74" s="399"/>
      <c r="FSW74" s="918"/>
      <c r="FSX74" s="918"/>
      <c r="FSY74" s="918"/>
      <c r="FSZ74" s="566"/>
      <c r="FTA74" s="399"/>
      <c r="FTB74" s="399"/>
      <c r="FTC74" s="399"/>
      <c r="FTD74" s="567"/>
      <c r="FTE74" s="399"/>
      <c r="FTF74" s="399"/>
      <c r="FTG74" s="399"/>
      <c r="FTH74" s="399"/>
      <c r="FTI74" s="399"/>
      <c r="FTJ74" s="399"/>
      <c r="FTK74" s="399"/>
      <c r="FTL74" s="399"/>
      <c r="FTM74" s="399"/>
      <c r="FTN74" s="918"/>
      <c r="FTO74" s="918"/>
      <c r="FTP74" s="918"/>
      <c r="FTQ74" s="566"/>
      <c r="FTR74" s="399"/>
      <c r="FTS74" s="399"/>
      <c r="FTT74" s="399"/>
      <c r="FTU74" s="567"/>
      <c r="FTV74" s="399"/>
      <c r="FTW74" s="399"/>
      <c r="FTX74" s="399"/>
      <c r="FTY74" s="399"/>
      <c r="FTZ74" s="399"/>
      <c r="FUA74" s="399"/>
      <c r="FUB74" s="399"/>
      <c r="FUC74" s="399"/>
      <c r="FUD74" s="399"/>
      <c r="FUE74" s="918"/>
      <c r="FUF74" s="918"/>
      <c r="FUG74" s="918"/>
      <c r="FUH74" s="566"/>
      <c r="FUI74" s="399"/>
      <c r="FUJ74" s="399"/>
      <c r="FUK74" s="399"/>
      <c r="FUL74" s="567"/>
      <c r="FUM74" s="399"/>
      <c r="FUN74" s="399"/>
      <c r="FUO74" s="399"/>
      <c r="FUP74" s="399"/>
      <c r="FUQ74" s="399"/>
      <c r="FUR74" s="399"/>
      <c r="FUS74" s="399"/>
      <c r="FUT74" s="399"/>
      <c r="FUU74" s="399"/>
      <c r="FUV74" s="918"/>
      <c r="FUW74" s="918"/>
      <c r="FUX74" s="918"/>
      <c r="FUY74" s="566"/>
      <c r="FUZ74" s="399"/>
      <c r="FVA74" s="399"/>
      <c r="FVB74" s="399"/>
      <c r="FVC74" s="567"/>
      <c r="FVD74" s="399"/>
      <c r="FVE74" s="399"/>
      <c r="FVF74" s="399"/>
      <c r="FVG74" s="399"/>
      <c r="FVH74" s="399"/>
      <c r="FVI74" s="399"/>
      <c r="FVJ74" s="399"/>
      <c r="FVK74" s="399"/>
      <c r="FVL74" s="399"/>
      <c r="FVM74" s="918"/>
      <c r="FVN74" s="918"/>
      <c r="FVO74" s="918"/>
      <c r="FVP74" s="566"/>
      <c r="FVQ74" s="399"/>
      <c r="FVR74" s="399"/>
      <c r="FVS74" s="399"/>
      <c r="FVT74" s="567"/>
      <c r="FVU74" s="399"/>
      <c r="FVV74" s="399"/>
      <c r="FVW74" s="399"/>
      <c r="FVX74" s="399"/>
      <c r="FVY74" s="399"/>
      <c r="FVZ74" s="399"/>
      <c r="FWA74" s="399"/>
      <c r="FWB74" s="399"/>
      <c r="FWC74" s="399"/>
      <c r="FWD74" s="918"/>
      <c r="FWE74" s="918"/>
      <c r="FWF74" s="918"/>
      <c r="FWG74" s="566"/>
      <c r="FWH74" s="399"/>
      <c r="FWI74" s="399"/>
      <c r="FWJ74" s="399"/>
      <c r="FWK74" s="567"/>
      <c r="FWL74" s="399"/>
      <c r="FWM74" s="399"/>
      <c r="FWN74" s="399"/>
      <c r="FWO74" s="399"/>
      <c r="FWP74" s="399"/>
      <c r="FWQ74" s="399"/>
      <c r="FWR74" s="399"/>
      <c r="FWS74" s="399"/>
      <c r="FWT74" s="399"/>
      <c r="FWU74" s="918"/>
      <c r="FWV74" s="918"/>
      <c r="FWW74" s="918"/>
      <c r="FWX74" s="566"/>
      <c r="FWY74" s="399"/>
      <c r="FWZ74" s="399"/>
      <c r="FXA74" s="399"/>
      <c r="FXB74" s="567"/>
      <c r="FXC74" s="399"/>
      <c r="FXD74" s="399"/>
      <c r="FXE74" s="399"/>
      <c r="FXF74" s="399"/>
      <c r="FXG74" s="399"/>
      <c r="FXH74" s="399"/>
      <c r="FXI74" s="399"/>
      <c r="FXJ74" s="399"/>
      <c r="FXK74" s="399"/>
      <c r="FXL74" s="918"/>
      <c r="FXM74" s="918"/>
      <c r="FXN74" s="918"/>
      <c r="FXO74" s="566"/>
      <c r="FXP74" s="399"/>
      <c r="FXQ74" s="399"/>
      <c r="FXR74" s="399"/>
      <c r="FXS74" s="567"/>
      <c r="FXT74" s="399"/>
      <c r="FXU74" s="399"/>
      <c r="FXV74" s="399"/>
      <c r="FXW74" s="399"/>
      <c r="FXX74" s="399"/>
      <c r="FXY74" s="399"/>
      <c r="FXZ74" s="399"/>
      <c r="FYA74" s="399"/>
      <c r="FYB74" s="399"/>
      <c r="FYC74" s="918"/>
      <c r="FYD74" s="918"/>
      <c r="FYE74" s="918"/>
      <c r="FYF74" s="566"/>
      <c r="FYG74" s="399"/>
      <c r="FYH74" s="399"/>
      <c r="FYI74" s="399"/>
      <c r="FYJ74" s="567"/>
      <c r="FYK74" s="399"/>
      <c r="FYL74" s="399"/>
      <c r="FYM74" s="399"/>
      <c r="FYN74" s="399"/>
      <c r="FYO74" s="399"/>
      <c r="FYP74" s="399"/>
      <c r="FYQ74" s="399"/>
      <c r="FYR74" s="399"/>
      <c r="FYS74" s="399"/>
      <c r="FYT74" s="918"/>
      <c r="FYU74" s="918"/>
      <c r="FYV74" s="918"/>
      <c r="FYW74" s="566"/>
      <c r="FYX74" s="399"/>
      <c r="FYY74" s="399"/>
      <c r="FYZ74" s="399"/>
      <c r="FZA74" s="567"/>
      <c r="FZB74" s="399"/>
      <c r="FZC74" s="399"/>
      <c r="FZD74" s="399"/>
      <c r="FZE74" s="399"/>
      <c r="FZF74" s="399"/>
      <c r="FZG74" s="399"/>
      <c r="FZH74" s="399"/>
      <c r="FZI74" s="399"/>
      <c r="FZJ74" s="399"/>
      <c r="FZK74" s="918"/>
      <c r="FZL74" s="918"/>
      <c r="FZM74" s="918"/>
      <c r="FZN74" s="566"/>
      <c r="FZO74" s="399"/>
      <c r="FZP74" s="399"/>
      <c r="FZQ74" s="399"/>
      <c r="FZR74" s="567"/>
      <c r="FZS74" s="399"/>
      <c r="FZT74" s="399"/>
      <c r="FZU74" s="399"/>
      <c r="FZV74" s="399"/>
      <c r="FZW74" s="399"/>
      <c r="FZX74" s="399"/>
      <c r="FZY74" s="399"/>
      <c r="FZZ74" s="399"/>
      <c r="GAA74" s="399"/>
      <c r="GAB74" s="918"/>
      <c r="GAC74" s="918"/>
      <c r="GAD74" s="918"/>
      <c r="GAE74" s="566"/>
      <c r="GAF74" s="399"/>
      <c r="GAG74" s="399"/>
      <c r="GAH74" s="399"/>
      <c r="GAI74" s="567"/>
      <c r="GAJ74" s="399"/>
      <c r="GAK74" s="399"/>
      <c r="GAL74" s="399"/>
      <c r="GAM74" s="399"/>
      <c r="GAN74" s="399"/>
      <c r="GAO74" s="399"/>
      <c r="GAP74" s="399"/>
      <c r="GAQ74" s="399"/>
      <c r="GAR74" s="399"/>
      <c r="GAS74" s="918"/>
      <c r="GAT74" s="918"/>
      <c r="GAU74" s="918"/>
      <c r="GAV74" s="566"/>
      <c r="GAW74" s="399"/>
      <c r="GAX74" s="399"/>
      <c r="GAY74" s="399"/>
      <c r="GAZ74" s="567"/>
      <c r="GBA74" s="399"/>
      <c r="GBB74" s="399"/>
      <c r="GBC74" s="399"/>
      <c r="GBD74" s="399"/>
      <c r="GBE74" s="399"/>
      <c r="GBF74" s="399"/>
      <c r="GBG74" s="399"/>
      <c r="GBH74" s="399"/>
      <c r="GBI74" s="399"/>
      <c r="GBJ74" s="918"/>
      <c r="GBK74" s="918"/>
      <c r="GBL74" s="918"/>
      <c r="GBM74" s="566"/>
      <c r="GBN74" s="399"/>
      <c r="GBO74" s="399"/>
      <c r="GBP74" s="399"/>
      <c r="GBQ74" s="567"/>
      <c r="GBR74" s="399"/>
      <c r="GBS74" s="399"/>
      <c r="GBT74" s="399"/>
      <c r="GBU74" s="399"/>
      <c r="GBV74" s="399"/>
      <c r="GBW74" s="399"/>
      <c r="GBX74" s="399"/>
      <c r="GBY74" s="399"/>
      <c r="GBZ74" s="399"/>
      <c r="GCA74" s="918"/>
      <c r="GCB74" s="918"/>
      <c r="GCC74" s="918"/>
      <c r="GCD74" s="566"/>
      <c r="GCE74" s="399"/>
      <c r="GCF74" s="399"/>
      <c r="GCG74" s="399"/>
      <c r="GCH74" s="567"/>
      <c r="GCI74" s="399"/>
      <c r="GCJ74" s="399"/>
      <c r="GCK74" s="399"/>
      <c r="GCL74" s="399"/>
      <c r="GCM74" s="399"/>
      <c r="GCN74" s="399"/>
      <c r="GCO74" s="399"/>
      <c r="GCP74" s="399"/>
      <c r="GCQ74" s="399"/>
      <c r="GCR74" s="918"/>
      <c r="GCS74" s="918"/>
      <c r="GCT74" s="918"/>
      <c r="GCU74" s="566"/>
      <c r="GCV74" s="399"/>
      <c r="GCW74" s="399"/>
      <c r="GCX74" s="399"/>
      <c r="GCY74" s="567"/>
      <c r="GCZ74" s="399"/>
      <c r="GDA74" s="399"/>
      <c r="GDB74" s="399"/>
      <c r="GDC74" s="399"/>
      <c r="GDD74" s="399"/>
      <c r="GDE74" s="399"/>
      <c r="GDF74" s="399"/>
      <c r="GDG74" s="399"/>
      <c r="GDH74" s="399"/>
      <c r="GDI74" s="918"/>
      <c r="GDJ74" s="918"/>
      <c r="GDK74" s="918"/>
      <c r="GDL74" s="566"/>
      <c r="GDM74" s="399"/>
      <c r="GDN74" s="399"/>
      <c r="GDO74" s="399"/>
      <c r="GDP74" s="567"/>
      <c r="GDQ74" s="399"/>
      <c r="GDR74" s="399"/>
      <c r="GDS74" s="399"/>
      <c r="GDT74" s="399"/>
      <c r="GDU74" s="399"/>
      <c r="GDV74" s="399"/>
      <c r="GDW74" s="399"/>
      <c r="GDX74" s="399"/>
      <c r="GDY74" s="399"/>
      <c r="GDZ74" s="918"/>
      <c r="GEA74" s="918"/>
      <c r="GEB74" s="918"/>
      <c r="GEC74" s="566"/>
      <c r="GED74" s="399"/>
      <c r="GEE74" s="399"/>
      <c r="GEF74" s="399"/>
      <c r="GEG74" s="567"/>
      <c r="GEH74" s="399"/>
      <c r="GEI74" s="399"/>
      <c r="GEJ74" s="399"/>
      <c r="GEK74" s="399"/>
      <c r="GEL74" s="399"/>
      <c r="GEM74" s="399"/>
      <c r="GEN74" s="399"/>
      <c r="GEO74" s="399"/>
      <c r="GEP74" s="399"/>
      <c r="GEQ74" s="918"/>
      <c r="GER74" s="918"/>
      <c r="GES74" s="918"/>
      <c r="GET74" s="566"/>
      <c r="GEU74" s="399"/>
      <c r="GEV74" s="399"/>
      <c r="GEW74" s="399"/>
      <c r="GEX74" s="567"/>
      <c r="GEY74" s="399"/>
      <c r="GEZ74" s="399"/>
      <c r="GFA74" s="399"/>
      <c r="GFB74" s="399"/>
      <c r="GFC74" s="399"/>
      <c r="GFD74" s="399"/>
      <c r="GFE74" s="399"/>
      <c r="GFF74" s="399"/>
      <c r="GFG74" s="399"/>
      <c r="GFH74" s="918"/>
      <c r="GFI74" s="918"/>
      <c r="GFJ74" s="918"/>
      <c r="GFK74" s="566"/>
      <c r="GFL74" s="399"/>
      <c r="GFM74" s="399"/>
      <c r="GFN74" s="399"/>
      <c r="GFO74" s="567"/>
      <c r="GFP74" s="399"/>
      <c r="GFQ74" s="399"/>
      <c r="GFR74" s="399"/>
      <c r="GFS74" s="399"/>
      <c r="GFT74" s="399"/>
      <c r="GFU74" s="399"/>
      <c r="GFV74" s="399"/>
      <c r="GFW74" s="399"/>
      <c r="GFX74" s="399"/>
      <c r="GFY74" s="918"/>
      <c r="GFZ74" s="918"/>
      <c r="GGA74" s="918"/>
      <c r="GGB74" s="566"/>
      <c r="GGC74" s="399"/>
      <c r="GGD74" s="399"/>
      <c r="GGE74" s="399"/>
      <c r="GGF74" s="567"/>
      <c r="GGG74" s="399"/>
      <c r="GGH74" s="399"/>
      <c r="GGI74" s="399"/>
      <c r="GGJ74" s="399"/>
      <c r="GGK74" s="399"/>
      <c r="GGL74" s="399"/>
      <c r="GGM74" s="399"/>
      <c r="GGN74" s="399"/>
      <c r="GGO74" s="399"/>
      <c r="GGP74" s="918"/>
      <c r="GGQ74" s="918"/>
      <c r="GGR74" s="918"/>
      <c r="GGS74" s="566"/>
      <c r="GGT74" s="399"/>
      <c r="GGU74" s="399"/>
      <c r="GGV74" s="399"/>
      <c r="GGW74" s="567"/>
      <c r="GGX74" s="399"/>
      <c r="GGY74" s="399"/>
      <c r="GGZ74" s="399"/>
      <c r="GHA74" s="399"/>
      <c r="GHB74" s="399"/>
      <c r="GHC74" s="399"/>
      <c r="GHD74" s="399"/>
      <c r="GHE74" s="399"/>
      <c r="GHF74" s="399"/>
      <c r="GHG74" s="918"/>
      <c r="GHH74" s="918"/>
      <c r="GHI74" s="918"/>
      <c r="GHJ74" s="566"/>
      <c r="GHK74" s="399"/>
      <c r="GHL74" s="399"/>
      <c r="GHM74" s="399"/>
      <c r="GHN74" s="567"/>
      <c r="GHO74" s="399"/>
      <c r="GHP74" s="399"/>
      <c r="GHQ74" s="399"/>
      <c r="GHR74" s="399"/>
      <c r="GHS74" s="399"/>
      <c r="GHT74" s="399"/>
      <c r="GHU74" s="399"/>
      <c r="GHV74" s="399"/>
      <c r="GHW74" s="399"/>
      <c r="GHX74" s="918"/>
      <c r="GHY74" s="918"/>
      <c r="GHZ74" s="918"/>
      <c r="GIA74" s="566"/>
      <c r="GIB74" s="399"/>
      <c r="GIC74" s="399"/>
      <c r="GID74" s="399"/>
      <c r="GIE74" s="567"/>
      <c r="GIF74" s="399"/>
      <c r="GIG74" s="399"/>
      <c r="GIH74" s="399"/>
      <c r="GII74" s="399"/>
      <c r="GIJ74" s="399"/>
      <c r="GIK74" s="399"/>
      <c r="GIL74" s="399"/>
      <c r="GIM74" s="399"/>
      <c r="GIN74" s="399"/>
      <c r="GIO74" s="918"/>
      <c r="GIP74" s="918"/>
      <c r="GIQ74" s="918"/>
      <c r="GIR74" s="566"/>
      <c r="GIS74" s="399"/>
      <c r="GIT74" s="399"/>
      <c r="GIU74" s="399"/>
      <c r="GIV74" s="567"/>
      <c r="GIW74" s="399"/>
      <c r="GIX74" s="399"/>
      <c r="GIY74" s="399"/>
      <c r="GIZ74" s="399"/>
      <c r="GJA74" s="399"/>
      <c r="GJB74" s="399"/>
      <c r="GJC74" s="399"/>
      <c r="GJD74" s="399"/>
      <c r="GJE74" s="399"/>
      <c r="GJF74" s="918"/>
      <c r="GJG74" s="918"/>
      <c r="GJH74" s="918"/>
      <c r="GJI74" s="566"/>
      <c r="GJJ74" s="399"/>
      <c r="GJK74" s="399"/>
      <c r="GJL74" s="399"/>
      <c r="GJM74" s="567"/>
      <c r="GJN74" s="399"/>
      <c r="GJO74" s="399"/>
      <c r="GJP74" s="399"/>
      <c r="GJQ74" s="399"/>
      <c r="GJR74" s="399"/>
      <c r="GJS74" s="399"/>
      <c r="GJT74" s="399"/>
      <c r="GJU74" s="399"/>
      <c r="GJV74" s="399"/>
      <c r="GJW74" s="918"/>
      <c r="GJX74" s="918"/>
      <c r="GJY74" s="918"/>
      <c r="GJZ74" s="566"/>
      <c r="GKA74" s="399"/>
      <c r="GKB74" s="399"/>
      <c r="GKC74" s="399"/>
      <c r="GKD74" s="567"/>
      <c r="GKE74" s="399"/>
      <c r="GKF74" s="399"/>
      <c r="GKG74" s="399"/>
      <c r="GKH74" s="399"/>
      <c r="GKI74" s="399"/>
      <c r="GKJ74" s="399"/>
      <c r="GKK74" s="399"/>
      <c r="GKL74" s="399"/>
      <c r="GKM74" s="399"/>
      <c r="GKN74" s="918"/>
      <c r="GKO74" s="918"/>
      <c r="GKP74" s="918"/>
      <c r="GKQ74" s="566"/>
      <c r="GKR74" s="399"/>
      <c r="GKS74" s="399"/>
      <c r="GKT74" s="399"/>
      <c r="GKU74" s="567"/>
      <c r="GKV74" s="399"/>
      <c r="GKW74" s="399"/>
      <c r="GKX74" s="399"/>
      <c r="GKY74" s="399"/>
      <c r="GKZ74" s="399"/>
      <c r="GLA74" s="399"/>
      <c r="GLB74" s="399"/>
      <c r="GLC74" s="399"/>
      <c r="GLD74" s="399"/>
      <c r="GLE74" s="918"/>
      <c r="GLF74" s="918"/>
      <c r="GLG74" s="918"/>
      <c r="GLH74" s="566"/>
      <c r="GLI74" s="399"/>
      <c r="GLJ74" s="399"/>
      <c r="GLK74" s="399"/>
      <c r="GLL74" s="567"/>
      <c r="GLM74" s="399"/>
      <c r="GLN74" s="399"/>
      <c r="GLO74" s="399"/>
      <c r="GLP74" s="399"/>
      <c r="GLQ74" s="399"/>
      <c r="GLR74" s="399"/>
      <c r="GLS74" s="399"/>
      <c r="GLT74" s="399"/>
      <c r="GLU74" s="399"/>
      <c r="GLV74" s="918"/>
      <c r="GLW74" s="918"/>
      <c r="GLX74" s="918"/>
      <c r="GLY74" s="566"/>
      <c r="GLZ74" s="399"/>
      <c r="GMA74" s="399"/>
      <c r="GMB74" s="399"/>
      <c r="GMC74" s="567"/>
      <c r="GMD74" s="399"/>
      <c r="GME74" s="399"/>
      <c r="GMF74" s="399"/>
      <c r="GMG74" s="399"/>
      <c r="GMH74" s="399"/>
      <c r="GMI74" s="399"/>
      <c r="GMJ74" s="399"/>
      <c r="GMK74" s="399"/>
      <c r="GML74" s="399"/>
      <c r="GMM74" s="918"/>
      <c r="GMN74" s="918"/>
      <c r="GMO74" s="918"/>
      <c r="GMP74" s="566"/>
      <c r="GMQ74" s="399"/>
      <c r="GMR74" s="399"/>
      <c r="GMS74" s="399"/>
      <c r="GMT74" s="567"/>
      <c r="GMU74" s="399"/>
      <c r="GMV74" s="399"/>
      <c r="GMW74" s="399"/>
      <c r="GMX74" s="399"/>
      <c r="GMY74" s="399"/>
      <c r="GMZ74" s="399"/>
      <c r="GNA74" s="399"/>
      <c r="GNB74" s="399"/>
      <c r="GNC74" s="399"/>
      <c r="GND74" s="918"/>
      <c r="GNE74" s="918"/>
      <c r="GNF74" s="918"/>
      <c r="GNG74" s="566"/>
      <c r="GNH74" s="399"/>
      <c r="GNI74" s="399"/>
      <c r="GNJ74" s="399"/>
      <c r="GNK74" s="567"/>
      <c r="GNL74" s="399"/>
      <c r="GNM74" s="399"/>
      <c r="GNN74" s="399"/>
      <c r="GNO74" s="399"/>
      <c r="GNP74" s="399"/>
      <c r="GNQ74" s="399"/>
      <c r="GNR74" s="399"/>
      <c r="GNS74" s="399"/>
      <c r="GNT74" s="399"/>
      <c r="GNU74" s="918"/>
      <c r="GNV74" s="918"/>
      <c r="GNW74" s="918"/>
      <c r="GNX74" s="566"/>
      <c r="GNY74" s="399"/>
      <c r="GNZ74" s="399"/>
      <c r="GOA74" s="399"/>
      <c r="GOB74" s="567"/>
      <c r="GOC74" s="399"/>
      <c r="GOD74" s="399"/>
      <c r="GOE74" s="399"/>
      <c r="GOF74" s="399"/>
      <c r="GOG74" s="399"/>
      <c r="GOH74" s="399"/>
      <c r="GOI74" s="399"/>
      <c r="GOJ74" s="399"/>
      <c r="GOK74" s="399"/>
      <c r="GOL74" s="918"/>
      <c r="GOM74" s="918"/>
      <c r="GON74" s="918"/>
      <c r="GOO74" s="566"/>
      <c r="GOP74" s="399"/>
      <c r="GOQ74" s="399"/>
      <c r="GOR74" s="399"/>
      <c r="GOS74" s="567"/>
      <c r="GOT74" s="399"/>
      <c r="GOU74" s="399"/>
      <c r="GOV74" s="399"/>
      <c r="GOW74" s="399"/>
      <c r="GOX74" s="399"/>
      <c r="GOY74" s="399"/>
      <c r="GOZ74" s="399"/>
      <c r="GPA74" s="399"/>
      <c r="GPB74" s="399"/>
      <c r="GPC74" s="918"/>
      <c r="GPD74" s="918"/>
      <c r="GPE74" s="918"/>
      <c r="GPF74" s="566"/>
      <c r="GPG74" s="399"/>
      <c r="GPH74" s="399"/>
      <c r="GPI74" s="399"/>
      <c r="GPJ74" s="567"/>
      <c r="GPK74" s="399"/>
      <c r="GPL74" s="399"/>
      <c r="GPM74" s="399"/>
      <c r="GPN74" s="399"/>
      <c r="GPO74" s="399"/>
      <c r="GPP74" s="399"/>
      <c r="GPQ74" s="399"/>
      <c r="GPR74" s="399"/>
      <c r="GPS74" s="399"/>
      <c r="GPT74" s="918"/>
      <c r="GPU74" s="918"/>
      <c r="GPV74" s="918"/>
      <c r="GPW74" s="566"/>
      <c r="GPX74" s="399"/>
      <c r="GPY74" s="399"/>
      <c r="GPZ74" s="399"/>
      <c r="GQA74" s="567"/>
      <c r="GQB74" s="399"/>
      <c r="GQC74" s="399"/>
      <c r="GQD74" s="399"/>
      <c r="GQE74" s="399"/>
      <c r="GQF74" s="399"/>
      <c r="GQG74" s="399"/>
      <c r="GQH74" s="399"/>
      <c r="GQI74" s="399"/>
      <c r="GQJ74" s="399"/>
      <c r="GQK74" s="918"/>
      <c r="GQL74" s="918"/>
      <c r="GQM74" s="918"/>
      <c r="GQN74" s="566"/>
      <c r="GQO74" s="399"/>
      <c r="GQP74" s="399"/>
      <c r="GQQ74" s="399"/>
      <c r="GQR74" s="567"/>
      <c r="GQS74" s="399"/>
      <c r="GQT74" s="399"/>
      <c r="GQU74" s="399"/>
      <c r="GQV74" s="399"/>
      <c r="GQW74" s="399"/>
      <c r="GQX74" s="399"/>
      <c r="GQY74" s="399"/>
      <c r="GQZ74" s="399"/>
      <c r="GRA74" s="399"/>
      <c r="GRB74" s="918"/>
      <c r="GRC74" s="918"/>
      <c r="GRD74" s="918"/>
      <c r="GRE74" s="566"/>
      <c r="GRF74" s="399"/>
      <c r="GRG74" s="399"/>
      <c r="GRH74" s="399"/>
      <c r="GRI74" s="567"/>
      <c r="GRJ74" s="399"/>
      <c r="GRK74" s="399"/>
      <c r="GRL74" s="399"/>
      <c r="GRM74" s="399"/>
      <c r="GRN74" s="399"/>
      <c r="GRO74" s="399"/>
      <c r="GRP74" s="399"/>
      <c r="GRQ74" s="399"/>
      <c r="GRR74" s="399"/>
      <c r="GRS74" s="918"/>
      <c r="GRT74" s="918"/>
      <c r="GRU74" s="918"/>
      <c r="GRV74" s="566"/>
      <c r="GRW74" s="399"/>
      <c r="GRX74" s="399"/>
      <c r="GRY74" s="399"/>
      <c r="GRZ74" s="567"/>
      <c r="GSA74" s="399"/>
      <c r="GSB74" s="399"/>
      <c r="GSC74" s="399"/>
      <c r="GSD74" s="399"/>
      <c r="GSE74" s="399"/>
      <c r="GSF74" s="399"/>
      <c r="GSG74" s="399"/>
      <c r="GSH74" s="399"/>
      <c r="GSI74" s="399"/>
      <c r="GSJ74" s="918"/>
      <c r="GSK74" s="918"/>
      <c r="GSL74" s="918"/>
      <c r="GSM74" s="566"/>
      <c r="GSN74" s="399"/>
      <c r="GSO74" s="399"/>
      <c r="GSP74" s="399"/>
      <c r="GSQ74" s="567"/>
      <c r="GSR74" s="399"/>
      <c r="GSS74" s="399"/>
      <c r="GST74" s="399"/>
      <c r="GSU74" s="399"/>
      <c r="GSV74" s="399"/>
      <c r="GSW74" s="399"/>
      <c r="GSX74" s="399"/>
      <c r="GSY74" s="399"/>
      <c r="GSZ74" s="399"/>
      <c r="GTA74" s="918"/>
      <c r="GTB74" s="918"/>
      <c r="GTC74" s="918"/>
      <c r="GTD74" s="566"/>
      <c r="GTE74" s="399"/>
      <c r="GTF74" s="399"/>
      <c r="GTG74" s="399"/>
      <c r="GTH74" s="567"/>
      <c r="GTI74" s="399"/>
      <c r="GTJ74" s="399"/>
      <c r="GTK74" s="399"/>
      <c r="GTL74" s="399"/>
      <c r="GTM74" s="399"/>
      <c r="GTN74" s="399"/>
      <c r="GTO74" s="399"/>
      <c r="GTP74" s="399"/>
      <c r="GTQ74" s="399"/>
      <c r="GTR74" s="918"/>
      <c r="GTS74" s="918"/>
      <c r="GTT74" s="918"/>
      <c r="GTU74" s="566"/>
      <c r="GTV74" s="399"/>
      <c r="GTW74" s="399"/>
      <c r="GTX74" s="399"/>
      <c r="GTY74" s="567"/>
      <c r="GTZ74" s="399"/>
      <c r="GUA74" s="399"/>
      <c r="GUB74" s="399"/>
      <c r="GUC74" s="399"/>
      <c r="GUD74" s="399"/>
      <c r="GUE74" s="399"/>
      <c r="GUF74" s="399"/>
      <c r="GUG74" s="399"/>
      <c r="GUH74" s="399"/>
      <c r="GUI74" s="918"/>
      <c r="GUJ74" s="918"/>
      <c r="GUK74" s="918"/>
      <c r="GUL74" s="566"/>
      <c r="GUM74" s="399"/>
      <c r="GUN74" s="399"/>
      <c r="GUO74" s="399"/>
      <c r="GUP74" s="567"/>
      <c r="GUQ74" s="399"/>
      <c r="GUR74" s="399"/>
      <c r="GUS74" s="399"/>
      <c r="GUT74" s="399"/>
      <c r="GUU74" s="399"/>
      <c r="GUV74" s="399"/>
      <c r="GUW74" s="399"/>
      <c r="GUX74" s="399"/>
      <c r="GUY74" s="399"/>
      <c r="GUZ74" s="918"/>
      <c r="GVA74" s="918"/>
      <c r="GVB74" s="918"/>
      <c r="GVC74" s="566"/>
      <c r="GVD74" s="399"/>
      <c r="GVE74" s="399"/>
      <c r="GVF74" s="399"/>
      <c r="GVG74" s="567"/>
      <c r="GVH74" s="399"/>
      <c r="GVI74" s="399"/>
      <c r="GVJ74" s="399"/>
      <c r="GVK74" s="399"/>
      <c r="GVL74" s="399"/>
      <c r="GVM74" s="399"/>
      <c r="GVN74" s="399"/>
      <c r="GVO74" s="399"/>
      <c r="GVP74" s="399"/>
      <c r="GVQ74" s="918"/>
      <c r="GVR74" s="918"/>
      <c r="GVS74" s="918"/>
      <c r="GVT74" s="566"/>
      <c r="GVU74" s="399"/>
      <c r="GVV74" s="399"/>
      <c r="GVW74" s="399"/>
      <c r="GVX74" s="567"/>
      <c r="GVY74" s="399"/>
      <c r="GVZ74" s="399"/>
      <c r="GWA74" s="399"/>
      <c r="GWB74" s="399"/>
      <c r="GWC74" s="399"/>
      <c r="GWD74" s="399"/>
      <c r="GWE74" s="399"/>
      <c r="GWF74" s="399"/>
      <c r="GWG74" s="399"/>
      <c r="GWH74" s="918"/>
      <c r="GWI74" s="918"/>
      <c r="GWJ74" s="918"/>
      <c r="GWK74" s="566"/>
      <c r="GWL74" s="399"/>
      <c r="GWM74" s="399"/>
      <c r="GWN74" s="399"/>
      <c r="GWO74" s="567"/>
      <c r="GWP74" s="399"/>
      <c r="GWQ74" s="399"/>
      <c r="GWR74" s="399"/>
      <c r="GWS74" s="399"/>
      <c r="GWT74" s="399"/>
      <c r="GWU74" s="399"/>
      <c r="GWV74" s="399"/>
      <c r="GWW74" s="399"/>
      <c r="GWX74" s="399"/>
      <c r="GWY74" s="918"/>
      <c r="GWZ74" s="918"/>
      <c r="GXA74" s="918"/>
      <c r="GXB74" s="566"/>
      <c r="GXC74" s="399"/>
      <c r="GXD74" s="399"/>
      <c r="GXE74" s="399"/>
      <c r="GXF74" s="567"/>
      <c r="GXG74" s="399"/>
      <c r="GXH74" s="399"/>
      <c r="GXI74" s="399"/>
      <c r="GXJ74" s="399"/>
      <c r="GXK74" s="399"/>
      <c r="GXL74" s="399"/>
      <c r="GXM74" s="399"/>
      <c r="GXN74" s="399"/>
      <c r="GXO74" s="399"/>
      <c r="GXP74" s="918"/>
      <c r="GXQ74" s="918"/>
      <c r="GXR74" s="918"/>
      <c r="GXS74" s="566"/>
      <c r="GXT74" s="399"/>
      <c r="GXU74" s="399"/>
      <c r="GXV74" s="399"/>
      <c r="GXW74" s="567"/>
      <c r="GXX74" s="399"/>
      <c r="GXY74" s="399"/>
      <c r="GXZ74" s="399"/>
      <c r="GYA74" s="399"/>
      <c r="GYB74" s="399"/>
      <c r="GYC74" s="399"/>
      <c r="GYD74" s="399"/>
      <c r="GYE74" s="399"/>
      <c r="GYF74" s="399"/>
      <c r="GYG74" s="918"/>
      <c r="GYH74" s="918"/>
      <c r="GYI74" s="918"/>
      <c r="GYJ74" s="566"/>
      <c r="GYK74" s="399"/>
      <c r="GYL74" s="399"/>
      <c r="GYM74" s="399"/>
      <c r="GYN74" s="567"/>
      <c r="GYO74" s="399"/>
      <c r="GYP74" s="399"/>
      <c r="GYQ74" s="399"/>
      <c r="GYR74" s="399"/>
      <c r="GYS74" s="399"/>
      <c r="GYT74" s="399"/>
      <c r="GYU74" s="399"/>
      <c r="GYV74" s="399"/>
      <c r="GYW74" s="399"/>
      <c r="GYX74" s="918"/>
      <c r="GYY74" s="918"/>
      <c r="GYZ74" s="918"/>
      <c r="GZA74" s="566"/>
      <c r="GZB74" s="399"/>
      <c r="GZC74" s="399"/>
      <c r="GZD74" s="399"/>
      <c r="GZE74" s="567"/>
      <c r="GZF74" s="399"/>
      <c r="GZG74" s="399"/>
      <c r="GZH74" s="399"/>
      <c r="GZI74" s="399"/>
      <c r="GZJ74" s="399"/>
      <c r="GZK74" s="399"/>
      <c r="GZL74" s="399"/>
      <c r="GZM74" s="399"/>
      <c r="GZN74" s="399"/>
      <c r="GZO74" s="918"/>
      <c r="GZP74" s="918"/>
      <c r="GZQ74" s="918"/>
      <c r="GZR74" s="566"/>
      <c r="GZS74" s="399"/>
      <c r="GZT74" s="399"/>
      <c r="GZU74" s="399"/>
      <c r="GZV74" s="567"/>
      <c r="GZW74" s="399"/>
      <c r="GZX74" s="399"/>
      <c r="GZY74" s="399"/>
      <c r="GZZ74" s="399"/>
      <c r="HAA74" s="399"/>
      <c r="HAB74" s="399"/>
      <c r="HAC74" s="399"/>
      <c r="HAD74" s="399"/>
      <c r="HAE74" s="399"/>
      <c r="HAF74" s="918"/>
      <c r="HAG74" s="918"/>
      <c r="HAH74" s="918"/>
      <c r="HAI74" s="566"/>
      <c r="HAJ74" s="399"/>
      <c r="HAK74" s="399"/>
      <c r="HAL74" s="399"/>
      <c r="HAM74" s="567"/>
      <c r="HAN74" s="399"/>
      <c r="HAO74" s="399"/>
      <c r="HAP74" s="399"/>
      <c r="HAQ74" s="399"/>
      <c r="HAR74" s="399"/>
      <c r="HAS74" s="399"/>
      <c r="HAT74" s="399"/>
      <c r="HAU74" s="399"/>
      <c r="HAV74" s="399"/>
      <c r="HAW74" s="918"/>
      <c r="HAX74" s="918"/>
      <c r="HAY74" s="918"/>
      <c r="HAZ74" s="566"/>
      <c r="HBA74" s="399"/>
      <c r="HBB74" s="399"/>
      <c r="HBC74" s="399"/>
      <c r="HBD74" s="567"/>
      <c r="HBE74" s="399"/>
      <c r="HBF74" s="399"/>
      <c r="HBG74" s="399"/>
      <c r="HBH74" s="399"/>
      <c r="HBI74" s="399"/>
      <c r="HBJ74" s="399"/>
      <c r="HBK74" s="399"/>
      <c r="HBL74" s="399"/>
      <c r="HBM74" s="399"/>
      <c r="HBN74" s="918"/>
      <c r="HBO74" s="918"/>
      <c r="HBP74" s="918"/>
      <c r="HBQ74" s="566"/>
      <c r="HBR74" s="399"/>
      <c r="HBS74" s="399"/>
      <c r="HBT74" s="399"/>
      <c r="HBU74" s="567"/>
      <c r="HBV74" s="399"/>
      <c r="HBW74" s="399"/>
      <c r="HBX74" s="399"/>
      <c r="HBY74" s="399"/>
      <c r="HBZ74" s="399"/>
      <c r="HCA74" s="399"/>
      <c r="HCB74" s="399"/>
      <c r="HCC74" s="399"/>
      <c r="HCD74" s="399"/>
      <c r="HCE74" s="918"/>
      <c r="HCF74" s="918"/>
      <c r="HCG74" s="918"/>
      <c r="HCH74" s="566"/>
      <c r="HCI74" s="399"/>
      <c r="HCJ74" s="399"/>
      <c r="HCK74" s="399"/>
      <c r="HCL74" s="567"/>
      <c r="HCM74" s="399"/>
      <c r="HCN74" s="399"/>
      <c r="HCO74" s="399"/>
      <c r="HCP74" s="399"/>
      <c r="HCQ74" s="399"/>
      <c r="HCR74" s="399"/>
      <c r="HCS74" s="399"/>
      <c r="HCT74" s="399"/>
      <c r="HCU74" s="399"/>
      <c r="HCV74" s="918"/>
      <c r="HCW74" s="918"/>
      <c r="HCX74" s="918"/>
      <c r="HCY74" s="566"/>
      <c r="HCZ74" s="399"/>
      <c r="HDA74" s="399"/>
      <c r="HDB74" s="399"/>
      <c r="HDC74" s="567"/>
      <c r="HDD74" s="399"/>
      <c r="HDE74" s="399"/>
      <c r="HDF74" s="399"/>
      <c r="HDG74" s="399"/>
      <c r="HDH74" s="399"/>
      <c r="HDI74" s="399"/>
      <c r="HDJ74" s="399"/>
      <c r="HDK74" s="399"/>
      <c r="HDL74" s="399"/>
      <c r="HDM74" s="918"/>
      <c r="HDN74" s="918"/>
      <c r="HDO74" s="918"/>
      <c r="HDP74" s="566"/>
      <c r="HDQ74" s="399"/>
      <c r="HDR74" s="399"/>
      <c r="HDS74" s="399"/>
      <c r="HDT74" s="567"/>
      <c r="HDU74" s="399"/>
      <c r="HDV74" s="399"/>
      <c r="HDW74" s="399"/>
      <c r="HDX74" s="399"/>
      <c r="HDY74" s="399"/>
      <c r="HDZ74" s="399"/>
      <c r="HEA74" s="399"/>
      <c r="HEB74" s="399"/>
      <c r="HEC74" s="399"/>
      <c r="HED74" s="918"/>
      <c r="HEE74" s="918"/>
      <c r="HEF74" s="918"/>
      <c r="HEG74" s="566"/>
      <c r="HEH74" s="399"/>
      <c r="HEI74" s="399"/>
      <c r="HEJ74" s="399"/>
      <c r="HEK74" s="567"/>
      <c r="HEL74" s="399"/>
      <c r="HEM74" s="399"/>
      <c r="HEN74" s="399"/>
      <c r="HEO74" s="399"/>
      <c r="HEP74" s="399"/>
      <c r="HEQ74" s="399"/>
      <c r="HER74" s="399"/>
      <c r="HES74" s="399"/>
      <c r="HET74" s="399"/>
      <c r="HEU74" s="918"/>
      <c r="HEV74" s="918"/>
      <c r="HEW74" s="918"/>
      <c r="HEX74" s="566"/>
      <c r="HEY74" s="399"/>
      <c r="HEZ74" s="399"/>
      <c r="HFA74" s="399"/>
      <c r="HFB74" s="567"/>
      <c r="HFC74" s="399"/>
      <c r="HFD74" s="399"/>
      <c r="HFE74" s="399"/>
      <c r="HFF74" s="399"/>
      <c r="HFG74" s="399"/>
      <c r="HFH74" s="399"/>
      <c r="HFI74" s="399"/>
      <c r="HFJ74" s="399"/>
      <c r="HFK74" s="399"/>
      <c r="HFL74" s="918"/>
      <c r="HFM74" s="918"/>
      <c r="HFN74" s="918"/>
      <c r="HFO74" s="566"/>
      <c r="HFP74" s="399"/>
      <c r="HFQ74" s="399"/>
      <c r="HFR74" s="399"/>
      <c r="HFS74" s="567"/>
      <c r="HFT74" s="399"/>
      <c r="HFU74" s="399"/>
      <c r="HFV74" s="399"/>
      <c r="HFW74" s="399"/>
      <c r="HFX74" s="399"/>
      <c r="HFY74" s="399"/>
      <c r="HFZ74" s="399"/>
      <c r="HGA74" s="399"/>
      <c r="HGB74" s="399"/>
      <c r="HGC74" s="918"/>
      <c r="HGD74" s="918"/>
      <c r="HGE74" s="918"/>
      <c r="HGF74" s="566"/>
      <c r="HGG74" s="399"/>
      <c r="HGH74" s="399"/>
      <c r="HGI74" s="399"/>
      <c r="HGJ74" s="567"/>
      <c r="HGK74" s="399"/>
      <c r="HGL74" s="399"/>
      <c r="HGM74" s="399"/>
      <c r="HGN74" s="399"/>
      <c r="HGO74" s="399"/>
      <c r="HGP74" s="399"/>
      <c r="HGQ74" s="399"/>
      <c r="HGR74" s="399"/>
      <c r="HGS74" s="399"/>
      <c r="HGT74" s="918"/>
      <c r="HGU74" s="918"/>
      <c r="HGV74" s="918"/>
      <c r="HGW74" s="566"/>
      <c r="HGX74" s="399"/>
      <c r="HGY74" s="399"/>
      <c r="HGZ74" s="399"/>
      <c r="HHA74" s="567"/>
      <c r="HHB74" s="399"/>
      <c r="HHC74" s="399"/>
      <c r="HHD74" s="399"/>
      <c r="HHE74" s="399"/>
      <c r="HHF74" s="399"/>
      <c r="HHG74" s="399"/>
      <c r="HHH74" s="399"/>
      <c r="HHI74" s="399"/>
      <c r="HHJ74" s="399"/>
      <c r="HHK74" s="918"/>
      <c r="HHL74" s="918"/>
      <c r="HHM74" s="918"/>
      <c r="HHN74" s="566"/>
      <c r="HHO74" s="399"/>
      <c r="HHP74" s="399"/>
      <c r="HHQ74" s="399"/>
      <c r="HHR74" s="567"/>
      <c r="HHS74" s="399"/>
      <c r="HHT74" s="399"/>
      <c r="HHU74" s="399"/>
      <c r="HHV74" s="399"/>
      <c r="HHW74" s="399"/>
      <c r="HHX74" s="399"/>
      <c r="HHY74" s="399"/>
      <c r="HHZ74" s="399"/>
      <c r="HIA74" s="399"/>
      <c r="HIB74" s="918"/>
      <c r="HIC74" s="918"/>
      <c r="HID74" s="918"/>
      <c r="HIE74" s="566"/>
      <c r="HIF74" s="399"/>
      <c r="HIG74" s="399"/>
      <c r="HIH74" s="399"/>
      <c r="HII74" s="567"/>
      <c r="HIJ74" s="399"/>
      <c r="HIK74" s="399"/>
      <c r="HIL74" s="399"/>
      <c r="HIM74" s="399"/>
      <c r="HIN74" s="399"/>
      <c r="HIO74" s="399"/>
      <c r="HIP74" s="399"/>
      <c r="HIQ74" s="399"/>
      <c r="HIR74" s="399"/>
      <c r="HIS74" s="918"/>
      <c r="HIT74" s="918"/>
      <c r="HIU74" s="918"/>
      <c r="HIV74" s="566"/>
      <c r="HIW74" s="399"/>
      <c r="HIX74" s="399"/>
      <c r="HIY74" s="399"/>
      <c r="HIZ74" s="567"/>
      <c r="HJA74" s="399"/>
      <c r="HJB74" s="399"/>
      <c r="HJC74" s="399"/>
      <c r="HJD74" s="399"/>
      <c r="HJE74" s="399"/>
      <c r="HJF74" s="399"/>
      <c r="HJG74" s="399"/>
      <c r="HJH74" s="399"/>
      <c r="HJI74" s="399"/>
      <c r="HJJ74" s="918"/>
      <c r="HJK74" s="918"/>
      <c r="HJL74" s="918"/>
      <c r="HJM74" s="566"/>
      <c r="HJN74" s="399"/>
      <c r="HJO74" s="399"/>
      <c r="HJP74" s="399"/>
      <c r="HJQ74" s="567"/>
      <c r="HJR74" s="399"/>
      <c r="HJS74" s="399"/>
      <c r="HJT74" s="399"/>
      <c r="HJU74" s="399"/>
      <c r="HJV74" s="399"/>
      <c r="HJW74" s="399"/>
      <c r="HJX74" s="399"/>
      <c r="HJY74" s="399"/>
      <c r="HJZ74" s="399"/>
      <c r="HKA74" s="918"/>
      <c r="HKB74" s="918"/>
      <c r="HKC74" s="918"/>
      <c r="HKD74" s="566"/>
      <c r="HKE74" s="399"/>
      <c r="HKF74" s="399"/>
      <c r="HKG74" s="399"/>
      <c r="HKH74" s="567"/>
      <c r="HKI74" s="399"/>
      <c r="HKJ74" s="399"/>
      <c r="HKK74" s="399"/>
      <c r="HKL74" s="399"/>
      <c r="HKM74" s="399"/>
      <c r="HKN74" s="399"/>
      <c r="HKO74" s="399"/>
      <c r="HKP74" s="399"/>
      <c r="HKQ74" s="399"/>
      <c r="HKR74" s="918"/>
      <c r="HKS74" s="918"/>
      <c r="HKT74" s="918"/>
      <c r="HKU74" s="566"/>
      <c r="HKV74" s="399"/>
      <c r="HKW74" s="399"/>
      <c r="HKX74" s="399"/>
      <c r="HKY74" s="567"/>
      <c r="HKZ74" s="399"/>
      <c r="HLA74" s="399"/>
      <c r="HLB74" s="399"/>
      <c r="HLC74" s="399"/>
      <c r="HLD74" s="399"/>
      <c r="HLE74" s="399"/>
      <c r="HLF74" s="399"/>
      <c r="HLG74" s="399"/>
      <c r="HLH74" s="399"/>
      <c r="HLI74" s="918"/>
      <c r="HLJ74" s="918"/>
      <c r="HLK74" s="918"/>
      <c r="HLL74" s="566"/>
      <c r="HLM74" s="399"/>
      <c r="HLN74" s="399"/>
      <c r="HLO74" s="399"/>
      <c r="HLP74" s="567"/>
      <c r="HLQ74" s="399"/>
      <c r="HLR74" s="399"/>
      <c r="HLS74" s="399"/>
      <c r="HLT74" s="399"/>
      <c r="HLU74" s="399"/>
      <c r="HLV74" s="399"/>
      <c r="HLW74" s="399"/>
      <c r="HLX74" s="399"/>
      <c r="HLY74" s="399"/>
      <c r="HLZ74" s="918"/>
      <c r="HMA74" s="918"/>
      <c r="HMB74" s="918"/>
      <c r="HMC74" s="566"/>
      <c r="HMD74" s="399"/>
      <c r="HME74" s="399"/>
      <c r="HMF74" s="399"/>
      <c r="HMG74" s="567"/>
      <c r="HMH74" s="399"/>
      <c r="HMI74" s="399"/>
      <c r="HMJ74" s="399"/>
      <c r="HMK74" s="399"/>
      <c r="HML74" s="399"/>
      <c r="HMM74" s="399"/>
      <c r="HMN74" s="399"/>
      <c r="HMO74" s="399"/>
      <c r="HMP74" s="399"/>
      <c r="HMQ74" s="918"/>
      <c r="HMR74" s="918"/>
      <c r="HMS74" s="918"/>
      <c r="HMT74" s="566"/>
      <c r="HMU74" s="399"/>
      <c r="HMV74" s="399"/>
      <c r="HMW74" s="399"/>
      <c r="HMX74" s="567"/>
      <c r="HMY74" s="399"/>
      <c r="HMZ74" s="399"/>
      <c r="HNA74" s="399"/>
      <c r="HNB74" s="399"/>
      <c r="HNC74" s="399"/>
      <c r="HND74" s="399"/>
      <c r="HNE74" s="399"/>
      <c r="HNF74" s="399"/>
      <c r="HNG74" s="399"/>
      <c r="HNH74" s="918"/>
      <c r="HNI74" s="918"/>
      <c r="HNJ74" s="918"/>
      <c r="HNK74" s="566"/>
      <c r="HNL74" s="399"/>
      <c r="HNM74" s="399"/>
      <c r="HNN74" s="399"/>
      <c r="HNO74" s="567"/>
      <c r="HNP74" s="399"/>
      <c r="HNQ74" s="399"/>
      <c r="HNR74" s="399"/>
      <c r="HNS74" s="399"/>
      <c r="HNT74" s="399"/>
      <c r="HNU74" s="399"/>
      <c r="HNV74" s="399"/>
      <c r="HNW74" s="399"/>
      <c r="HNX74" s="399"/>
      <c r="HNY74" s="918"/>
      <c r="HNZ74" s="918"/>
      <c r="HOA74" s="918"/>
      <c r="HOB74" s="566"/>
      <c r="HOC74" s="399"/>
      <c r="HOD74" s="399"/>
      <c r="HOE74" s="399"/>
      <c r="HOF74" s="567"/>
      <c r="HOG74" s="399"/>
      <c r="HOH74" s="399"/>
      <c r="HOI74" s="399"/>
      <c r="HOJ74" s="399"/>
      <c r="HOK74" s="399"/>
      <c r="HOL74" s="399"/>
      <c r="HOM74" s="399"/>
      <c r="HON74" s="399"/>
      <c r="HOO74" s="399"/>
      <c r="HOP74" s="918"/>
      <c r="HOQ74" s="918"/>
      <c r="HOR74" s="918"/>
      <c r="HOS74" s="566"/>
      <c r="HOT74" s="399"/>
      <c r="HOU74" s="399"/>
      <c r="HOV74" s="399"/>
      <c r="HOW74" s="567"/>
      <c r="HOX74" s="399"/>
      <c r="HOY74" s="399"/>
      <c r="HOZ74" s="399"/>
      <c r="HPA74" s="399"/>
      <c r="HPB74" s="399"/>
      <c r="HPC74" s="399"/>
      <c r="HPD74" s="399"/>
      <c r="HPE74" s="399"/>
      <c r="HPF74" s="399"/>
      <c r="HPG74" s="918"/>
      <c r="HPH74" s="918"/>
      <c r="HPI74" s="918"/>
      <c r="HPJ74" s="566"/>
      <c r="HPK74" s="399"/>
      <c r="HPL74" s="399"/>
      <c r="HPM74" s="399"/>
      <c r="HPN74" s="567"/>
      <c r="HPO74" s="399"/>
      <c r="HPP74" s="399"/>
      <c r="HPQ74" s="399"/>
      <c r="HPR74" s="399"/>
      <c r="HPS74" s="399"/>
      <c r="HPT74" s="399"/>
      <c r="HPU74" s="399"/>
      <c r="HPV74" s="399"/>
      <c r="HPW74" s="399"/>
      <c r="HPX74" s="918"/>
      <c r="HPY74" s="918"/>
      <c r="HPZ74" s="918"/>
      <c r="HQA74" s="566"/>
      <c r="HQB74" s="399"/>
      <c r="HQC74" s="399"/>
      <c r="HQD74" s="399"/>
      <c r="HQE74" s="567"/>
      <c r="HQF74" s="399"/>
      <c r="HQG74" s="399"/>
      <c r="HQH74" s="399"/>
      <c r="HQI74" s="399"/>
      <c r="HQJ74" s="399"/>
      <c r="HQK74" s="399"/>
      <c r="HQL74" s="399"/>
      <c r="HQM74" s="399"/>
      <c r="HQN74" s="399"/>
      <c r="HQO74" s="918"/>
      <c r="HQP74" s="918"/>
      <c r="HQQ74" s="918"/>
      <c r="HQR74" s="566"/>
      <c r="HQS74" s="399"/>
      <c r="HQT74" s="399"/>
      <c r="HQU74" s="399"/>
      <c r="HQV74" s="567"/>
      <c r="HQW74" s="399"/>
      <c r="HQX74" s="399"/>
      <c r="HQY74" s="399"/>
      <c r="HQZ74" s="399"/>
      <c r="HRA74" s="399"/>
      <c r="HRB74" s="399"/>
      <c r="HRC74" s="399"/>
      <c r="HRD74" s="399"/>
      <c r="HRE74" s="399"/>
      <c r="HRF74" s="918"/>
      <c r="HRG74" s="918"/>
      <c r="HRH74" s="918"/>
      <c r="HRI74" s="566"/>
      <c r="HRJ74" s="399"/>
      <c r="HRK74" s="399"/>
      <c r="HRL74" s="399"/>
      <c r="HRM74" s="567"/>
      <c r="HRN74" s="399"/>
      <c r="HRO74" s="399"/>
      <c r="HRP74" s="399"/>
      <c r="HRQ74" s="399"/>
      <c r="HRR74" s="399"/>
      <c r="HRS74" s="399"/>
      <c r="HRT74" s="399"/>
      <c r="HRU74" s="399"/>
      <c r="HRV74" s="399"/>
      <c r="HRW74" s="918"/>
      <c r="HRX74" s="918"/>
      <c r="HRY74" s="918"/>
      <c r="HRZ74" s="566"/>
      <c r="HSA74" s="399"/>
      <c r="HSB74" s="399"/>
      <c r="HSC74" s="399"/>
      <c r="HSD74" s="567"/>
      <c r="HSE74" s="399"/>
      <c r="HSF74" s="399"/>
      <c r="HSG74" s="399"/>
      <c r="HSH74" s="399"/>
      <c r="HSI74" s="399"/>
      <c r="HSJ74" s="399"/>
      <c r="HSK74" s="399"/>
      <c r="HSL74" s="399"/>
      <c r="HSM74" s="399"/>
      <c r="HSN74" s="918"/>
      <c r="HSO74" s="918"/>
      <c r="HSP74" s="918"/>
      <c r="HSQ74" s="566"/>
      <c r="HSR74" s="399"/>
      <c r="HSS74" s="399"/>
      <c r="HST74" s="399"/>
      <c r="HSU74" s="567"/>
      <c r="HSV74" s="399"/>
      <c r="HSW74" s="399"/>
      <c r="HSX74" s="399"/>
      <c r="HSY74" s="399"/>
      <c r="HSZ74" s="399"/>
      <c r="HTA74" s="399"/>
      <c r="HTB74" s="399"/>
      <c r="HTC74" s="399"/>
      <c r="HTD74" s="399"/>
      <c r="HTE74" s="918"/>
      <c r="HTF74" s="918"/>
      <c r="HTG74" s="918"/>
      <c r="HTH74" s="566"/>
      <c r="HTI74" s="399"/>
      <c r="HTJ74" s="399"/>
      <c r="HTK74" s="399"/>
      <c r="HTL74" s="567"/>
      <c r="HTM74" s="399"/>
      <c r="HTN74" s="399"/>
      <c r="HTO74" s="399"/>
      <c r="HTP74" s="399"/>
      <c r="HTQ74" s="399"/>
      <c r="HTR74" s="399"/>
      <c r="HTS74" s="399"/>
      <c r="HTT74" s="399"/>
      <c r="HTU74" s="399"/>
      <c r="HTV74" s="918"/>
      <c r="HTW74" s="918"/>
      <c r="HTX74" s="918"/>
      <c r="HTY74" s="566"/>
      <c r="HTZ74" s="399"/>
      <c r="HUA74" s="399"/>
      <c r="HUB74" s="399"/>
      <c r="HUC74" s="567"/>
      <c r="HUD74" s="399"/>
      <c r="HUE74" s="399"/>
      <c r="HUF74" s="399"/>
      <c r="HUG74" s="399"/>
      <c r="HUH74" s="399"/>
      <c r="HUI74" s="399"/>
      <c r="HUJ74" s="399"/>
      <c r="HUK74" s="399"/>
      <c r="HUL74" s="399"/>
      <c r="HUM74" s="918"/>
      <c r="HUN74" s="918"/>
      <c r="HUO74" s="918"/>
      <c r="HUP74" s="566"/>
      <c r="HUQ74" s="399"/>
      <c r="HUR74" s="399"/>
      <c r="HUS74" s="399"/>
      <c r="HUT74" s="567"/>
      <c r="HUU74" s="399"/>
      <c r="HUV74" s="399"/>
      <c r="HUW74" s="399"/>
      <c r="HUX74" s="399"/>
      <c r="HUY74" s="399"/>
      <c r="HUZ74" s="399"/>
      <c r="HVA74" s="399"/>
      <c r="HVB74" s="399"/>
      <c r="HVC74" s="399"/>
      <c r="HVD74" s="918"/>
      <c r="HVE74" s="918"/>
      <c r="HVF74" s="918"/>
      <c r="HVG74" s="566"/>
      <c r="HVH74" s="399"/>
      <c r="HVI74" s="399"/>
      <c r="HVJ74" s="399"/>
      <c r="HVK74" s="567"/>
      <c r="HVL74" s="399"/>
      <c r="HVM74" s="399"/>
      <c r="HVN74" s="399"/>
      <c r="HVO74" s="399"/>
      <c r="HVP74" s="399"/>
      <c r="HVQ74" s="399"/>
      <c r="HVR74" s="399"/>
      <c r="HVS74" s="399"/>
      <c r="HVT74" s="399"/>
      <c r="HVU74" s="918"/>
      <c r="HVV74" s="918"/>
      <c r="HVW74" s="918"/>
      <c r="HVX74" s="566"/>
      <c r="HVY74" s="399"/>
      <c r="HVZ74" s="399"/>
      <c r="HWA74" s="399"/>
      <c r="HWB74" s="567"/>
      <c r="HWC74" s="399"/>
      <c r="HWD74" s="399"/>
      <c r="HWE74" s="399"/>
      <c r="HWF74" s="399"/>
      <c r="HWG74" s="399"/>
      <c r="HWH74" s="399"/>
      <c r="HWI74" s="399"/>
      <c r="HWJ74" s="399"/>
      <c r="HWK74" s="399"/>
      <c r="HWL74" s="918"/>
      <c r="HWM74" s="918"/>
      <c r="HWN74" s="918"/>
      <c r="HWO74" s="566"/>
      <c r="HWP74" s="399"/>
      <c r="HWQ74" s="399"/>
      <c r="HWR74" s="399"/>
      <c r="HWS74" s="567"/>
      <c r="HWT74" s="399"/>
      <c r="HWU74" s="399"/>
      <c r="HWV74" s="399"/>
      <c r="HWW74" s="399"/>
      <c r="HWX74" s="399"/>
      <c r="HWY74" s="399"/>
      <c r="HWZ74" s="399"/>
      <c r="HXA74" s="399"/>
      <c r="HXB74" s="399"/>
      <c r="HXC74" s="918"/>
      <c r="HXD74" s="918"/>
      <c r="HXE74" s="918"/>
      <c r="HXF74" s="566"/>
      <c r="HXG74" s="399"/>
      <c r="HXH74" s="399"/>
      <c r="HXI74" s="399"/>
      <c r="HXJ74" s="567"/>
      <c r="HXK74" s="399"/>
      <c r="HXL74" s="399"/>
      <c r="HXM74" s="399"/>
      <c r="HXN74" s="399"/>
      <c r="HXO74" s="399"/>
      <c r="HXP74" s="399"/>
      <c r="HXQ74" s="399"/>
      <c r="HXR74" s="399"/>
      <c r="HXS74" s="399"/>
      <c r="HXT74" s="918"/>
      <c r="HXU74" s="918"/>
      <c r="HXV74" s="918"/>
      <c r="HXW74" s="566"/>
      <c r="HXX74" s="399"/>
      <c r="HXY74" s="399"/>
      <c r="HXZ74" s="399"/>
      <c r="HYA74" s="567"/>
      <c r="HYB74" s="399"/>
      <c r="HYC74" s="399"/>
      <c r="HYD74" s="399"/>
      <c r="HYE74" s="399"/>
      <c r="HYF74" s="399"/>
      <c r="HYG74" s="399"/>
      <c r="HYH74" s="399"/>
      <c r="HYI74" s="399"/>
      <c r="HYJ74" s="399"/>
      <c r="HYK74" s="918"/>
      <c r="HYL74" s="918"/>
      <c r="HYM74" s="918"/>
      <c r="HYN74" s="566"/>
      <c r="HYO74" s="399"/>
      <c r="HYP74" s="399"/>
      <c r="HYQ74" s="399"/>
      <c r="HYR74" s="567"/>
      <c r="HYS74" s="399"/>
      <c r="HYT74" s="399"/>
      <c r="HYU74" s="399"/>
      <c r="HYV74" s="399"/>
      <c r="HYW74" s="399"/>
      <c r="HYX74" s="399"/>
      <c r="HYY74" s="399"/>
      <c r="HYZ74" s="399"/>
      <c r="HZA74" s="399"/>
      <c r="HZB74" s="918"/>
      <c r="HZC74" s="918"/>
      <c r="HZD74" s="918"/>
      <c r="HZE74" s="566"/>
      <c r="HZF74" s="399"/>
      <c r="HZG74" s="399"/>
      <c r="HZH74" s="399"/>
      <c r="HZI74" s="567"/>
      <c r="HZJ74" s="399"/>
      <c r="HZK74" s="399"/>
      <c r="HZL74" s="399"/>
      <c r="HZM74" s="399"/>
      <c r="HZN74" s="399"/>
      <c r="HZO74" s="399"/>
      <c r="HZP74" s="399"/>
      <c r="HZQ74" s="399"/>
      <c r="HZR74" s="399"/>
      <c r="HZS74" s="918"/>
      <c r="HZT74" s="918"/>
      <c r="HZU74" s="918"/>
      <c r="HZV74" s="566"/>
      <c r="HZW74" s="399"/>
      <c r="HZX74" s="399"/>
      <c r="HZY74" s="399"/>
      <c r="HZZ74" s="567"/>
      <c r="IAA74" s="399"/>
      <c r="IAB74" s="399"/>
      <c r="IAC74" s="399"/>
      <c r="IAD74" s="399"/>
      <c r="IAE74" s="399"/>
      <c r="IAF74" s="399"/>
      <c r="IAG74" s="399"/>
      <c r="IAH74" s="399"/>
      <c r="IAI74" s="399"/>
      <c r="IAJ74" s="918"/>
      <c r="IAK74" s="918"/>
      <c r="IAL74" s="918"/>
      <c r="IAM74" s="566"/>
      <c r="IAN74" s="399"/>
      <c r="IAO74" s="399"/>
      <c r="IAP74" s="399"/>
      <c r="IAQ74" s="567"/>
      <c r="IAR74" s="399"/>
      <c r="IAS74" s="399"/>
      <c r="IAT74" s="399"/>
      <c r="IAU74" s="399"/>
      <c r="IAV74" s="399"/>
      <c r="IAW74" s="399"/>
      <c r="IAX74" s="399"/>
      <c r="IAY74" s="399"/>
      <c r="IAZ74" s="399"/>
      <c r="IBA74" s="918"/>
      <c r="IBB74" s="918"/>
      <c r="IBC74" s="918"/>
      <c r="IBD74" s="566"/>
      <c r="IBE74" s="399"/>
      <c r="IBF74" s="399"/>
      <c r="IBG74" s="399"/>
      <c r="IBH74" s="567"/>
      <c r="IBI74" s="399"/>
      <c r="IBJ74" s="399"/>
      <c r="IBK74" s="399"/>
      <c r="IBL74" s="399"/>
      <c r="IBM74" s="399"/>
      <c r="IBN74" s="399"/>
      <c r="IBO74" s="399"/>
      <c r="IBP74" s="399"/>
      <c r="IBQ74" s="399"/>
      <c r="IBR74" s="918"/>
      <c r="IBS74" s="918"/>
      <c r="IBT74" s="918"/>
      <c r="IBU74" s="566"/>
      <c r="IBV74" s="399"/>
      <c r="IBW74" s="399"/>
      <c r="IBX74" s="399"/>
      <c r="IBY74" s="567"/>
      <c r="IBZ74" s="399"/>
      <c r="ICA74" s="399"/>
      <c r="ICB74" s="399"/>
      <c r="ICC74" s="399"/>
      <c r="ICD74" s="399"/>
      <c r="ICE74" s="399"/>
      <c r="ICF74" s="399"/>
      <c r="ICG74" s="399"/>
      <c r="ICH74" s="399"/>
      <c r="ICI74" s="918"/>
      <c r="ICJ74" s="918"/>
      <c r="ICK74" s="918"/>
      <c r="ICL74" s="566"/>
      <c r="ICM74" s="399"/>
      <c r="ICN74" s="399"/>
      <c r="ICO74" s="399"/>
      <c r="ICP74" s="567"/>
      <c r="ICQ74" s="399"/>
      <c r="ICR74" s="399"/>
      <c r="ICS74" s="399"/>
      <c r="ICT74" s="399"/>
      <c r="ICU74" s="399"/>
      <c r="ICV74" s="399"/>
      <c r="ICW74" s="399"/>
      <c r="ICX74" s="399"/>
      <c r="ICY74" s="399"/>
      <c r="ICZ74" s="918"/>
      <c r="IDA74" s="918"/>
      <c r="IDB74" s="918"/>
      <c r="IDC74" s="566"/>
      <c r="IDD74" s="399"/>
      <c r="IDE74" s="399"/>
      <c r="IDF74" s="399"/>
      <c r="IDG74" s="567"/>
      <c r="IDH74" s="399"/>
      <c r="IDI74" s="399"/>
      <c r="IDJ74" s="399"/>
      <c r="IDK74" s="399"/>
      <c r="IDL74" s="399"/>
      <c r="IDM74" s="399"/>
      <c r="IDN74" s="399"/>
      <c r="IDO74" s="399"/>
      <c r="IDP74" s="399"/>
      <c r="IDQ74" s="918"/>
      <c r="IDR74" s="918"/>
      <c r="IDS74" s="918"/>
      <c r="IDT74" s="566"/>
      <c r="IDU74" s="399"/>
      <c r="IDV74" s="399"/>
      <c r="IDW74" s="399"/>
      <c r="IDX74" s="567"/>
      <c r="IDY74" s="399"/>
      <c r="IDZ74" s="399"/>
      <c r="IEA74" s="399"/>
      <c r="IEB74" s="399"/>
      <c r="IEC74" s="399"/>
      <c r="IED74" s="399"/>
      <c r="IEE74" s="399"/>
      <c r="IEF74" s="399"/>
      <c r="IEG74" s="399"/>
      <c r="IEH74" s="918"/>
      <c r="IEI74" s="918"/>
      <c r="IEJ74" s="918"/>
      <c r="IEK74" s="566"/>
      <c r="IEL74" s="399"/>
      <c r="IEM74" s="399"/>
      <c r="IEN74" s="399"/>
      <c r="IEO74" s="567"/>
      <c r="IEP74" s="399"/>
      <c r="IEQ74" s="399"/>
      <c r="IER74" s="399"/>
      <c r="IES74" s="399"/>
      <c r="IET74" s="399"/>
      <c r="IEU74" s="399"/>
      <c r="IEV74" s="399"/>
      <c r="IEW74" s="399"/>
      <c r="IEX74" s="399"/>
      <c r="IEY74" s="918"/>
      <c r="IEZ74" s="918"/>
      <c r="IFA74" s="918"/>
      <c r="IFB74" s="566"/>
      <c r="IFC74" s="399"/>
      <c r="IFD74" s="399"/>
      <c r="IFE74" s="399"/>
      <c r="IFF74" s="567"/>
      <c r="IFG74" s="399"/>
      <c r="IFH74" s="399"/>
      <c r="IFI74" s="399"/>
      <c r="IFJ74" s="399"/>
      <c r="IFK74" s="399"/>
      <c r="IFL74" s="399"/>
      <c r="IFM74" s="399"/>
      <c r="IFN74" s="399"/>
      <c r="IFO74" s="399"/>
      <c r="IFP74" s="918"/>
      <c r="IFQ74" s="918"/>
      <c r="IFR74" s="918"/>
      <c r="IFS74" s="566"/>
      <c r="IFT74" s="399"/>
      <c r="IFU74" s="399"/>
      <c r="IFV74" s="399"/>
      <c r="IFW74" s="567"/>
      <c r="IFX74" s="399"/>
      <c r="IFY74" s="399"/>
      <c r="IFZ74" s="399"/>
      <c r="IGA74" s="399"/>
      <c r="IGB74" s="399"/>
      <c r="IGC74" s="399"/>
      <c r="IGD74" s="399"/>
      <c r="IGE74" s="399"/>
      <c r="IGF74" s="399"/>
      <c r="IGG74" s="918"/>
      <c r="IGH74" s="918"/>
      <c r="IGI74" s="918"/>
      <c r="IGJ74" s="566"/>
      <c r="IGK74" s="399"/>
      <c r="IGL74" s="399"/>
      <c r="IGM74" s="399"/>
      <c r="IGN74" s="567"/>
      <c r="IGO74" s="399"/>
      <c r="IGP74" s="399"/>
      <c r="IGQ74" s="399"/>
      <c r="IGR74" s="399"/>
      <c r="IGS74" s="399"/>
      <c r="IGT74" s="399"/>
      <c r="IGU74" s="399"/>
      <c r="IGV74" s="399"/>
      <c r="IGW74" s="399"/>
      <c r="IGX74" s="918"/>
      <c r="IGY74" s="918"/>
      <c r="IGZ74" s="918"/>
      <c r="IHA74" s="566"/>
      <c r="IHB74" s="399"/>
      <c r="IHC74" s="399"/>
      <c r="IHD74" s="399"/>
      <c r="IHE74" s="567"/>
      <c r="IHF74" s="399"/>
      <c r="IHG74" s="399"/>
      <c r="IHH74" s="399"/>
      <c r="IHI74" s="399"/>
      <c r="IHJ74" s="399"/>
      <c r="IHK74" s="399"/>
      <c r="IHL74" s="399"/>
      <c r="IHM74" s="399"/>
      <c r="IHN74" s="399"/>
      <c r="IHO74" s="918"/>
      <c r="IHP74" s="918"/>
      <c r="IHQ74" s="918"/>
      <c r="IHR74" s="566"/>
      <c r="IHS74" s="399"/>
      <c r="IHT74" s="399"/>
      <c r="IHU74" s="399"/>
      <c r="IHV74" s="567"/>
      <c r="IHW74" s="399"/>
      <c r="IHX74" s="399"/>
      <c r="IHY74" s="399"/>
      <c r="IHZ74" s="399"/>
      <c r="IIA74" s="399"/>
      <c r="IIB74" s="399"/>
      <c r="IIC74" s="399"/>
      <c r="IID74" s="399"/>
      <c r="IIE74" s="399"/>
      <c r="IIF74" s="918"/>
      <c r="IIG74" s="918"/>
      <c r="IIH74" s="918"/>
      <c r="III74" s="566"/>
      <c r="IIJ74" s="399"/>
      <c r="IIK74" s="399"/>
      <c r="IIL74" s="399"/>
      <c r="IIM74" s="567"/>
      <c r="IIN74" s="399"/>
      <c r="IIO74" s="399"/>
      <c r="IIP74" s="399"/>
      <c r="IIQ74" s="399"/>
      <c r="IIR74" s="399"/>
      <c r="IIS74" s="399"/>
      <c r="IIT74" s="399"/>
      <c r="IIU74" s="399"/>
      <c r="IIV74" s="399"/>
      <c r="IIW74" s="918"/>
      <c r="IIX74" s="918"/>
      <c r="IIY74" s="918"/>
      <c r="IIZ74" s="566"/>
      <c r="IJA74" s="399"/>
      <c r="IJB74" s="399"/>
      <c r="IJC74" s="399"/>
      <c r="IJD74" s="567"/>
      <c r="IJE74" s="399"/>
      <c r="IJF74" s="399"/>
      <c r="IJG74" s="399"/>
      <c r="IJH74" s="399"/>
      <c r="IJI74" s="399"/>
      <c r="IJJ74" s="399"/>
      <c r="IJK74" s="399"/>
      <c r="IJL74" s="399"/>
      <c r="IJM74" s="399"/>
      <c r="IJN74" s="918"/>
      <c r="IJO74" s="918"/>
      <c r="IJP74" s="918"/>
      <c r="IJQ74" s="566"/>
      <c r="IJR74" s="399"/>
      <c r="IJS74" s="399"/>
      <c r="IJT74" s="399"/>
      <c r="IJU74" s="567"/>
      <c r="IJV74" s="399"/>
      <c r="IJW74" s="399"/>
      <c r="IJX74" s="399"/>
      <c r="IJY74" s="399"/>
      <c r="IJZ74" s="399"/>
      <c r="IKA74" s="399"/>
      <c r="IKB74" s="399"/>
      <c r="IKC74" s="399"/>
      <c r="IKD74" s="399"/>
      <c r="IKE74" s="918"/>
      <c r="IKF74" s="918"/>
      <c r="IKG74" s="918"/>
      <c r="IKH74" s="566"/>
      <c r="IKI74" s="399"/>
      <c r="IKJ74" s="399"/>
      <c r="IKK74" s="399"/>
      <c r="IKL74" s="567"/>
      <c r="IKM74" s="399"/>
      <c r="IKN74" s="399"/>
      <c r="IKO74" s="399"/>
      <c r="IKP74" s="399"/>
      <c r="IKQ74" s="399"/>
      <c r="IKR74" s="399"/>
      <c r="IKS74" s="399"/>
      <c r="IKT74" s="399"/>
      <c r="IKU74" s="399"/>
      <c r="IKV74" s="918"/>
      <c r="IKW74" s="918"/>
      <c r="IKX74" s="918"/>
      <c r="IKY74" s="566"/>
      <c r="IKZ74" s="399"/>
      <c r="ILA74" s="399"/>
      <c r="ILB74" s="399"/>
      <c r="ILC74" s="567"/>
      <c r="ILD74" s="399"/>
      <c r="ILE74" s="399"/>
      <c r="ILF74" s="399"/>
      <c r="ILG74" s="399"/>
      <c r="ILH74" s="399"/>
      <c r="ILI74" s="399"/>
      <c r="ILJ74" s="399"/>
      <c r="ILK74" s="399"/>
      <c r="ILL74" s="399"/>
      <c r="ILM74" s="918"/>
      <c r="ILN74" s="918"/>
      <c r="ILO74" s="918"/>
      <c r="ILP74" s="566"/>
      <c r="ILQ74" s="399"/>
      <c r="ILR74" s="399"/>
      <c r="ILS74" s="399"/>
      <c r="ILT74" s="567"/>
      <c r="ILU74" s="399"/>
      <c r="ILV74" s="399"/>
      <c r="ILW74" s="399"/>
      <c r="ILX74" s="399"/>
      <c r="ILY74" s="399"/>
      <c r="ILZ74" s="399"/>
      <c r="IMA74" s="399"/>
      <c r="IMB74" s="399"/>
      <c r="IMC74" s="399"/>
      <c r="IMD74" s="918"/>
      <c r="IME74" s="918"/>
      <c r="IMF74" s="918"/>
      <c r="IMG74" s="566"/>
      <c r="IMH74" s="399"/>
      <c r="IMI74" s="399"/>
      <c r="IMJ74" s="399"/>
      <c r="IMK74" s="567"/>
      <c r="IML74" s="399"/>
      <c r="IMM74" s="399"/>
      <c r="IMN74" s="399"/>
      <c r="IMO74" s="399"/>
      <c r="IMP74" s="399"/>
      <c r="IMQ74" s="399"/>
      <c r="IMR74" s="399"/>
      <c r="IMS74" s="399"/>
      <c r="IMT74" s="399"/>
      <c r="IMU74" s="918"/>
      <c r="IMV74" s="918"/>
      <c r="IMW74" s="918"/>
      <c r="IMX74" s="566"/>
      <c r="IMY74" s="399"/>
      <c r="IMZ74" s="399"/>
      <c r="INA74" s="399"/>
      <c r="INB74" s="567"/>
      <c r="INC74" s="399"/>
      <c r="IND74" s="399"/>
      <c r="INE74" s="399"/>
      <c r="INF74" s="399"/>
      <c r="ING74" s="399"/>
      <c r="INH74" s="399"/>
      <c r="INI74" s="399"/>
      <c r="INJ74" s="399"/>
      <c r="INK74" s="399"/>
      <c r="INL74" s="918"/>
      <c r="INM74" s="918"/>
      <c r="INN74" s="918"/>
      <c r="INO74" s="566"/>
      <c r="INP74" s="399"/>
      <c r="INQ74" s="399"/>
      <c r="INR74" s="399"/>
      <c r="INS74" s="567"/>
      <c r="INT74" s="399"/>
      <c r="INU74" s="399"/>
      <c r="INV74" s="399"/>
      <c r="INW74" s="399"/>
      <c r="INX74" s="399"/>
      <c r="INY74" s="399"/>
      <c r="INZ74" s="399"/>
      <c r="IOA74" s="399"/>
      <c r="IOB74" s="399"/>
      <c r="IOC74" s="918"/>
      <c r="IOD74" s="918"/>
      <c r="IOE74" s="918"/>
      <c r="IOF74" s="566"/>
      <c r="IOG74" s="399"/>
      <c r="IOH74" s="399"/>
      <c r="IOI74" s="399"/>
      <c r="IOJ74" s="567"/>
      <c r="IOK74" s="399"/>
      <c r="IOL74" s="399"/>
      <c r="IOM74" s="399"/>
      <c r="ION74" s="399"/>
      <c r="IOO74" s="399"/>
      <c r="IOP74" s="399"/>
      <c r="IOQ74" s="399"/>
      <c r="IOR74" s="399"/>
      <c r="IOS74" s="399"/>
      <c r="IOT74" s="918"/>
      <c r="IOU74" s="918"/>
      <c r="IOV74" s="918"/>
      <c r="IOW74" s="566"/>
      <c r="IOX74" s="399"/>
      <c r="IOY74" s="399"/>
      <c r="IOZ74" s="399"/>
      <c r="IPA74" s="567"/>
      <c r="IPB74" s="399"/>
      <c r="IPC74" s="399"/>
      <c r="IPD74" s="399"/>
      <c r="IPE74" s="399"/>
      <c r="IPF74" s="399"/>
      <c r="IPG74" s="399"/>
      <c r="IPH74" s="399"/>
      <c r="IPI74" s="399"/>
      <c r="IPJ74" s="399"/>
      <c r="IPK74" s="918"/>
      <c r="IPL74" s="918"/>
      <c r="IPM74" s="918"/>
      <c r="IPN74" s="566"/>
      <c r="IPO74" s="399"/>
      <c r="IPP74" s="399"/>
      <c r="IPQ74" s="399"/>
      <c r="IPR74" s="567"/>
      <c r="IPS74" s="399"/>
      <c r="IPT74" s="399"/>
      <c r="IPU74" s="399"/>
      <c r="IPV74" s="399"/>
      <c r="IPW74" s="399"/>
      <c r="IPX74" s="399"/>
      <c r="IPY74" s="399"/>
      <c r="IPZ74" s="399"/>
      <c r="IQA74" s="399"/>
      <c r="IQB74" s="918"/>
      <c r="IQC74" s="918"/>
      <c r="IQD74" s="918"/>
      <c r="IQE74" s="566"/>
      <c r="IQF74" s="399"/>
      <c r="IQG74" s="399"/>
      <c r="IQH74" s="399"/>
      <c r="IQI74" s="567"/>
      <c r="IQJ74" s="399"/>
      <c r="IQK74" s="399"/>
      <c r="IQL74" s="399"/>
      <c r="IQM74" s="399"/>
      <c r="IQN74" s="399"/>
      <c r="IQO74" s="399"/>
      <c r="IQP74" s="399"/>
      <c r="IQQ74" s="399"/>
      <c r="IQR74" s="399"/>
      <c r="IQS74" s="918"/>
      <c r="IQT74" s="918"/>
      <c r="IQU74" s="918"/>
      <c r="IQV74" s="566"/>
      <c r="IQW74" s="399"/>
      <c r="IQX74" s="399"/>
      <c r="IQY74" s="399"/>
      <c r="IQZ74" s="567"/>
      <c r="IRA74" s="399"/>
      <c r="IRB74" s="399"/>
      <c r="IRC74" s="399"/>
      <c r="IRD74" s="399"/>
      <c r="IRE74" s="399"/>
      <c r="IRF74" s="399"/>
      <c r="IRG74" s="399"/>
      <c r="IRH74" s="399"/>
      <c r="IRI74" s="399"/>
      <c r="IRJ74" s="918"/>
      <c r="IRK74" s="918"/>
      <c r="IRL74" s="918"/>
      <c r="IRM74" s="566"/>
      <c r="IRN74" s="399"/>
      <c r="IRO74" s="399"/>
      <c r="IRP74" s="399"/>
      <c r="IRQ74" s="567"/>
      <c r="IRR74" s="399"/>
      <c r="IRS74" s="399"/>
      <c r="IRT74" s="399"/>
      <c r="IRU74" s="399"/>
      <c r="IRV74" s="399"/>
      <c r="IRW74" s="399"/>
      <c r="IRX74" s="399"/>
      <c r="IRY74" s="399"/>
      <c r="IRZ74" s="399"/>
      <c r="ISA74" s="918"/>
      <c r="ISB74" s="918"/>
      <c r="ISC74" s="918"/>
      <c r="ISD74" s="566"/>
      <c r="ISE74" s="399"/>
      <c r="ISF74" s="399"/>
      <c r="ISG74" s="399"/>
      <c r="ISH74" s="567"/>
      <c r="ISI74" s="399"/>
      <c r="ISJ74" s="399"/>
      <c r="ISK74" s="399"/>
      <c r="ISL74" s="399"/>
      <c r="ISM74" s="399"/>
      <c r="ISN74" s="399"/>
      <c r="ISO74" s="399"/>
      <c r="ISP74" s="399"/>
      <c r="ISQ74" s="399"/>
      <c r="ISR74" s="918"/>
      <c r="ISS74" s="918"/>
      <c r="IST74" s="918"/>
      <c r="ISU74" s="566"/>
      <c r="ISV74" s="399"/>
      <c r="ISW74" s="399"/>
      <c r="ISX74" s="399"/>
      <c r="ISY74" s="567"/>
      <c r="ISZ74" s="399"/>
      <c r="ITA74" s="399"/>
      <c r="ITB74" s="399"/>
      <c r="ITC74" s="399"/>
      <c r="ITD74" s="399"/>
      <c r="ITE74" s="399"/>
      <c r="ITF74" s="399"/>
      <c r="ITG74" s="399"/>
      <c r="ITH74" s="399"/>
      <c r="ITI74" s="918"/>
      <c r="ITJ74" s="918"/>
      <c r="ITK74" s="918"/>
      <c r="ITL74" s="566"/>
      <c r="ITM74" s="399"/>
      <c r="ITN74" s="399"/>
      <c r="ITO74" s="399"/>
      <c r="ITP74" s="567"/>
      <c r="ITQ74" s="399"/>
      <c r="ITR74" s="399"/>
      <c r="ITS74" s="399"/>
      <c r="ITT74" s="399"/>
      <c r="ITU74" s="399"/>
      <c r="ITV74" s="399"/>
      <c r="ITW74" s="399"/>
      <c r="ITX74" s="399"/>
      <c r="ITY74" s="399"/>
      <c r="ITZ74" s="918"/>
      <c r="IUA74" s="918"/>
      <c r="IUB74" s="918"/>
      <c r="IUC74" s="566"/>
      <c r="IUD74" s="399"/>
      <c r="IUE74" s="399"/>
      <c r="IUF74" s="399"/>
      <c r="IUG74" s="567"/>
      <c r="IUH74" s="399"/>
      <c r="IUI74" s="399"/>
      <c r="IUJ74" s="399"/>
      <c r="IUK74" s="399"/>
      <c r="IUL74" s="399"/>
      <c r="IUM74" s="399"/>
      <c r="IUN74" s="399"/>
      <c r="IUO74" s="399"/>
      <c r="IUP74" s="399"/>
      <c r="IUQ74" s="918"/>
      <c r="IUR74" s="918"/>
      <c r="IUS74" s="918"/>
      <c r="IUT74" s="566"/>
      <c r="IUU74" s="399"/>
      <c r="IUV74" s="399"/>
      <c r="IUW74" s="399"/>
      <c r="IUX74" s="567"/>
      <c r="IUY74" s="399"/>
      <c r="IUZ74" s="399"/>
      <c r="IVA74" s="399"/>
      <c r="IVB74" s="399"/>
      <c r="IVC74" s="399"/>
      <c r="IVD74" s="399"/>
      <c r="IVE74" s="399"/>
      <c r="IVF74" s="399"/>
      <c r="IVG74" s="399"/>
      <c r="IVH74" s="918"/>
      <c r="IVI74" s="918"/>
      <c r="IVJ74" s="918"/>
      <c r="IVK74" s="566"/>
      <c r="IVL74" s="399"/>
      <c r="IVM74" s="399"/>
      <c r="IVN74" s="399"/>
      <c r="IVO74" s="567"/>
      <c r="IVP74" s="399"/>
      <c r="IVQ74" s="399"/>
      <c r="IVR74" s="399"/>
      <c r="IVS74" s="399"/>
      <c r="IVT74" s="399"/>
      <c r="IVU74" s="399"/>
      <c r="IVV74" s="399"/>
      <c r="IVW74" s="399"/>
      <c r="IVX74" s="399"/>
      <c r="IVY74" s="918"/>
      <c r="IVZ74" s="918"/>
      <c r="IWA74" s="918"/>
      <c r="IWB74" s="566"/>
      <c r="IWC74" s="399"/>
      <c r="IWD74" s="399"/>
      <c r="IWE74" s="399"/>
      <c r="IWF74" s="567"/>
      <c r="IWG74" s="399"/>
      <c r="IWH74" s="399"/>
      <c r="IWI74" s="399"/>
      <c r="IWJ74" s="399"/>
      <c r="IWK74" s="399"/>
      <c r="IWL74" s="399"/>
      <c r="IWM74" s="399"/>
      <c r="IWN74" s="399"/>
      <c r="IWO74" s="399"/>
      <c r="IWP74" s="918"/>
      <c r="IWQ74" s="918"/>
      <c r="IWR74" s="918"/>
      <c r="IWS74" s="566"/>
      <c r="IWT74" s="399"/>
      <c r="IWU74" s="399"/>
      <c r="IWV74" s="399"/>
      <c r="IWW74" s="567"/>
      <c r="IWX74" s="399"/>
      <c r="IWY74" s="399"/>
      <c r="IWZ74" s="399"/>
      <c r="IXA74" s="399"/>
      <c r="IXB74" s="399"/>
      <c r="IXC74" s="399"/>
      <c r="IXD74" s="399"/>
      <c r="IXE74" s="399"/>
      <c r="IXF74" s="399"/>
      <c r="IXG74" s="918"/>
      <c r="IXH74" s="918"/>
      <c r="IXI74" s="918"/>
      <c r="IXJ74" s="566"/>
      <c r="IXK74" s="399"/>
      <c r="IXL74" s="399"/>
      <c r="IXM74" s="399"/>
      <c r="IXN74" s="567"/>
      <c r="IXO74" s="399"/>
      <c r="IXP74" s="399"/>
      <c r="IXQ74" s="399"/>
      <c r="IXR74" s="399"/>
      <c r="IXS74" s="399"/>
      <c r="IXT74" s="399"/>
      <c r="IXU74" s="399"/>
      <c r="IXV74" s="399"/>
      <c r="IXW74" s="399"/>
      <c r="IXX74" s="918"/>
      <c r="IXY74" s="918"/>
      <c r="IXZ74" s="918"/>
      <c r="IYA74" s="566"/>
      <c r="IYB74" s="399"/>
      <c r="IYC74" s="399"/>
      <c r="IYD74" s="399"/>
      <c r="IYE74" s="567"/>
      <c r="IYF74" s="399"/>
      <c r="IYG74" s="399"/>
      <c r="IYH74" s="399"/>
      <c r="IYI74" s="399"/>
      <c r="IYJ74" s="399"/>
      <c r="IYK74" s="399"/>
      <c r="IYL74" s="399"/>
      <c r="IYM74" s="399"/>
      <c r="IYN74" s="399"/>
      <c r="IYO74" s="918"/>
      <c r="IYP74" s="918"/>
      <c r="IYQ74" s="918"/>
      <c r="IYR74" s="566"/>
      <c r="IYS74" s="399"/>
      <c r="IYT74" s="399"/>
      <c r="IYU74" s="399"/>
      <c r="IYV74" s="567"/>
      <c r="IYW74" s="399"/>
      <c r="IYX74" s="399"/>
      <c r="IYY74" s="399"/>
      <c r="IYZ74" s="399"/>
      <c r="IZA74" s="399"/>
      <c r="IZB74" s="399"/>
      <c r="IZC74" s="399"/>
      <c r="IZD74" s="399"/>
      <c r="IZE74" s="399"/>
      <c r="IZF74" s="918"/>
      <c r="IZG74" s="918"/>
      <c r="IZH74" s="918"/>
      <c r="IZI74" s="566"/>
      <c r="IZJ74" s="399"/>
      <c r="IZK74" s="399"/>
      <c r="IZL74" s="399"/>
      <c r="IZM74" s="567"/>
      <c r="IZN74" s="399"/>
      <c r="IZO74" s="399"/>
      <c r="IZP74" s="399"/>
      <c r="IZQ74" s="399"/>
      <c r="IZR74" s="399"/>
      <c r="IZS74" s="399"/>
      <c r="IZT74" s="399"/>
      <c r="IZU74" s="399"/>
      <c r="IZV74" s="399"/>
      <c r="IZW74" s="918"/>
      <c r="IZX74" s="918"/>
      <c r="IZY74" s="918"/>
      <c r="IZZ74" s="566"/>
      <c r="JAA74" s="399"/>
      <c r="JAB74" s="399"/>
      <c r="JAC74" s="399"/>
      <c r="JAD74" s="567"/>
      <c r="JAE74" s="399"/>
      <c r="JAF74" s="399"/>
      <c r="JAG74" s="399"/>
      <c r="JAH74" s="399"/>
      <c r="JAI74" s="399"/>
      <c r="JAJ74" s="399"/>
      <c r="JAK74" s="399"/>
      <c r="JAL74" s="399"/>
      <c r="JAM74" s="399"/>
      <c r="JAN74" s="918"/>
      <c r="JAO74" s="918"/>
      <c r="JAP74" s="918"/>
      <c r="JAQ74" s="566"/>
      <c r="JAR74" s="399"/>
      <c r="JAS74" s="399"/>
      <c r="JAT74" s="399"/>
      <c r="JAU74" s="567"/>
      <c r="JAV74" s="399"/>
      <c r="JAW74" s="399"/>
      <c r="JAX74" s="399"/>
      <c r="JAY74" s="399"/>
      <c r="JAZ74" s="399"/>
      <c r="JBA74" s="399"/>
      <c r="JBB74" s="399"/>
      <c r="JBC74" s="399"/>
      <c r="JBD74" s="399"/>
      <c r="JBE74" s="918"/>
      <c r="JBF74" s="918"/>
      <c r="JBG74" s="918"/>
      <c r="JBH74" s="566"/>
      <c r="JBI74" s="399"/>
      <c r="JBJ74" s="399"/>
      <c r="JBK74" s="399"/>
      <c r="JBL74" s="567"/>
      <c r="JBM74" s="399"/>
      <c r="JBN74" s="399"/>
      <c r="JBO74" s="399"/>
      <c r="JBP74" s="399"/>
      <c r="JBQ74" s="399"/>
      <c r="JBR74" s="399"/>
      <c r="JBS74" s="399"/>
      <c r="JBT74" s="399"/>
      <c r="JBU74" s="399"/>
      <c r="JBV74" s="918"/>
      <c r="JBW74" s="918"/>
      <c r="JBX74" s="918"/>
      <c r="JBY74" s="566"/>
      <c r="JBZ74" s="399"/>
      <c r="JCA74" s="399"/>
      <c r="JCB74" s="399"/>
      <c r="JCC74" s="567"/>
      <c r="JCD74" s="399"/>
      <c r="JCE74" s="399"/>
      <c r="JCF74" s="399"/>
      <c r="JCG74" s="399"/>
      <c r="JCH74" s="399"/>
      <c r="JCI74" s="399"/>
      <c r="JCJ74" s="399"/>
      <c r="JCK74" s="399"/>
      <c r="JCL74" s="399"/>
      <c r="JCM74" s="918"/>
      <c r="JCN74" s="918"/>
      <c r="JCO74" s="918"/>
      <c r="JCP74" s="566"/>
      <c r="JCQ74" s="399"/>
      <c r="JCR74" s="399"/>
      <c r="JCS74" s="399"/>
      <c r="JCT74" s="567"/>
      <c r="JCU74" s="399"/>
      <c r="JCV74" s="399"/>
      <c r="JCW74" s="399"/>
      <c r="JCX74" s="399"/>
      <c r="JCY74" s="399"/>
      <c r="JCZ74" s="399"/>
      <c r="JDA74" s="399"/>
      <c r="JDB74" s="399"/>
      <c r="JDC74" s="399"/>
      <c r="JDD74" s="918"/>
      <c r="JDE74" s="918"/>
      <c r="JDF74" s="918"/>
      <c r="JDG74" s="566"/>
      <c r="JDH74" s="399"/>
      <c r="JDI74" s="399"/>
      <c r="JDJ74" s="399"/>
      <c r="JDK74" s="567"/>
      <c r="JDL74" s="399"/>
      <c r="JDM74" s="399"/>
      <c r="JDN74" s="399"/>
      <c r="JDO74" s="399"/>
      <c r="JDP74" s="399"/>
      <c r="JDQ74" s="399"/>
      <c r="JDR74" s="399"/>
      <c r="JDS74" s="399"/>
      <c r="JDT74" s="399"/>
      <c r="JDU74" s="918"/>
      <c r="JDV74" s="918"/>
      <c r="JDW74" s="918"/>
      <c r="JDX74" s="566"/>
      <c r="JDY74" s="399"/>
      <c r="JDZ74" s="399"/>
      <c r="JEA74" s="399"/>
      <c r="JEB74" s="567"/>
      <c r="JEC74" s="399"/>
      <c r="JED74" s="399"/>
      <c r="JEE74" s="399"/>
      <c r="JEF74" s="399"/>
      <c r="JEG74" s="399"/>
      <c r="JEH74" s="399"/>
      <c r="JEI74" s="399"/>
      <c r="JEJ74" s="399"/>
      <c r="JEK74" s="399"/>
      <c r="JEL74" s="918"/>
      <c r="JEM74" s="918"/>
      <c r="JEN74" s="918"/>
      <c r="JEO74" s="566"/>
      <c r="JEP74" s="399"/>
      <c r="JEQ74" s="399"/>
      <c r="JER74" s="399"/>
      <c r="JES74" s="567"/>
      <c r="JET74" s="399"/>
      <c r="JEU74" s="399"/>
      <c r="JEV74" s="399"/>
      <c r="JEW74" s="399"/>
      <c r="JEX74" s="399"/>
      <c r="JEY74" s="399"/>
      <c r="JEZ74" s="399"/>
      <c r="JFA74" s="399"/>
      <c r="JFB74" s="399"/>
      <c r="JFC74" s="918"/>
      <c r="JFD74" s="918"/>
      <c r="JFE74" s="918"/>
      <c r="JFF74" s="566"/>
      <c r="JFG74" s="399"/>
      <c r="JFH74" s="399"/>
      <c r="JFI74" s="399"/>
      <c r="JFJ74" s="567"/>
      <c r="JFK74" s="399"/>
      <c r="JFL74" s="399"/>
      <c r="JFM74" s="399"/>
      <c r="JFN74" s="399"/>
      <c r="JFO74" s="399"/>
      <c r="JFP74" s="399"/>
      <c r="JFQ74" s="399"/>
      <c r="JFR74" s="399"/>
      <c r="JFS74" s="399"/>
      <c r="JFT74" s="918"/>
      <c r="JFU74" s="918"/>
      <c r="JFV74" s="918"/>
      <c r="JFW74" s="566"/>
      <c r="JFX74" s="399"/>
      <c r="JFY74" s="399"/>
      <c r="JFZ74" s="399"/>
      <c r="JGA74" s="567"/>
      <c r="JGB74" s="399"/>
      <c r="JGC74" s="399"/>
      <c r="JGD74" s="399"/>
      <c r="JGE74" s="399"/>
      <c r="JGF74" s="399"/>
      <c r="JGG74" s="399"/>
      <c r="JGH74" s="399"/>
      <c r="JGI74" s="399"/>
      <c r="JGJ74" s="399"/>
      <c r="JGK74" s="918"/>
      <c r="JGL74" s="918"/>
      <c r="JGM74" s="918"/>
      <c r="JGN74" s="566"/>
      <c r="JGO74" s="399"/>
      <c r="JGP74" s="399"/>
      <c r="JGQ74" s="399"/>
      <c r="JGR74" s="567"/>
      <c r="JGS74" s="399"/>
      <c r="JGT74" s="399"/>
      <c r="JGU74" s="399"/>
      <c r="JGV74" s="399"/>
      <c r="JGW74" s="399"/>
      <c r="JGX74" s="399"/>
      <c r="JGY74" s="399"/>
      <c r="JGZ74" s="399"/>
      <c r="JHA74" s="399"/>
      <c r="JHB74" s="918"/>
      <c r="JHC74" s="918"/>
      <c r="JHD74" s="918"/>
      <c r="JHE74" s="566"/>
      <c r="JHF74" s="399"/>
      <c r="JHG74" s="399"/>
      <c r="JHH74" s="399"/>
      <c r="JHI74" s="567"/>
      <c r="JHJ74" s="399"/>
      <c r="JHK74" s="399"/>
      <c r="JHL74" s="399"/>
      <c r="JHM74" s="399"/>
      <c r="JHN74" s="399"/>
      <c r="JHO74" s="399"/>
      <c r="JHP74" s="399"/>
      <c r="JHQ74" s="399"/>
      <c r="JHR74" s="399"/>
      <c r="JHS74" s="918"/>
      <c r="JHT74" s="918"/>
      <c r="JHU74" s="918"/>
      <c r="JHV74" s="566"/>
      <c r="JHW74" s="399"/>
      <c r="JHX74" s="399"/>
      <c r="JHY74" s="399"/>
      <c r="JHZ74" s="567"/>
      <c r="JIA74" s="399"/>
      <c r="JIB74" s="399"/>
      <c r="JIC74" s="399"/>
      <c r="JID74" s="399"/>
      <c r="JIE74" s="399"/>
      <c r="JIF74" s="399"/>
      <c r="JIG74" s="399"/>
      <c r="JIH74" s="399"/>
      <c r="JII74" s="399"/>
      <c r="JIJ74" s="918"/>
      <c r="JIK74" s="918"/>
      <c r="JIL74" s="918"/>
      <c r="JIM74" s="566"/>
      <c r="JIN74" s="399"/>
      <c r="JIO74" s="399"/>
      <c r="JIP74" s="399"/>
      <c r="JIQ74" s="567"/>
      <c r="JIR74" s="399"/>
      <c r="JIS74" s="399"/>
      <c r="JIT74" s="399"/>
      <c r="JIU74" s="399"/>
      <c r="JIV74" s="399"/>
      <c r="JIW74" s="399"/>
      <c r="JIX74" s="399"/>
      <c r="JIY74" s="399"/>
      <c r="JIZ74" s="399"/>
      <c r="JJA74" s="918"/>
      <c r="JJB74" s="918"/>
      <c r="JJC74" s="918"/>
      <c r="JJD74" s="566"/>
      <c r="JJE74" s="399"/>
      <c r="JJF74" s="399"/>
      <c r="JJG74" s="399"/>
      <c r="JJH74" s="567"/>
      <c r="JJI74" s="399"/>
      <c r="JJJ74" s="399"/>
      <c r="JJK74" s="399"/>
      <c r="JJL74" s="399"/>
      <c r="JJM74" s="399"/>
      <c r="JJN74" s="399"/>
      <c r="JJO74" s="399"/>
      <c r="JJP74" s="399"/>
      <c r="JJQ74" s="399"/>
      <c r="JJR74" s="918"/>
      <c r="JJS74" s="918"/>
      <c r="JJT74" s="918"/>
      <c r="JJU74" s="566"/>
      <c r="JJV74" s="399"/>
      <c r="JJW74" s="399"/>
      <c r="JJX74" s="399"/>
      <c r="JJY74" s="567"/>
      <c r="JJZ74" s="399"/>
      <c r="JKA74" s="399"/>
      <c r="JKB74" s="399"/>
      <c r="JKC74" s="399"/>
      <c r="JKD74" s="399"/>
      <c r="JKE74" s="399"/>
      <c r="JKF74" s="399"/>
      <c r="JKG74" s="399"/>
      <c r="JKH74" s="399"/>
      <c r="JKI74" s="918"/>
      <c r="JKJ74" s="918"/>
      <c r="JKK74" s="918"/>
      <c r="JKL74" s="566"/>
      <c r="JKM74" s="399"/>
      <c r="JKN74" s="399"/>
      <c r="JKO74" s="399"/>
      <c r="JKP74" s="567"/>
      <c r="JKQ74" s="399"/>
      <c r="JKR74" s="399"/>
      <c r="JKS74" s="399"/>
      <c r="JKT74" s="399"/>
      <c r="JKU74" s="399"/>
      <c r="JKV74" s="399"/>
      <c r="JKW74" s="399"/>
      <c r="JKX74" s="399"/>
      <c r="JKY74" s="399"/>
      <c r="JKZ74" s="918"/>
      <c r="JLA74" s="918"/>
      <c r="JLB74" s="918"/>
      <c r="JLC74" s="566"/>
      <c r="JLD74" s="399"/>
      <c r="JLE74" s="399"/>
      <c r="JLF74" s="399"/>
      <c r="JLG74" s="567"/>
      <c r="JLH74" s="399"/>
      <c r="JLI74" s="399"/>
      <c r="JLJ74" s="399"/>
      <c r="JLK74" s="399"/>
      <c r="JLL74" s="399"/>
      <c r="JLM74" s="399"/>
      <c r="JLN74" s="399"/>
      <c r="JLO74" s="399"/>
      <c r="JLP74" s="399"/>
      <c r="JLQ74" s="918"/>
      <c r="JLR74" s="918"/>
      <c r="JLS74" s="918"/>
      <c r="JLT74" s="566"/>
      <c r="JLU74" s="399"/>
      <c r="JLV74" s="399"/>
      <c r="JLW74" s="399"/>
      <c r="JLX74" s="567"/>
      <c r="JLY74" s="399"/>
      <c r="JLZ74" s="399"/>
      <c r="JMA74" s="399"/>
      <c r="JMB74" s="399"/>
      <c r="JMC74" s="399"/>
      <c r="JMD74" s="399"/>
      <c r="JME74" s="399"/>
      <c r="JMF74" s="399"/>
      <c r="JMG74" s="399"/>
      <c r="JMH74" s="918"/>
      <c r="JMI74" s="918"/>
      <c r="JMJ74" s="918"/>
      <c r="JMK74" s="566"/>
      <c r="JML74" s="399"/>
      <c r="JMM74" s="399"/>
      <c r="JMN74" s="399"/>
      <c r="JMO74" s="567"/>
      <c r="JMP74" s="399"/>
      <c r="JMQ74" s="399"/>
      <c r="JMR74" s="399"/>
      <c r="JMS74" s="399"/>
      <c r="JMT74" s="399"/>
      <c r="JMU74" s="399"/>
      <c r="JMV74" s="399"/>
      <c r="JMW74" s="399"/>
      <c r="JMX74" s="399"/>
      <c r="JMY74" s="918"/>
      <c r="JMZ74" s="918"/>
      <c r="JNA74" s="918"/>
      <c r="JNB74" s="566"/>
      <c r="JNC74" s="399"/>
      <c r="JND74" s="399"/>
      <c r="JNE74" s="399"/>
      <c r="JNF74" s="567"/>
      <c r="JNG74" s="399"/>
      <c r="JNH74" s="399"/>
      <c r="JNI74" s="399"/>
      <c r="JNJ74" s="399"/>
      <c r="JNK74" s="399"/>
      <c r="JNL74" s="399"/>
      <c r="JNM74" s="399"/>
      <c r="JNN74" s="399"/>
      <c r="JNO74" s="399"/>
      <c r="JNP74" s="918"/>
      <c r="JNQ74" s="918"/>
      <c r="JNR74" s="918"/>
      <c r="JNS74" s="566"/>
      <c r="JNT74" s="399"/>
      <c r="JNU74" s="399"/>
      <c r="JNV74" s="399"/>
      <c r="JNW74" s="567"/>
      <c r="JNX74" s="399"/>
      <c r="JNY74" s="399"/>
      <c r="JNZ74" s="399"/>
      <c r="JOA74" s="399"/>
      <c r="JOB74" s="399"/>
      <c r="JOC74" s="399"/>
      <c r="JOD74" s="399"/>
      <c r="JOE74" s="399"/>
      <c r="JOF74" s="399"/>
      <c r="JOG74" s="918"/>
      <c r="JOH74" s="918"/>
      <c r="JOI74" s="918"/>
      <c r="JOJ74" s="566"/>
      <c r="JOK74" s="399"/>
      <c r="JOL74" s="399"/>
      <c r="JOM74" s="399"/>
      <c r="JON74" s="567"/>
      <c r="JOO74" s="399"/>
      <c r="JOP74" s="399"/>
      <c r="JOQ74" s="399"/>
      <c r="JOR74" s="399"/>
      <c r="JOS74" s="399"/>
      <c r="JOT74" s="399"/>
      <c r="JOU74" s="399"/>
      <c r="JOV74" s="399"/>
      <c r="JOW74" s="399"/>
      <c r="JOX74" s="918"/>
      <c r="JOY74" s="918"/>
      <c r="JOZ74" s="918"/>
      <c r="JPA74" s="566"/>
      <c r="JPB74" s="399"/>
      <c r="JPC74" s="399"/>
      <c r="JPD74" s="399"/>
      <c r="JPE74" s="567"/>
      <c r="JPF74" s="399"/>
      <c r="JPG74" s="399"/>
      <c r="JPH74" s="399"/>
      <c r="JPI74" s="399"/>
      <c r="JPJ74" s="399"/>
      <c r="JPK74" s="399"/>
      <c r="JPL74" s="399"/>
      <c r="JPM74" s="399"/>
      <c r="JPN74" s="399"/>
      <c r="JPO74" s="918"/>
      <c r="JPP74" s="918"/>
      <c r="JPQ74" s="918"/>
      <c r="JPR74" s="566"/>
      <c r="JPS74" s="399"/>
      <c r="JPT74" s="399"/>
      <c r="JPU74" s="399"/>
      <c r="JPV74" s="567"/>
      <c r="JPW74" s="399"/>
      <c r="JPX74" s="399"/>
      <c r="JPY74" s="399"/>
      <c r="JPZ74" s="399"/>
      <c r="JQA74" s="399"/>
      <c r="JQB74" s="399"/>
      <c r="JQC74" s="399"/>
      <c r="JQD74" s="399"/>
      <c r="JQE74" s="399"/>
      <c r="JQF74" s="918"/>
      <c r="JQG74" s="918"/>
      <c r="JQH74" s="918"/>
      <c r="JQI74" s="566"/>
      <c r="JQJ74" s="399"/>
      <c r="JQK74" s="399"/>
      <c r="JQL74" s="399"/>
      <c r="JQM74" s="567"/>
      <c r="JQN74" s="399"/>
      <c r="JQO74" s="399"/>
      <c r="JQP74" s="399"/>
      <c r="JQQ74" s="399"/>
      <c r="JQR74" s="399"/>
      <c r="JQS74" s="399"/>
      <c r="JQT74" s="399"/>
      <c r="JQU74" s="399"/>
      <c r="JQV74" s="399"/>
      <c r="JQW74" s="918"/>
      <c r="JQX74" s="918"/>
      <c r="JQY74" s="918"/>
      <c r="JQZ74" s="566"/>
      <c r="JRA74" s="399"/>
      <c r="JRB74" s="399"/>
      <c r="JRC74" s="399"/>
      <c r="JRD74" s="567"/>
      <c r="JRE74" s="399"/>
      <c r="JRF74" s="399"/>
      <c r="JRG74" s="399"/>
      <c r="JRH74" s="399"/>
      <c r="JRI74" s="399"/>
      <c r="JRJ74" s="399"/>
      <c r="JRK74" s="399"/>
      <c r="JRL74" s="399"/>
      <c r="JRM74" s="399"/>
      <c r="JRN74" s="918"/>
      <c r="JRO74" s="918"/>
      <c r="JRP74" s="918"/>
      <c r="JRQ74" s="566"/>
      <c r="JRR74" s="399"/>
      <c r="JRS74" s="399"/>
      <c r="JRT74" s="399"/>
      <c r="JRU74" s="567"/>
      <c r="JRV74" s="399"/>
      <c r="JRW74" s="399"/>
      <c r="JRX74" s="399"/>
      <c r="JRY74" s="399"/>
      <c r="JRZ74" s="399"/>
      <c r="JSA74" s="399"/>
      <c r="JSB74" s="399"/>
      <c r="JSC74" s="399"/>
      <c r="JSD74" s="399"/>
      <c r="JSE74" s="918"/>
      <c r="JSF74" s="918"/>
      <c r="JSG74" s="918"/>
      <c r="JSH74" s="566"/>
      <c r="JSI74" s="399"/>
      <c r="JSJ74" s="399"/>
      <c r="JSK74" s="399"/>
      <c r="JSL74" s="567"/>
      <c r="JSM74" s="399"/>
      <c r="JSN74" s="399"/>
      <c r="JSO74" s="399"/>
      <c r="JSP74" s="399"/>
      <c r="JSQ74" s="399"/>
      <c r="JSR74" s="399"/>
      <c r="JSS74" s="399"/>
      <c r="JST74" s="399"/>
      <c r="JSU74" s="399"/>
      <c r="JSV74" s="918"/>
      <c r="JSW74" s="918"/>
      <c r="JSX74" s="918"/>
      <c r="JSY74" s="566"/>
      <c r="JSZ74" s="399"/>
      <c r="JTA74" s="399"/>
      <c r="JTB74" s="399"/>
      <c r="JTC74" s="567"/>
      <c r="JTD74" s="399"/>
      <c r="JTE74" s="399"/>
      <c r="JTF74" s="399"/>
      <c r="JTG74" s="399"/>
      <c r="JTH74" s="399"/>
      <c r="JTI74" s="399"/>
      <c r="JTJ74" s="399"/>
      <c r="JTK74" s="399"/>
      <c r="JTL74" s="399"/>
      <c r="JTM74" s="918"/>
      <c r="JTN74" s="918"/>
      <c r="JTO74" s="918"/>
      <c r="JTP74" s="566"/>
      <c r="JTQ74" s="399"/>
      <c r="JTR74" s="399"/>
      <c r="JTS74" s="399"/>
      <c r="JTT74" s="567"/>
      <c r="JTU74" s="399"/>
      <c r="JTV74" s="399"/>
      <c r="JTW74" s="399"/>
      <c r="JTX74" s="399"/>
      <c r="JTY74" s="399"/>
      <c r="JTZ74" s="399"/>
      <c r="JUA74" s="399"/>
      <c r="JUB74" s="399"/>
      <c r="JUC74" s="399"/>
      <c r="JUD74" s="918"/>
      <c r="JUE74" s="918"/>
      <c r="JUF74" s="918"/>
      <c r="JUG74" s="566"/>
      <c r="JUH74" s="399"/>
      <c r="JUI74" s="399"/>
      <c r="JUJ74" s="399"/>
      <c r="JUK74" s="567"/>
      <c r="JUL74" s="399"/>
      <c r="JUM74" s="399"/>
      <c r="JUN74" s="399"/>
      <c r="JUO74" s="399"/>
      <c r="JUP74" s="399"/>
      <c r="JUQ74" s="399"/>
      <c r="JUR74" s="399"/>
      <c r="JUS74" s="399"/>
      <c r="JUT74" s="399"/>
      <c r="JUU74" s="918"/>
      <c r="JUV74" s="918"/>
      <c r="JUW74" s="918"/>
      <c r="JUX74" s="566"/>
      <c r="JUY74" s="399"/>
      <c r="JUZ74" s="399"/>
      <c r="JVA74" s="399"/>
      <c r="JVB74" s="567"/>
      <c r="JVC74" s="399"/>
      <c r="JVD74" s="399"/>
      <c r="JVE74" s="399"/>
      <c r="JVF74" s="399"/>
      <c r="JVG74" s="399"/>
      <c r="JVH74" s="399"/>
      <c r="JVI74" s="399"/>
      <c r="JVJ74" s="399"/>
      <c r="JVK74" s="399"/>
      <c r="JVL74" s="918"/>
      <c r="JVM74" s="918"/>
      <c r="JVN74" s="918"/>
      <c r="JVO74" s="566"/>
      <c r="JVP74" s="399"/>
      <c r="JVQ74" s="399"/>
      <c r="JVR74" s="399"/>
      <c r="JVS74" s="567"/>
      <c r="JVT74" s="399"/>
      <c r="JVU74" s="399"/>
      <c r="JVV74" s="399"/>
      <c r="JVW74" s="399"/>
      <c r="JVX74" s="399"/>
      <c r="JVY74" s="399"/>
      <c r="JVZ74" s="399"/>
      <c r="JWA74" s="399"/>
      <c r="JWB74" s="399"/>
      <c r="JWC74" s="918"/>
      <c r="JWD74" s="918"/>
      <c r="JWE74" s="918"/>
      <c r="JWF74" s="566"/>
      <c r="JWG74" s="399"/>
      <c r="JWH74" s="399"/>
      <c r="JWI74" s="399"/>
      <c r="JWJ74" s="567"/>
      <c r="JWK74" s="399"/>
      <c r="JWL74" s="399"/>
      <c r="JWM74" s="399"/>
      <c r="JWN74" s="399"/>
      <c r="JWO74" s="399"/>
      <c r="JWP74" s="399"/>
      <c r="JWQ74" s="399"/>
      <c r="JWR74" s="399"/>
      <c r="JWS74" s="399"/>
      <c r="JWT74" s="918"/>
      <c r="JWU74" s="918"/>
      <c r="JWV74" s="918"/>
      <c r="JWW74" s="566"/>
      <c r="JWX74" s="399"/>
      <c r="JWY74" s="399"/>
      <c r="JWZ74" s="399"/>
      <c r="JXA74" s="567"/>
      <c r="JXB74" s="399"/>
      <c r="JXC74" s="399"/>
      <c r="JXD74" s="399"/>
      <c r="JXE74" s="399"/>
      <c r="JXF74" s="399"/>
      <c r="JXG74" s="399"/>
      <c r="JXH74" s="399"/>
      <c r="JXI74" s="399"/>
      <c r="JXJ74" s="399"/>
      <c r="JXK74" s="918"/>
      <c r="JXL74" s="918"/>
      <c r="JXM74" s="918"/>
      <c r="JXN74" s="566"/>
      <c r="JXO74" s="399"/>
      <c r="JXP74" s="399"/>
      <c r="JXQ74" s="399"/>
      <c r="JXR74" s="567"/>
      <c r="JXS74" s="399"/>
      <c r="JXT74" s="399"/>
      <c r="JXU74" s="399"/>
      <c r="JXV74" s="399"/>
      <c r="JXW74" s="399"/>
      <c r="JXX74" s="399"/>
      <c r="JXY74" s="399"/>
      <c r="JXZ74" s="399"/>
      <c r="JYA74" s="399"/>
      <c r="JYB74" s="918"/>
      <c r="JYC74" s="918"/>
      <c r="JYD74" s="918"/>
      <c r="JYE74" s="566"/>
      <c r="JYF74" s="399"/>
      <c r="JYG74" s="399"/>
      <c r="JYH74" s="399"/>
      <c r="JYI74" s="567"/>
      <c r="JYJ74" s="399"/>
      <c r="JYK74" s="399"/>
      <c r="JYL74" s="399"/>
      <c r="JYM74" s="399"/>
      <c r="JYN74" s="399"/>
      <c r="JYO74" s="399"/>
      <c r="JYP74" s="399"/>
      <c r="JYQ74" s="399"/>
      <c r="JYR74" s="399"/>
      <c r="JYS74" s="918"/>
      <c r="JYT74" s="918"/>
      <c r="JYU74" s="918"/>
      <c r="JYV74" s="566"/>
      <c r="JYW74" s="399"/>
      <c r="JYX74" s="399"/>
      <c r="JYY74" s="399"/>
      <c r="JYZ74" s="567"/>
      <c r="JZA74" s="399"/>
      <c r="JZB74" s="399"/>
      <c r="JZC74" s="399"/>
      <c r="JZD74" s="399"/>
      <c r="JZE74" s="399"/>
      <c r="JZF74" s="399"/>
      <c r="JZG74" s="399"/>
      <c r="JZH74" s="399"/>
      <c r="JZI74" s="399"/>
      <c r="JZJ74" s="918"/>
      <c r="JZK74" s="918"/>
      <c r="JZL74" s="918"/>
      <c r="JZM74" s="566"/>
      <c r="JZN74" s="399"/>
      <c r="JZO74" s="399"/>
      <c r="JZP74" s="399"/>
      <c r="JZQ74" s="567"/>
      <c r="JZR74" s="399"/>
      <c r="JZS74" s="399"/>
      <c r="JZT74" s="399"/>
      <c r="JZU74" s="399"/>
      <c r="JZV74" s="399"/>
      <c r="JZW74" s="399"/>
      <c r="JZX74" s="399"/>
      <c r="JZY74" s="399"/>
      <c r="JZZ74" s="399"/>
      <c r="KAA74" s="918"/>
      <c r="KAB74" s="918"/>
      <c r="KAC74" s="918"/>
      <c r="KAD74" s="566"/>
      <c r="KAE74" s="399"/>
      <c r="KAF74" s="399"/>
      <c r="KAG74" s="399"/>
      <c r="KAH74" s="567"/>
      <c r="KAI74" s="399"/>
      <c r="KAJ74" s="399"/>
      <c r="KAK74" s="399"/>
      <c r="KAL74" s="399"/>
      <c r="KAM74" s="399"/>
      <c r="KAN74" s="399"/>
      <c r="KAO74" s="399"/>
      <c r="KAP74" s="399"/>
      <c r="KAQ74" s="399"/>
      <c r="KAR74" s="918"/>
      <c r="KAS74" s="918"/>
      <c r="KAT74" s="918"/>
      <c r="KAU74" s="566"/>
      <c r="KAV74" s="399"/>
      <c r="KAW74" s="399"/>
      <c r="KAX74" s="399"/>
      <c r="KAY74" s="567"/>
      <c r="KAZ74" s="399"/>
      <c r="KBA74" s="399"/>
      <c r="KBB74" s="399"/>
      <c r="KBC74" s="399"/>
      <c r="KBD74" s="399"/>
      <c r="KBE74" s="399"/>
      <c r="KBF74" s="399"/>
      <c r="KBG74" s="399"/>
      <c r="KBH74" s="399"/>
      <c r="KBI74" s="918"/>
      <c r="KBJ74" s="918"/>
      <c r="KBK74" s="918"/>
      <c r="KBL74" s="566"/>
      <c r="KBM74" s="399"/>
      <c r="KBN74" s="399"/>
      <c r="KBO74" s="399"/>
      <c r="KBP74" s="567"/>
      <c r="KBQ74" s="399"/>
      <c r="KBR74" s="399"/>
      <c r="KBS74" s="399"/>
      <c r="KBT74" s="399"/>
      <c r="KBU74" s="399"/>
      <c r="KBV74" s="399"/>
      <c r="KBW74" s="399"/>
      <c r="KBX74" s="399"/>
      <c r="KBY74" s="399"/>
      <c r="KBZ74" s="918"/>
      <c r="KCA74" s="918"/>
      <c r="KCB74" s="918"/>
      <c r="KCC74" s="566"/>
      <c r="KCD74" s="399"/>
      <c r="KCE74" s="399"/>
      <c r="KCF74" s="399"/>
      <c r="KCG74" s="567"/>
      <c r="KCH74" s="399"/>
      <c r="KCI74" s="399"/>
      <c r="KCJ74" s="399"/>
      <c r="KCK74" s="399"/>
      <c r="KCL74" s="399"/>
      <c r="KCM74" s="399"/>
      <c r="KCN74" s="399"/>
      <c r="KCO74" s="399"/>
      <c r="KCP74" s="399"/>
      <c r="KCQ74" s="918"/>
      <c r="KCR74" s="918"/>
      <c r="KCS74" s="918"/>
      <c r="KCT74" s="566"/>
      <c r="KCU74" s="399"/>
      <c r="KCV74" s="399"/>
      <c r="KCW74" s="399"/>
      <c r="KCX74" s="567"/>
      <c r="KCY74" s="399"/>
      <c r="KCZ74" s="399"/>
      <c r="KDA74" s="399"/>
      <c r="KDB74" s="399"/>
      <c r="KDC74" s="399"/>
      <c r="KDD74" s="399"/>
      <c r="KDE74" s="399"/>
      <c r="KDF74" s="399"/>
      <c r="KDG74" s="399"/>
      <c r="KDH74" s="918"/>
      <c r="KDI74" s="918"/>
      <c r="KDJ74" s="918"/>
      <c r="KDK74" s="566"/>
      <c r="KDL74" s="399"/>
      <c r="KDM74" s="399"/>
      <c r="KDN74" s="399"/>
      <c r="KDO74" s="567"/>
      <c r="KDP74" s="399"/>
      <c r="KDQ74" s="399"/>
      <c r="KDR74" s="399"/>
      <c r="KDS74" s="399"/>
      <c r="KDT74" s="399"/>
      <c r="KDU74" s="399"/>
      <c r="KDV74" s="399"/>
      <c r="KDW74" s="399"/>
      <c r="KDX74" s="399"/>
      <c r="KDY74" s="918"/>
      <c r="KDZ74" s="918"/>
      <c r="KEA74" s="918"/>
      <c r="KEB74" s="566"/>
      <c r="KEC74" s="399"/>
      <c r="KED74" s="399"/>
      <c r="KEE74" s="399"/>
      <c r="KEF74" s="567"/>
      <c r="KEG74" s="399"/>
      <c r="KEH74" s="399"/>
      <c r="KEI74" s="399"/>
      <c r="KEJ74" s="399"/>
      <c r="KEK74" s="399"/>
      <c r="KEL74" s="399"/>
      <c r="KEM74" s="399"/>
      <c r="KEN74" s="399"/>
      <c r="KEO74" s="399"/>
      <c r="KEP74" s="918"/>
      <c r="KEQ74" s="918"/>
      <c r="KER74" s="918"/>
      <c r="KES74" s="566"/>
      <c r="KET74" s="399"/>
      <c r="KEU74" s="399"/>
      <c r="KEV74" s="399"/>
      <c r="KEW74" s="567"/>
      <c r="KEX74" s="399"/>
      <c r="KEY74" s="399"/>
      <c r="KEZ74" s="399"/>
      <c r="KFA74" s="399"/>
      <c r="KFB74" s="399"/>
      <c r="KFC74" s="399"/>
      <c r="KFD74" s="399"/>
      <c r="KFE74" s="399"/>
      <c r="KFF74" s="399"/>
      <c r="KFG74" s="918"/>
      <c r="KFH74" s="918"/>
      <c r="KFI74" s="918"/>
      <c r="KFJ74" s="566"/>
      <c r="KFK74" s="399"/>
      <c r="KFL74" s="399"/>
      <c r="KFM74" s="399"/>
      <c r="KFN74" s="567"/>
      <c r="KFO74" s="399"/>
      <c r="KFP74" s="399"/>
      <c r="KFQ74" s="399"/>
      <c r="KFR74" s="399"/>
      <c r="KFS74" s="399"/>
      <c r="KFT74" s="399"/>
      <c r="KFU74" s="399"/>
      <c r="KFV74" s="399"/>
      <c r="KFW74" s="399"/>
      <c r="KFX74" s="918"/>
      <c r="KFY74" s="918"/>
      <c r="KFZ74" s="918"/>
      <c r="KGA74" s="566"/>
      <c r="KGB74" s="399"/>
      <c r="KGC74" s="399"/>
      <c r="KGD74" s="399"/>
      <c r="KGE74" s="567"/>
      <c r="KGF74" s="399"/>
      <c r="KGG74" s="399"/>
      <c r="KGH74" s="399"/>
      <c r="KGI74" s="399"/>
      <c r="KGJ74" s="399"/>
      <c r="KGK74" s="399"/>
      <c r="KGL74" s="399"/>
      <c r="KGM74" s="399"/>
      <c r="KGN74" s="399"/>
      <c r="KGO74" s="918"/>
      <c r="KGP74" s="918"/>
      <c r="KGQ74" s="918"/>
      <c r="KGR74" s="566"/>
      <c r="KGS74" s="399"/>
      <c r="KGT74" s="399"/>
      <c r="KGU74" s="399"/>
      <c r="KGV74" s="567"/>
      <c r="KGW74" s="399"/>
      <c r="KGX74" s="399"/>
      <c r="KGY74" s="399"/>
      <c r="KGZ74" s="399"/>
      <c r="KHA74" s="399"/>
      <c r="KHB74" s="399"/>
      <c r="KHC74" s="399"/>
      <c r="KHD74" s="399"/>
      <c r="KHE74" s="399"/>
      <c r="KHF74" s="918"/>
      <c r="KHG74" s="918"/>
      <c r="KHH74" s="918"/>
      <c r="KHI74" s="566"/>
      <c r="KHJ74" s="399"/>
      <c r="KHK74" s="399"/>
      <c r="KHL74" s="399"/>
      <c r="KHM74" s="567"/>
      <c r="KHN74" s="399"/>
      <c r="KHO74" s="399"/>
      <c r="KHP74" s="399"/>
      <c r="KHQ74" s="399"/>
      <c r="KHR74" s="399"/>
      <c r="KHS74" s="399"/>
      <c r="KHT74" s="399"/>
      <c r="KHU74" s="399"/>
      <c r="KHV74" s="399"/>
      <c r="KHW74" s="918"/>
      <c r="KHX74" s="918"/>
      <c r="KHY74" s="918"/>
      <c r="KHZ74" s="566"/>
      <c r="KIA74" s="399"/>
      <c r="KIB74" s="399"/>
      <c r="KIC74" s="399"/>
      <c r="KID74" s="567"/>
      <c r="KIE74" s="399"/>
      <c r="KIF74" s="399"/>
      <c r="KIG74" s="399"/>
      <c r="KIH74" s="399"/>
      <c r="KII74" s="399"/>
      <c r="KIJ74" s="399"/>
      <c r="KIK74" s="399"/>
      <c r="KIL74" s="399"/>
      <c r="KIM74" s="399"/>
      <c r="KIN74" s="918"/>
      <c r="KIO74" s="918"/>
      <c r="KIP74" s="918"/>
      <c r="KIQ74" s="566"/>
      <c r="KIR74" s="399"/>
      <c r="KIS74" s="399"/>
      <c r="KIT74" s="399"/>
      <c r="KIU74" s="567"/>
      <c r="KIV74" s="399"/>
      <c r="KIW74" s="399"/>
      <c r="KIX74" s="399"/>
      <c r="KIY74" s="399"/>
      <c r="KIZ74" s="399"/>
      <c r="KJA74" s="399"/>
      <c r="KJB74" s="399"/>
      <c r="KJC74" s="399"/>
      <c r="KJD74" s="399"/>
      <c r="KJE74" s="918"/>
      <c r="KJF74" s="918"/>
      <c r="KJG74" s="918"/>
      <c r="KJH74" s="566"/>
      <c r="KJI74" s="399"/>
      <c r="KJJ74" s="399"/>
      <c r="KJK74" s="399"/>
      <c r="KJL74" s="567"/>
      <c r="KJM74" s="399"/>
      <c r="KJN74" s="399"/>
      <c r="KJO74" s="399"/>
      <c r="KJP74" s="399"/>
      <c r="KJQ74" s="399"/>
      <c r="KJR74" s="399"/>
      <c r="KJS74" s="399"/>
      <c r="KJT74" s="399"/>
      <c r="KJU74" s="399"/>
      <c r="KJV74" s="918"/>
      <c r="KJW74" s="918"/>
      <c r="KJX74" s="918"/>
      <c r="KJY74" s="566"/>
      <c r="KJZ74" s="399"/>
      <c r="KKA74" s="399"/>
      <c r="KKB74" s="399"/>
      <c r="KKC74" s="567"/>
      <c r="KKD74" s="399"/>
      <c r="KKE74" s="399"/>
      <c r="KKF74" s="399"/>
      <c r="KKG74" s="399"/>
      <c r="KKH74" s="399"/>
      <c r="KKI74" s="399"/>
      <c r="KKJ74" s="399"/>
      <c r="KKK74" s="399"/>
      <c r="KKL74" s="399"/>
      <c r="KKM74" s="918"/>
      <c r="KKN74" s="918"/>
      <c r="KKO74" s="918"/>
      <c r="KKP74" s="566"/>
      <c r="KKQ74" s="399"/>
      <c r="KKR74" s="399"/>
      <c r="KKS74" s="399"/>
      <c r="KKT74" s="567"/>
      <c r="KKU74" s="399"/>
      <c r="KKV74" s="399"/>
      <c r="KKW74" s="399"/>
      <c r="KKX74" s="399"/>
      <c r="KKY74" s="399"/>
      <c r="KKZ74" s="399"/>
      <c r="KLA74" s="399"/>
      <c r="KLB74" s="399"/>
      <c r="KLC74" s="399"/>
      <c r="KLD74" s="918"/>
      <c r="KLE74" s="918"/>
      <c r="KLF74" s="918"/>
      <c r="KLG74" s="566"/>
      <c r="KLH74" s="399"/>
      <c r="KLI74" s="399"/>
      <c r="KLJ74" s="399"/>
      <c r="KLK74" s="567"/>
      <c r="KLL74" s="399"/>
      <c r="KLM74" s="399"/>
      <c r="KLN74" s="399"/>
      <c r="KLO74" s="399"/>
      <c r="KLP74" s="399"/>
      <c r="KLQ74" s="399"/>
      <c r="KLR74" s="399"/>
      <c r="KLS74" s="399"/>
      <c r="KLT74" s="399"/>
      <c r="KLU74" s="918"/>
      <c r="KLV74" s="918"/>
      <c r="KLW74" s="918"/>
      <c r="KLX74" s="566"/>
      <c r="KLY74" s="399"/>
      <c r="KLZ74" s="399"/>
      <c r="KMA74" s="399"/>
      <c r="KMB74" s="567"/>
      <c r="KMC74" s="399"/>
      <c r="KMD74" s="399"/>
      <c r="KME74" s="399"/>
      <c r="KMF74" s="399"/>
      <c r="KMG74" s="399"/>
      <c r="KMH74" s="399"/>
      <c r="KMI74" s="399"/>
      <c r="KMJ74" s="399"/>
      <c r="KMK74" s="399"/>
      <c r="KML74" s="918"/>
      <c r="KMM74" s="918"/>
      <c r="KMN74" s="918"/>
      <c r="KMO74" s="566"/>
      <c r="KMP74" s="399"/>
      <c r="KMQ74" s="399"/>
      <c r="KMR74" s="399"/>
      <c r="KMS74" s="567"/>
      <c r="KMT74" s="399"/>
      <c r="KMU74" s="399"/>
      <c r="KMV74" s="399"/>
      <c r="KMW74" s="399"/>
      <c r="KMX74" s="399"/>
      <c r="KMY74" s="399"/>
      <c r="KMZ74" s="399"/>
      <c r="KNA74" s="399"/>
      <c r="KNB74" s="399"/>
      <c r="KNC74" s="918"/>
      <c r="KND74" s="918"/>
      <c r="KNE74" s="918"/>
      <c r="KNF74" s="566"/>
      <c r="KNG74" s="399"/>
      <c r="KNH74" s="399"/>
      <c r="KNI74" s="399"/>
      <c r="KNJ74" s="567"/>
      <c r="KNK74" s="399"/>
      <c r="KNL74" s="399"/>
      <c r="KNM74" s="399"/>
      <c r="KNN74" s="399"/>
      <c r="KNO74" s="399"/>
      <c r="KNP74" s="399"/>
      <c r="KNQ74" s="399"/>
      <c r="KNR74" s="399"/>
      <c r="KNS74" s="399"/>
      <c r="KNT74" s="918"/>
      <c r="KNU74" s="918"/>
      <c r="KNV74" s="918"/>
      <c r="KNW74" s="566"/>
      <c r="KNX74" s="399"/>
      <c r="KNY74" s="399"/>
      <c r="KNZ74" s="399"/>
      <c r="KOA74" s="567"/>
      <c r="KOB74" s="399"/>
      <c r="KOC74" s="399"/>
      <c r="KOD74" s="399"/>
      <c r="KOE74" s="399"/>
      <c r="KOF74" s="399"/>
      <c r="KOG74" s="399"/>
      <c r="KOH74" s="399"/>
      <c r="KOI74" s="399"/>
      <c r="KOJ74" s="399"/>
      <c r="KOK74" s="918"/>
      <c r="KOL74" s="918"/>
      <c r="KOM74" s="918"/>
      <c r="KON74" s="566"/>
      <c r="KOO74" s="399"/>
      <c r="KOP74" s="399"/>
      <c r="KOQ74" s="399"/>
      <c r="KOR74" s="567"/>
      <c r="KOS74" s="399"/>
      <c r="KOT74" s="399"/>
      <c r="KOU74" s="399"/>
      <c r="KOV74" s="399"/>
      <c r="KOW74" s="399"/>
      <c r="KOX74" s="399"/>
      <c r="KOY74" s="399"/>
      <c r="KOZ74" s="399"/>
      <c r="KPA74" s="399"/>
      <c r="KPB74" s="918"/>
      <c r="KPC74" s="918"/>
      <c r="KPD74" s="918"/>
      <c r="KPE74" s="566"/>
      <c r="KPF74" s="399"/>
      <c r="KPG74" s="399"/>
      <c r="KPH74" s="399"/>
      <c r="KPI74" s="567"/>
      <c r="KPJ74" s="399"/>
      <c r="KPK74" s="399"/>
      <c r="KPL74" s="399"/>
      <c r="KPM74" s="399"/>
      <c r="KPN74" s="399"/>
      <c r="KPO74" s="399"/>
      <c r="KPP74" s="399"/>
      <c r="KPQ74" s="399"/>
      <c r="KPR74" s="399"/>
      <c r="KPS74" s="918"/>
      <c r="KPT74" s="918"/>
      <c r="KPU74" s="918"/>
      <c r="KPV74" s="566"/>
      <c r="KPW74" s="399"/>
      <c r="KPX74" s="399"/>
      <c r="KPY74" s="399"/>
      <c r="KPZ74" s="567"/>
      <c r="KQA74" s="399"/>
      <c r="KQB74" s="399"/>
      <c r="KQC74" s="399"/>
      <c r="KQD74" s="399"/>
      <c r="KQE74" s="399"/>
      <c r="KQF74" s="399"/>
      <c r="KQG74" s="399"/>
      <c r="KQH74" s="399"/>
      <c r="KQI74" s="399"/>
      <c r="KQJ74" s="918"/>
      <c r="KQK74" s="918"/>
      <c r="KQL74" s="918"/>
      <c r="KQM74" s="566"/>
      <c r="KQN74" s="399"/>
      <c r="KQO74" s="399"/>
      <c r="KQP74" s="399"/>
      <c r="KQQ74" s="567"/>
      <c r="KQR74" s="399"/>
      <c r="KQS74" s="399"/>
      <c r="KQT74" s="399"/>
      <c r="KQU74" s="399"/>
      <c r="KQV74" s="399"/>
      <c r="KQW74" s="399"/>
      <c r="KQX74" s="399"/>
      <c r="KQY74" s="399"/>
      <c r="KQZ74" s="399"/>
      <c r="KRA74" s="918"/>
      <c r="KRB74" s="918"/>
      <c r="KRC74" s="918"/>
      <c r="KRD74" s="566"/>
      <c r="KRE74" s="399"/>
      <c r="KRF74" s="399"/>
      <c r="KRG74" s="399"/>
      <c r="KRH74" s="567"/>
      <c r="KRI74" s="399"/>
      <c r="KRJ74" s="399"/>
      <c r="KRK74" s="399"/>
      <c r="KRL74" s="399"/>
      <c r="KRM74" s="399"/>
      <c r="KRN74" s="399"/>
      <c r="KRO74" s="399"/>
      <c r="KRP74" s="399"/>
      <c r="KRQ74" s="399"/>
      <c r="KRR74" s="918"/>
      <c r="KRS74" s="918"/>
      <c r="KRT74" s="918"/>
      <c r="KRU74" s="566"/>
      <c r="KRV74" s="399"/>
      <c r="KRW74" s="399"/>
      <c r="KRX74" s="399"/>
      <c r="KRY74" s="567"/>
      <c r="KRZ74" s="399"/>
      <c r="KSA74" s="399"/>
      <c r="KSB74" s="399"/>
      <c r="KSC74" s="399"/>
      <c r="KSD74" s="399"/>
      <c r="KSE74" s="399"/>
      <c r="KSF74" s="399"/>
      <c r="KSG74" s="399"/>
      <c r="KSH74" s="399"/>
      <c r="KSI74" s="918"/>
      <c r="KSJ74" s="918"/>
      <c r="KSK74" s="918"/>
      <c r="KSL74" s="566"/>
      <c r="KSM74" s="399"/>
      <c r="KSN74" s="399"/>
      <c r="KSO74" s="399"/>
      <c r="KSP74" s="567"/>
      <c r="KSQ74" s="399"/>
      <c r="KSR74" s="399"/>
      <c r="KSS74" s="399"/>
      <c r="KST74" s="399"/>
      <c r="KSU74" s="399"/>
      <c r="KSV74" s="399"/>
      <c r="KSW74" s="399"/>
      <c r="KSX74" s="399"/>
      <c r="KSY74" s="399"/>
      <c r="KSZ74" s="918"/>
      <c r="KTA74" s="918"/>
      <c r="KTB74" s="918"/>
      <c r="KTC74" s="566"/>
      <c r="KTD74" s="399"/>
      <c r="KTE74" s="399"/>
      <c r="KTF74" s="399"/>
      <c r="KTG74" s="567"/>
      <c r="KTH74" s="399"/>
      <c r="KTI74" s="399"/>
      <c r="KTJ74" s="399"/>
      <c r="KTK74" s="399"/>
      <c r="KTL74" s="399"/>
      <c r="KTM74" s="399"/>
      <c r="KTN74" s="399"/>
      <c r="KTO74" s="399"/>
      <c r="KTP74" s="399"/>
      <c r="KTQ74" s="918"/>
      <c r="KTR74" s="918"/>
      <c r="KTS74" s="918"/>
      <c r="KTT74" s="566"/>
      <c r="KTU74" s="399"/>
      <c r="KTV74" s="399"/>
      <c r="KTW74" s="399"/>
      <c r="KTX74" s="567"/>
      <c r="KTY74" s="399"/>
      <c r="KTZ74" s="399"/>
      <c r="KUA74" s="399"/>
      <c r="KUB74" s="399"/>
      <c r="KUC74" s="399"/>
      <c r="KUD74" s="399"/>
      <c r="KUE74" s="399"/>
      <c r="KUF74" s="399"/>
      <c r="KUG74" s="399"/>
      <c r="KUH74" s="918"/>
      <c r="KUI74" s="918"/>
      <c r="KUJ74" s="918"/>
      <c r="KUK74" s="566"/>
      <c r="KUL74" s="399"/>
      <c r="KUM74" s="399"/>
      <c r="KUN74" s="399"/>
      <c r="KUO74" s="567"/>
      <c r="KUP74" s="399"/>
      <c r="KUQ74" s="399"/>
      <c r="KUR74" s="399"/>
      <c r="KUS74" s="399"/>
      <c r="KUT74" s="399"/>
      <c r="KUU74" s="399"/>
      <c r="KUV74" s="399"/>
      <c r="KUW74" s="399"/>
      <c r="KUX74" s="399"/>
      <c r="KUY74" s="918"/>
      <c r="KUZ74" s="918"/>
      <c r="KVA74" s="918"/>
      <c r="KVB74" s="566"/>
      <c r="KVC74" s="399"/>
      <c r="KVD74" s="399"/>
      <c r="KVE74" s="399"/>
      <c r="KVF74" s="567"/>
      <c r="KVG74" s="399"/>
      <c r="KVH74" s="399"/>
      <c r="KVI74" s="399"/>
      <c r="KVJ74" s="399"/>
      <c r="KVK74" s="399"/>
      <c r="KVL74" s="399"/>
      <c r="KVM74" s="399"/>
      <c r="KVN74" s="399"/>
      <c r="KVO74" s="399"/>
      <c r="KVP74" s="918"/>
      <c r="KVQ74" s="918"/>
      <c r="KVR74" s="918"/>
      <c r="KVS74" s="566"/>
      <c r="KVT74" s="399"/>
      <c r="KVU74" s="399"/>
      <c r="KVV74" s="399"/>
      <c r="KVW74" s="567"/>
      <c r="KVX74" s="399"/>
      <c r="KVY74" s="399"/>
      <c r="KVZ74" s="399"/>
      <c r="KWA74" s="399"/>
      <c r="KWB74" s="399"/>
      <c r="KWC74" s="399"/>
      <c r="KWD74" s="399"/>
      <c r="KWE74" s="399"/>
      <c r="KWF74" s="399"/>
      <c r="KWG74" s="918"/>
      <c r="KWH74" s="918"/>
      <c r="KWI74" s="918"/>
      <c r="KWJ74" s="566"/>
      <c r="KWK74" s="399"/>
      <c r="KWL74" s="399"/>
      <c r="KWM74" s="399"/>
      <c r="KWN74" s="567"/>
      <c r="KWO74" s="399"/>
      <c r="KWP74" s="399"/>
      <c r="KWQ74" s="399"/>
      <c r="KWR74" s="399"/>
      <c r="KWS74" s="399"/>
      <c r="KWT74" s="399"/>
      <c r="KWU74" s="399"/>
      <c r="KWV74" s="399"/>
      <c r="KWW74" s="399"/>
      <c r="KWX74" s="918"/>
      <c r="KWY74" s="918"/>
      <c r="KWZ74" s="918"/>
      <c r="KXA74" s="566"/>
      <c r="KXB74" s="399"/>
      <c r="KXC74" s="399"/>
      <c r="KXD74" s="399"/>
      <c r="KXE74" s="567"/>
      <c r="KXF74" s="399"/>
      <c r="KXG74" s="399"/>
      <c r="KXH74" s="399"/>
      <c r="KXI74" s="399"/>
      <c r="KXJ74" s="399"/>
      <c r="KXK74" s="399"/>
      <c r="KXL74" s="399"/>
      <c r="KXM74" s="399"/>
      <c r="KXN74" s="399"/>
      <c r="KXO74" s="918"/>
      <c r="KXP74" s="918"/>
      <c r="KXQ74" s="918"/>
      <c r="KXR74" s="566"/>
      <c r="KXS74" s="399"/>
      <c r="KXT74" s="399"/>
      <c r="KXU74" s="399"/>
      <c r="KXV74" s="567"/>
      <c r="KXW74" s="399"/>
      <c r="KXX74" s="399"/>
      <c r="KXY74" s="399"/>
      <c r="KXZ74" s="399"/>
      <c r="KYA74" s="399"/>
      <c r="KYB74" s="399"/>
      <c r="KYC74" s="399"/>
      <c r="KYD74" s="399"/>
      <c r="KYE74" s="399"/>
      <c r="KYF74" s="918"/>
      <c r="KYG74" s="918"/>
      <c r="KYH74" s="918"/>
      <c r="KYI74" s="566"/>
      <c r="KYJ74" s="399"/>
      <c r="KYK74" s="399"/>
      <c r="KYL74" s="399"/>
      <c r="KYM74" s="567"/>
      <c r="KYN74" s="399"/>
      <c r="KYO74" s="399"/>
      <c r="KYP74" s="399"/>
      <c r="KYQ74" s="399"/>
      <c r="KYR74" s="399"/>
      <c r="KYS74" s="399"/>
      <c r="KYT74" s="399"/>
      <c r="KYU74" s="399"/>
      <c r="KYV74" s="399"/>
      <c r="KYW74" s="918"/>
      <c r="KYX74" s="918"/>
      <c r="KYY74" s="918"/>
      <c r="KYZ74" s="566"/>
      <c r="KZA74" s="399"/>
      <c r="KZB74" s="399"/>
      <c r="KZC74" s="399"/>
      <c r="KZD74" s="567"/>
      <c r="KZE74" s="399"/>
      <c r="KZF74" s="399"/>
      <c r="KZG74" s="399"/>
      <c r="KZH74" s="399"/>
      <c r="KZI74" s="399"/>
      <c r="KZJ74" s="399"/>
      <c r="KZK74" s="399"/>
      <c r="KZL74" s="399"/>
      <c r="KZM74" s="399"/>
      <c r="KZN74" s="918"/>
      <c r="KZO74" s="918"/>
      <c r="KZP74" s="918"/>
      <c r="KZQ74" s="566"/>
      <c r="KZR74" s="399"/>
      <c r="KZS74" s="399"/>
      <c r="KZT74" s="399"/>
      <c r="KZU74" s="567"/>
      <c r="KZV74" s="399"/>
      <c r="KZW74" s="399"/>
      <c r="KZX74" s="399"/>
      <c r="KZY74" s="399"/>
      <c r="KZZ74" s="399"/>
      <c r="LAA74" s="399"/>
      <c r="LAB74" s="399"/>
      <c r="LAC74" s="399"/>
      <c r="LAD74" s="399"/>
      <c r="LAE74" s="918"/>
      <c r="LAF74" s="918"/>
      <c r="LAG74" s="918"/>
      <c r="LAH74" s="566"/>
      <c r="LAI74" s="399"/>
      <c r="LAJ74" s="399"/>
      <c r="LAK74" s="399"/>
      <c r="LAL74" s="567"/>
      <c r="LAM74" s="399"/>
      <c r="LAN74" s="399"/>
      <c r="LAO74" s="399"/>
      <c r="LAP74" s="399"/>
      <c r="LAQ74" s="399"/>
      <c r="LAR74" s="399"/>
      <c r="LAS74" s="399"/>
      <c r="LAT74" s="399"/>
      <c r="LAU74" s="399"/>
      <c r="LAV74" s="918"/>
      <c r="LAW74" s="918"/>
      <c r="LAX74" s="918"/>
      <c r="LAY74" s="566"/>
      <c r="LAZ74" s="399"/>
      <c r="LBA74" s="399"/>
      <c r="LBB74" s="399"/>
      <c r="LBC74" s="567"/>
      <c r="LBD74" s="399"/>
      <c r="LBE74" s="399"/>
      <c r="LBF74" s="399"/>
      <c r="LBG74" s="399"/>
      <c r="LBH74" s="399"/>
      <c r="LBI74" s="399"/>
      <c r="LBJ74" s="399"/>
      <c r="LBK74" s="399"/>
      <c r="LBL74" s="399"/>
      <c r="LBM74" s="918"/>
      <c r="LBN74" s="918"/>
      <c r="LBO74" s="918"/>
      <c r="LBP74" s="566"/>
      <c r="LBQ74" s="399"/>
      <c r="LBR74" s="399"/>
      <c r="LBS74" s="399"/>
      <c r="LBT74" s="567"/>
      <c r="LBU74" s="399"/>
      <c r="LBV74" s="399"/>
      <c r="LBW74" s="399"/>
      <c r="LBX74" s="399"/>
      <c r="LBY74" s="399"/>
      <c r="LBZ74" s="399"/>
      <c r="LCA74" s="399"/>
      <c r="LCB74" s="399"/>
      <c r="LCC74" s="399"/>
      <c r="LCD74" s="918"/>
      <c r="LCE74" s="918"/>
      <c r="LCF74" s="918"/>
      <c r="LCG74" s="566"/>
      <c r="LCH74" s="399"/>
      <c r="LCI74" s="399"/>
      <c r="LCJ74" s="399"/>
      <c r="LCK74" s="567"/>
      <c r="LCL74" s="399"/>
      <c r="LCM74" s="399"/>
      <c r="LCN74" s="399"/>
      <c r="LCO74" s="399"/>
      <c r="LCP74" s="399"/>
      <c r="LCQ74" s="399"/>
      <c r="LCR74" s="399"/>
      <c r="LCS74" s="399"/>
      <c r="LCT74" s="399"/>
      <c r="LCU74" s="918"/>
      <c r="LCV74" s="918"/>
      <c r="LCW74" s="918"/>
      <c r="LCX74" s="566"/>
      <c r="LCY74" s="399"/>
      <c r="LCZ74" s="399"/>
      <c r="LDA74" s="399"/>
      <c r="LDB74" s="567"/>
      <c r="LDC74" s="399"/>
      <c r="LDD74" s="399"/>
      <c r="LDE74" s="399"/>
      <c r="LDF74" s="399"/>
      <c r="LDG74" s="399"/>
      <c r="LDH74" s="399"/>
      <c r="LDI74" s="399"/>
      <c r="LDJ74" s="399"/>
      <c r="LDK74" s="399"/>
      <c r="LDL74" s="918"/>
      <c r="LDM74" s="918"/>
      <c r="LDN74" s="918"/>
      <c r="LDO74" s="566"/>
      <c r="LDP74" s="399"/>
      <c r="LDQ74" s="399"/>
      <c r="LDR74" s="399"/>
      <c r="LDS74" s="567"/>
      <c r="LDT74" s="399"/>
      <c r="LDU74" s="399"/>
      <c r="LDV74" s="399"/>
      <c r="LDW74" s="399"/>
      <c r="LDX74" s="399"/>
      <c r="LDY74" s="399"/>
      <c r="LDZ74" s="399"/>
      <c r="LEA74" s="399"/>
      <c r="LEB74" s="399"/>
      <c r="LEC74" s="918"/>
      <c r="LED74" s="918"/>
      <c r="LEE74" s="918"/>
      <c r="LEF74" s="566"/>
      <c r="LEG74" s="399"/>
      <c r="LEH74" s="399"/>
      <c r="LEI74" s="399"/>
      <c r="LEJ74" s="567"/>
      <c r="LEK74" s="399"/>
      <c r="LEL74" s="399"/>
      <c r="LEM74" s="399"/>
      <c r="LEN74" s="399"/>
      <c r="LEO74" s="399"/>
      <c r="LEP74" s="399"/>
      <c r="LEQ74" s="399"/>
      <c r="LER74" s="399"/>
      <c r="LES74" s="399"/>
      <c r="LET74" s="918"/>
      <c r="LEU74" s="918"/>
      <c r="LEV74" s="918"/>
      <c r="LEW74" s="566"/>
      <c r="LEX74" s="399"/>
      <c r="LEY74" s="399"/>
      <c r="LEZ74" s="399"/>
      <c r="LFA74" s="567"/>
      <c r="LFB74" s="399"/>
      <c r="LFC74" s="399"/>
      <c r="LFD74" s="399"/>
      <c r="LFE74" s="399"/>
      <c r="LFF74" s="399"/>
      <c r="LFG74" s="399"/>
      <c r="LFH74" s="399"/>
      <c r="LFI74" s="399"/>
      <c r="LFJ74" s="399"/>
      <c r="LFK74" s="918"/>
      <c r="LFL74" s="918"/>
      <c r="LFM74" s="918"/>
      <c r="LFN74" s="566"/>
      <c r="LFO74" s="399"/>
      <c r="LFP74" s="399"/>
      <c r="LFQ74" s="399"/>
      <c r="LFR74" s="567"/>
      <c r="LFS74" s="399"/>
      <c r="LFT74" s="399"/>
      <c r="LFU74" s="399"/>
      <c r="LFV74" s="399"/>
      <c r="LFW74" s="399"/>
      <c r="LFX74" s="399"/>
      <c r="LFY74" s="399"/>
      <c r="LFZ74" s="399"/>
      <c r="LGA74" s="399"/>
      <c r="LGB74" s="918"/>
      <c r="LGC74" s="918"/>
      <c r="LGD74" s="918"/>
      <c r="LGE74" s="566"/>
      <c r="LGF74" s="399"/>
      <c r="LGG74" s="399"/>
      <c r="LGH74" s="399"/>
      <c r="LGI74" s="567"/>
      <c r="LGJ74" s="399"/>
      <c r="LGK74" s="399"/>
      <c r="LGL74" s="399"/>
      <c r="LGM74" s="399"/>
      <c r="LGN74" s="399"/>
      <c r="LGO74" s="399"/>
      <c r="LGP74" s="399"/>
      <c r="LGQ74" s="399"/>
      <c r="LGR74" s="399"/>
      <c r="LGS74" s="918"/>
      <c r="LGT74" s="918"/>
      <c r="LGU74" s="918"/>
      <c r="LGV74" s="566"/>
      <c r="LGW74" s="399"/>
      <c r="LGX74" s="399"/>
      <c r="LGY74" s="399"/>
      <c r="LGZ74" s="567"/>
      <c r="LHA74" s="399"/>
      <c r="LHB74" s="399"/>
      <c r="LHC74" s="399"/>
      <c r="LHD74" s="399"/>
      <c r="LHE74" s="399"/>
      <c r="LHF74" s="399"/>
      <c r="LHG74" s="399"/>
      <c r="LHH74" s="399"/>
      <c r="LHI74" s="399"/>
      <c r="LHJ74" s="918"/>
      <c r="LHK74" s="918"/>
      <c r="LHL74" s="918"/>
      <c r="LHM74" s="566"/>
      <c r="LHN74" s="399"/>
      <c r="LHO74" s="399"/>
      <c r="LHP74" s="399"/>
      <c r="LHQ74" s="567"/>
      <c r="LHR74" s="399"/>
      <c r="LHS74" s="399"/>
      <c r="LHT74" s="399"/>
      <c r="LHU74" s="399"/>
      <c r="LHV74" s="399"/>
      <c r="LHW74" s="399"/>
      <c r="LHX74" s="399"/>
      <c r="LHY74" s="399"/>
      <c r="LHZ74" s="399"/>
      <c r="LIA74" s="918"/>
      <c r="LIB74" s="918"/>
      <c r="LIC74" s="918"/>
      <c r="LID74" s="566"/>
      <c r="LIE74" s="399"/>
      <c r="LIF74" s="399"/>
      <c r="LIG74" s="399"/>
      <c r="LIH74" s="567"/>
      <c r="LII74" s="399"/>
      <c r="LIJ74" s="399"/>
      <c r="LIK74" s="399"/>
      <c r="LIL74" s="399"/>
      <c r="LIM74" s="399"/>
      <c r="LIN74" s="399"/>
      <c r="LIO74" s="399"/>
      <c r="LIP74" s="399"/>
      <c r="LIQ74" s="399"/>
      <c r="LIR74" s="918"/>
      <c r="LIS74" s="918"/>
      <c r="LIT74" s="918"/>
      <c r="LIU74" s="566"/>
      <c r="LIV74" s="399"/>
      <c r="LIW74" s="399"/>
      <c r="LIX74" s="399"/>
      <c r="LIY74" s="567"/>
      <c r="LIZ74" s="399"/>
      <c r="LJA74" s="399"/>
      <c r="LJB74" s="399"/>
      <c r="LJC74" s="399"/>
      <c r="LJD74" s="399"/>
      <c r="LJE74" s="399"/>
      <c r="LJF74" s="399"/>
      <c r="LJG74" s="399"/>
      <c r="LJH74" s="399"/>
      <c r="LJI74" s="918"/>
      <c r="LJJ74" s="918"/>
      <c r="LJK74" s="918"/>
      <c r="LJL74" s="566"/>
      <c r="LJM74" s="399"/>
      <c r="LJN74" s="399"/>
      <c r="LJO74" s="399"/>
      <c r="LJP74" s="567"/>
      <c r="LJQ74" s="399"/>
      <c r="LJR74" s="399"/>
      <c r="LJS74" s="399"/>
      <c r="LJT74" s="399"/>
      <c r="LJU74" s="399"/>
      <c r="LJV74" s="399"/>
      <c r="LJW74" s="399"/>
      <c r="LJX74" s="399"/>
      <c r="LJY74" s="399"/>
      <c r="LJZ74" s="918"/>
      <c r="LKA74" s="918"/>
      <c r="LKB74" s="918"/>
      <c r="LKC74" s="566"/>
      <c r="LKD74" s="399"/>
      <c r="LKE74" s="399"/>
      <c r="LKF74" s="399"/>
      <c r="LKG74" s="567"/>
      <c r="LKH74" s="399"/>
      <c r="LKI74" s="399"/>
      <c r="LKJ74" s="399"/>
      <c r="LKK74" s="399"/>
      <c r="LKL74" s="399"/>
      <c r="LKM74" s="399"/>
      <c r="LKN74" s="399"/>
      <c r="LKO74" s="399"/>
      <c r="LKP74" s="399"/>
      <c r="LKQ74" s="918"/>
      <c r="LKR74" s="918"/>
      <c r="LKS74" s="918"/>
      <c r="LKT74" s="566"/>
      <c r="LKU74" s="399"/>
      <c r="LKV74" s="399"/>
      <c r="LKW74" s="399"/>
      <c r="LKX74" s="567"/>
      <c r="LKY74" s="399"/>
      <c r="LKZ74" s="399"/>
      <c r="LLA74" s="399"/>
      <c r="LLB74" s="399"/>
      <c r="LLC74" s="399"/>
      <c r="LLD74" s="399"/>
      <c r="LLE74" s="399"/>
      <c r="LLF74" s="399"/>
      <c r="LLG74" s="399"/>
      <c r="LLH74" s="918"/>
      <c r="LLI74" s="918"/>
      <c r="LLJ74" s="918"/>
      <c r="LLK74" s="566"/>
      <c r="LLL74" s="399"/>
      <c r="LLM74" s="399"/>
      <c r="LLN74" s="399"/>
      <c r="LLO74" s="567"/>
      <c r="LLP74" s="399"/>
      <c r="LLQ74" s="399"/>
      <c r="LLR74" s="399"/>
      <c r="LLS74" s="399"/>
      <c r="LLT74" s="399"/>
      <c r="LLU74" s="399"/>
      <c r="LLV74" s="399"/>
      <c r="LLW74" s="399"/>
      <c r="LLX74" s="399"/>
      <c r="LLY74" s="918"/>
      <c r="LLZ74" s="918"/>
      <c r="LMA74" s="918"/>
      <c r="LMB74" s="566"/>
      <c r="LMC74" s="399"/>
      <c r="LMD74" s="399"/>
      <c r="LME74" s="399"/>
      <c r="LMF74" s="567"/>
      <c r="LMG74" s="399"/>
      <c r="LMH74" s="399"/>
      <c r="LMI74" s="399"/>
      <c r="LMJ74" s="399"/>
      <c r="LMK74" s="399"/>
      <c r="LML74" s="399"/>
      <c r="LMM74" s="399"/>
      <c r="LMN74" s="399"/>
      <c r="LMO74" s="399"/>
      <c r="LMP74" s="918"/>
      <c r="LMQ74" s="918"/>
      <c r="LMR74" s="918"/>
      <c r="LMS74" s="566"/>
      <c r="LMT74" s="399"/>
      <c r="LMU74" s="399"/>
      <c r="LMV74" s="399"/>
      <c r="LMW74" s="567"/>
      <c r="LMX74" s="399"/>
      <c r="LMY74" s="399"/>
      <c r="LMZ74" s="399"/>
      <c r="LNA74" s="399"/>
      <c r="LNB74" s="399"/>
      <c r="LNC74" s="399"/>
      <c r="LND74" s="399"/>
      <c r="LNE74" s="399"/>
      <c r="LNF74" s="399"/>
      <c r="LNG74" s="918"/>
      <c r="LNH74" s="918"/>
      <c r="LNI74" s="918"/>
      <c r="LNJ74" s="566"/>
      <c r="LNK74" s="399"/>
      <c r="LNL74" s="399"/>
      <c r="LNM74" s="399"/>
      <c r="LNN74" s="567"/>
      <c r="LNO74" s="399"/>
      <c r="LNP74" s="399"/>
      <c r="LNQ74" s="399"/>
      <c r="LNR74" s="399"/>
      <c r="LNS74" s="399"/>
      <c r="LNT74" s="399"/>
      <c r="LNU74" s="399"/>
      <c r="LNV74" s="399"/>
      <c r="LNW74" s="399"/>
      <c r="LNX74" s="918"/>
      <c r="LNY74" s="918"/>
      <c r="LNZ74" s="918"/>
      <c r="LOA74" s="566"/>
      <c r="LOB74" s="399"/>
      <c r="LOC74" s="399"/>
      <c r="LOD74" s="399"/>
      <c r="LOE74" s="567"/>
      <c r="LOF74" s="399"/>
      <c r="LOG74" s="399"/>
      <c r="LOH74" s="399"/>
      <c r="LOI74" s="399"/>
      <c r="LOJ74" s="399"/>
      <c r="LOK74" s="399"/>
      <c r="LOL74" s="399"/>
      <c r="LOM74" s="399"/>
      <c r="LON74" s="399"/>
      <c r="LOO74" s="918"/>
      <c r="LOP74" s="918"/>
      <c r="LOQ74" s="918"/>
      <c r="LOR74" s="566"/>
      <c r="LOS74" s="399"/>
      <c r="LOT74" s="399"/>
      <c r="LOU74" s="399"/>
      <c r="LOV74" s="567"/>
      <c r="LOW74" s="399"/>
      <c r="LOX74" s="399"/>
      <c r="LOY74" s="399"/>
      <c r="LOZ74" s="399"/>
      <c r="LPA74" s="399"/>
      <c r="LPB74" s="399"/>
      <c r="LPC74" s="399"/>
      <c r="LPD74" s="399"/>
      <c r="LPE74" s="399"/>
      <c r="LPF74" s="918"/>
      <c r="LPG74" s="918"/>
      <c r="LPH74" s="918"/>
      <c r="LPI74" s="566"/>
      <c r="LPJ74" s="399"/>
      <c r="LPK74" s="399"/>
      <c r="LPL74" s="399"/>
      <c r="LPM74" s="567"/>
      <c r="LPN74" s="399"/>
      <c r="LPO74" s="399"/>
      <c r="LPP74" s="399"/>
      <c r="LPQ74" s="399"/>
      <c r="LPR74" s="399"/>
      <c r="LPS74" s="399"/>
      <c r="LPT74" s="399"/>
      <c r="LPU74" s="399"/>
      <c r="LPV74" s="399"/>
      <c r="LPW74" s="918"/>
      <c r="LPX74" s="918"/>
      <c r="LPY74" s="918"/>
      <c r="LPZ74" s="566"/>
      <c r="LQA74" s="399"/>
      <c r="LQB74" s="399"/>
      <c r="LQC74" s="399"/>
      <c r="LQD74" s="567"/>
      <c r="LQE74" s="399"/>
      <c r="LQF74" s="399"/>
      <c r="LQG74" s="399"/>
      <c r="LQH74" s="399"/>
      <c r="LQI74" s="399"/>
      <c r="LQJ74" s="399"/>
      <c r="LQK74" s="399"/>
      <c r="LQL74" s="399"/>
      <c r="LQM74" s="399"/>
      <c r="LQN74" s="918"/>
      <c r="LQO74" s="918"/>
      <c r="LQP74" s="918"/>
      <c r="LQQ74" s="566"/>
      <c r="LQR74" s="399"/>
      <c r="LQS74" s="399"/>
      <c r="LQT74" s="399"/>
      <c r="LQU74" s="567"/>
      <c r="LQV74" s="399"/>
      <c r="LQW74" s="399"/>
      <c r="LQX74" s="399"/>
      <c r="LQY74" s="399"/>
      <c r="LQZ74" s="399"/>
      <c r="LRA74" s="399"/>
      <c r="LRB74" s="399"/>
      <c r="LRC74" s="399"/>
      <c r="LRD74" s="399"/>
      <c r="LRE74" s="918"/>
      <c r="LRF74" s="918"/>
      <c r="LRG74" s="918"/>
      <c r="LRH74" s="566"/>
      <c r="LRI74" s="399"/>
      <c r="LRJ74" s="399"/>
      <c r="LRK74" s="399"/>
      <c r="LRL74" s="567"/>
      <c r="LRM74" s="399"/>
      <c r="LRN74" s="399"/>
      <c r="LRO74" s="399"/>
      <c r="LRP74" s="399"/>
      <c r="LRQ74" s="399"/>
      <c r="LRR74" s="399"/>
      <c r="LRS74" s="399"/>
      <c r="LRT74" s="399"/>
      <c r="LRU74" s="399"/>
      <c r="LRV74" s="918"/>
      <c r="LRW74" s="918"/>
      <c r="LRX74" s="918"/>
      <c r="LRY74" s="566"/>
      <c r="LRZ74" s="399"/>
      <c r="LSA74" s="399"/>
      <c r="LSB74" s="399"/>
      <c r="LSC74" s="567"/>
      <c r="LSD74" s="399"/>
      <c r="LSE74" s="399"/>
      <c r="LSF74" s="399"/>
      <c r="LSG74" s="399"/>
      <c r="LSH74" s="399"/>
      <c r="LSI74" s="399"/>
      <c r="LSJ74" s="399"/>
      <c r="LSK74" s="399"/>
      <c r="LSL74" s="399"/>
      <c r="LSM74" s="918"/>
      <c r="LSN74" s="918"/>
      <c r="LSO74" s="918"/>
      <c r="LSP74" s="566"/>
      <c r="LSQ74" s="399"/>
      <c r="LSR74" s="399"/>
      <c r="LSS74" s="399"/>
      <c r="LST74" s="567"/>
      <c r="LSU74" s="399"/>
      <c r="LSV74" s="399"/>
      <c r="LSW74" s="399"/>
      <c r="LSX74" s="399"/>
      <c r="LSY74" s="399"/>
      <c r="LSZ74" s="399"/>
      <c r="LTA74" s="399"/>
      <c r="LTB74" s="399"/>
      <c r="LTC74" s="399"/>
      <c r="LTD74" s="918"/>
      <c r="LTE74" s="918"/>
      <c r="LTF74" s="918"/>
      <c r="LTG74" s="566"/>
      <c r="LTH74" s="399"/>
      <c r="LTI74" s="399"/>
      <c r="LTJ74" s="399"/>
      <c r="LTK74" s="567"/>
      <c r="LTL74" s="399"/>
      <c r="LTM74" s="399"/>
      <c r="LTN74" s="399"/>
      <c r="LTO74" s="399"/>
      <c r="LTP74" s="399"/>
      <c r="LTQ74" s="399"/>
      <c r="LTR74" s="399"/>
      <c r="LTS74" s="399"/>
      <c r="LTT74" s="399"/>
      <c r="LTU74" s="918"/>
      <c r="LTV74" s="918"/>
      <c r="LTW74" s="918"/>
      <c r="LTX74" s="566"/>
      <c r="LTY74" s="399"/>
      <c r="LTZ74" s="399"/>
      <c r="LUA74" s="399"/>
      <c r="LUB74" s="567"/>
      <c r="LUC74" s="399"/>
      <c r="LUD74" s="399"/>
      <c r="LUE74" s="399"/>
      <c r="LUF74" s="399"/>
      <c r="LUG74" s="399"/>
      <c r="LUH74" s="399"/>
      <c r="LUI74" s="399"/>
      <c r="LUJ74" s="399"/>
      <c r="LUK74" s="399"/>
      <c r="LUL74" s="918"/>
      <c r="LUM74" s="918"/>
      <c r="LUN74" s="918"/>
      <c r="LUO74" s="566"/>
      <c r="LUP74" s="399"/>
      <c r="LUQ74" s="399"/>
      <c r="LUR74" s="399"/>
      <c r="LUS74" s="567"/>
      <c r="LUT74" s="399"/>
      <c r="LUU74" s="399"/>
      <c r="LUV74" s="399"/>
      <c r="LUW74" s="399"/>
      <c r="LUX74" s="399"/>
      <c r="LUY74" s="399"/>
      <c r="LUZ74" s="399"/>
      <c r="LVA74" s="399"/>
      <c r="LVB74" s="399"/>
      <c r="LVC74" s="918"/>
      <c r="LVD74" s="918"/>
      <c r="LVE74" s="918"/>
      <c r="LVF74" s="566"/>
      <c r="LVG74" s="399"/>
      <c r="LVH74" s="399"/>
      <c r="LVI74" s="399"/>
      <c r="LVJ74" s="567"/>
      <c r="LVK74" s="399"/>
      <c r="LVL74" s="399"/>
      <c r="LVM74" s="399"/>
      <c r="LVN74" s="399"/>
      <c r="LVO74" s="399"/>
      <c r="LVP74" s="399"/>
      <c r="LVQ74" s="399"/>
      <c r="LVR74" s="399"/>
      <c r="LVS74" s="399"/>
      <c r="LVT74" s="918"/>
      <c r="LVU74" s="918"/>
      <c r="LVV74" s="918"/>
      <c r="LVW74" s="566"/>
      <c r="LVX74" s="399"/>
      <c r="LVY74" s="399"/>
      <c r="LVZ74" s="399"/>
      <c r="LWA74" s="567"/>
      <c r="LWB74" s="399"/>
      <c r="LWC74" s="399"/>
      <c r="LWD74" s="399"/>
      <c r="LWE74" s="399"/>
      <c r="LWF74" s="399"/>
      <c r="LWG74" s="399"/>
      <c r="LWH74" s="399"/>
      <c r="LWI74" s="399"/>
      <c r="LWJ74" s="399"/>
      <c r="LWK74" s="918"/>
      <c r="LWL74" s="918"/>
      <c r="LWM74" s="918"/>
      <c r="LWN74" s="566"/>
      <c r="LWO74" s="399"/>
      <c r="LWP74" s="399"/>
      <c r="LWQ74" s="399"/>
      <c r="LWR74" s="567"/>
      <c r="LWS74" s="399"/>
      <c r="LWT74" s="399"/>
      <c r="LWU74" s="399"/>
      <c r="LWV74" s="399"/>
      <c r="LWW74" s="399"/>
      <c r="LWX74" s="399"/>
      <c r="LWY74" s="399"/>
      <c r="LWZ74" s="399"/>
      <c r="LXA74" s="399"/>
      <c r="LXB74" s="918"/>
      <c r="LXC74" s="918"/>
      <c r="LXD74" s="918"/>
      <c r="LXE74" s="566"/>
      <c r="LXF74" s="399"/>
      <c r="LXG74" s="399"/>
      <c r="LXH74" s="399"/>
      <c r="LXI74" s="567"/>
      <c r="LXJ74" s="399"/>
      <c r="LXK74" s="399"/>
      <c r="LXL74" s="399"/>
      <c r="LXM74" s="399"/>
      <c r="LXN74" s="399"/>
      <c r="LXO74" s="399"/>
      <c r="LXP74" s="399"/>
      <c r="LXQ74" s="399"/>
      <c r="LXR74" s="399"/>
      <c r="LXS74" s="918"/>
      <c r="LXT74" s="918"/>
      <c r="LXU74" s="918"/>
      <c r="LXV74" s="566"/>
      <c r="LXW74" s="399"/>
      <c r="LXX74" s="399"/>
      <c r="LXY74" s="399"/>
      <c r="LXZ74" s="567"/>
      <c r="LYA74" s="399"/>
      <c r="LYB74" s="399"/>
      <c r="LYC74" s="399"/>
      <c r="LYD74" s="399"/>
      <c r="LYE74" s="399"/>
      <c r="LYF74" s="399"/>
      <c r="LYG74" s="399"/>
      <c r="LYH74" s="399"/>
      <c r="LYI74" s="399"/>
      <c r="LYJ74" s="918"/>
      <c r="LYK74" s="918"/>
      <c r="LYL74" s="918"/>
      <c r="LYM74" s="566"/>
      <c r="LYN74" s="399"/>
      <c r="LYO74" s="399"/>
      <c r="LYP74" s="399"/>
      <c r="LYQ74" s="567"/>
      <c r="LYR74" s="399"/>
      <c r="LYS74" s="399"/>
      <c r="LYT74" s="399"/>
      <c r="LYU74" s="399"/>
      <c r="LYV74" s="399"/>
      <c r="LYW74" s="399"/>
      <c r="LYX74" s="399"/>
      <c r="LYY74" s="399"/>
      <c r="LYZ74" s="399"/>
      <c r="LZA74" s="918"/>
      <c r="LZB74" s="918"/>
      <c r="LZC74" s="918"/>
      <c r="LZD74" s="566"/>
      <c r="LZE74" s="399"/>
      <c r="LZF74" s="399"/>
      <c r="LZG74" s="399"/>
      <c r="LZH74" s="567"/>
      <c r="LZI74" s="399"/>
      <c r="LZJ74" s="399"/>
      <c r="LZK74" s="399"/>
      <c r="LZL74" s="399"/>
      <c r="LZM74" s="399"/>
      <c r="LZN74" s="399"/>
      <c r="LZO74" s="399"/>
      <c r="LZP74" s="399"/>
      <c r="LZQ74" s="399"/>
      <c r="LZR74" s="918"/>
      <c r="LZS74" s="918"/>
      <c r="LZT74" s="918"/>
      <c r="LZU74" s="566"/>
      <c r="LZV74" s="399"/>
      <c r="LZW74" s="399"/>
      <c r="LZX74" s="399"/>
      <c r="LZY74" s="567"/>
      <c r="LZZ74" s="399"/>
      <c r="MAA74" s="399"/>
      <c r="MAB74" s="399"/>
      <c r="MAC74" s="399"/>
      <c r="MAD74" s="399"/>
      <c r="MAE74" s="399"/>
      <c r="MAF74" s="399"/>
      <c r="MAG74" s="399"/>
      <c r="MAH74" s="399"/>
      <c r="MAI74" s="918"/>
      <c r="MAJ74" s="918"/>
      <c r="MAK74" s="918"/>
      <c r="MAL74" s="566"/>
      <c r="MAM74" s="399"/>
      <c r="MAN74" s="399"/>
      <c r="MAO74" s="399"/>
      <c r="MAP74" s="567"/>
      <c r="MAQ74" s="399"/>
      <c r="MAR74" s="399"/>
      <c r="MAS74" s="399"/>
      <c r="MAT74" s="399"/>
      <c r="MAU74" s="399"/>
      <c r="MAV74" s="399"/>
      <c r="MAW74" s="399"/>
      <c r="MAX74" s="399"/>
      <c r="MAY74" s="399"/>
      <c r="MAZ74" s="918"/>
      <c r="MBA74" s="918"/>
      <c r="MBB74" s="918"/>
      <c r="MBC74" s="566"/>
      <c r="MBD74" s="399"/>
      <c r="MBE74" s="399"/>
      <c r="MBF74" s="399"/>
      <c r="MBG74" s="567"/>
      <c r="MBH74" s="399"/>
      <c r="MBI74" s="399"/>
      <c r="MBJ74" s="399"/>
      <c r="MBK74" s="399"/>
      <c r="MBL74" s="399"/>
      <c r="MBM74" s="399"/>
      <c r="MBN74" s="399"/>
      <c r="MBO74" s="399"/>
      <c r="MBP74" s="399"/>
      <c r="MBQ74" s="918"/>
      <c r="MBR74" s="918"/>
      <c r="MBS74" s="918"/>
      <c r="MBT74" s="566"/>
      <c r="MBU74" s="399"/>
      <c r="MBV74" s="399"/>
      <c r="MBW74" s="399"/>
      <c r="MBX74" s="567"/>
      <c r="MBY74" s="399"/>
      <c r="MBZ74" s="399"/>
      <c r="MCA74" s="399"/>
      <c r="MCB74" s="399"/>
      <c r="MCC74" s="399"/>
      <c r="MCD74" s="399"/>
      <c r="MCE74" s="399"/>
      <c r="MCF74" s="399"/>
      <c r="MCG74" s="399"/>
      <c r="MCH74" s="918"/>
      <c r="MCI74" s="918"/>
      <c r="MCJ74" s="918"/>
      <c r="MCK74" s="566"/>
      <c r="MCL74" s="399"/>
      <c r="MCM74" s="399"/>
      <c r="MCN74" s="399"/>
      <c r="MCO74" s="567"/>
      <c r="MCP74" s="399"/>
      <c r="MCQ74" s="399"/>
      <c r="MCR74" s="399"/>
      <c r="MCS74" s="399"/>
      <c r="MCT74" s="399"/>
      <c r="MCU74" s="399"/>
      <c r="MCV74" s="399"/>
      <c r="MCW74" s="399"/>
      <c r="MCX74" s="399"/>
      <c r="MCY74" s="918"/>
      <c r="MCZ74" s="918"/>
      <c r="MDA74" s="918"/>
      <c r="MDB74" s="566"/>
      <c r="MDC74" s="399"/>
      <c r="MDD74" s="399"/>
      <c r="MDE74" s="399"/>
      <c r="MDF74" s="567"/>
      <c r="MDG74" s="399"/>
      <c r="MDH74" s="399"/>
      <c r="MDI74" s="399"/>
      <c r="MDJ74" s="399"/>
      <c r="MDK74" s="399"/>
      <c r="MDL74" s="399"/>
      <c r="MDM74" s="399"/>
      <c r="MDN74" s="399"/>
      <c r="MDO74" s="399"/>
      <c r="MDP74" s="918"/>
      <c r="MDQ74" s="918"/>
      <c r="MDR74" s="918"/>
      <c r="MDS74" s="566"/>
      <c r="MDT74" s="399"/>
      <c r="MDU74" s="399"/>
      <c r="MDV74" s="399"/>
      <c r="MDW74" s="567"/>
      <c r="MDX74" s="399"/>
      <c r="MDY74" s="399"/>
      <c r="MDZ74" s="399"/>
      <c r="MEA74" s="399"/>
      <c r="MEB74" s="399"/>
      <c r="MEC74" s="399"/>
      <c r="MED74" s="399"/>
      <c r="MEE74" s="399"/>
      <c r="MEF74" s="399"/>
      <c r="MEG74" s="918"/>
      <c r="MEH74" s="918"/>
      <c r="MEI74" s="918"/>
      <c r="MEJ74" s="566"/>
      <c r="MEK74" s="399"/>
      <c r="MEL74" s="399"/>
      <c r="MEM74" s="399"/>
      <c r="MEN74" s="567"/>
      <c r="MEO74" s="399"/>
      <c r="MEP74" s="399"/>
      <c r="MEQ74" s="399"/>
      <c r="MER74" s="399"/>
      <c r="MES74" s="399"/>
      <c r="MET74" s="399"/>
      <c r="MEU74" s="399"/>
      <c r="MEV74" s="399"/>
      <c r="MEW74" s="399"/>
      <c r="MEX74" s="918"/>
      <c r="MEY74" s="918"/>
      <c r="MEZ74" s="918"/>
      <c r="MFA74" s="566"/>
      <c r="MFB74" s="399"/>
      <c r="MFC74" s="399"/>
      <c r="MFD74" s="399"/>
      <c r="MFE74" s="567"/>
      <c r="MFF74" s="399"/>
      <c r="MFG74" s="399"/>
      <c r="MFH74" s="399"/>
      <c r="MFI74" s="399"/>
      <c r="MFJ74" s="399"/>
      <c r="MFK74" s="399"/>
      <c r="MFL74" s="399"/>
      <c r="MFM74" s="399"/>
      <c r="MFN74" s="399"/>
      <c r="MFO74" s="918"/>
      <c r="MFP74" s="918"/>
      <c r="MFQ74" s="918"/>
      <c r="MFR74" s="566"/>
      <c r="MFS74" s="399"/>
      <c r="MFT74" s="399"/>
      <c r="MFU74" s="399"/>
      <c r="MFV74" s="567"/>
      <c r="MFW74" s="399"/>
      <c r="MFX74" s="399"/>
      <c r="MFY74" s="399"/>
      <c r="MFZ74" s="399"/>
      <c r="MGA74" s="399"/>
      <c r="MGB74" s="399"/>
      <c r="MGC74" s="399"/>
      <c r="MGD74" s="399"/>
      <c r="MGE74" s="399"/>
      <c r="MGF74" s="918"/>
      <c r="MGG74" s="918"/>
      <c r="MGH74" s="918"/>
      <c r="MGI74" s="566"/>
      <c r="MGJ74" s="399"/>
      <c r="MGK74" s="399"/>
      <c r="MGL74" s="399"/>
      <c r="MGM74" s="567"/>
      <c r="MGN74" s="399"/>
      <c r="MGO74" s="399"/>
      <c r="MGP74" s="399"/>
      <c r="MGQ74" s="399"/>
      <c r="MGR74" s="399"/>
      <c r="MGS74" s="399"/>
      <c r="MGT74" s="399"/>
      <c r="MGU74" s="399"/>
      <c r="MGV74" s="399"/>
      <c r="MGW74" s="918"/>
      <c r="MGX74" s="918"/>
      <c r="MGY74" s="918"/>
      <c r="MGZ74" s="566"/>
      <c r="MHA74" s="399"/>
      <c r="MHB74" s="399"/>
      <c r="MHC74" s="399"/>
      <c r="MHD74" s="567"/>
      <c r="MHE74" s="399"/>
      <c r="MHF74" s="399"/>
      <c r="MHG74" s="399"/>
      <c r="MHH74" s="399"/>
      <c r="MHI74" s="399"/>
      <c r="MHJ74" s="399"/>
      <c r="MHK74" s="399"/>
      <c r="MHL74" s="399"/>
      <c r="MHM74" s="399"/>
      <c r="MHN74" s="918"/>
      <c r="MHO74" s="918"/>
      <c r="MHP74" s="918"/>
      <c r="MHQ74" s="566"/>
      <c r="MHR74" s="399"/>
      <c r="MHS74" s="399"/>
      <c r="MHT74" s="399"/>
      <c r="MHU74" s="567"/>
      <c r="MHV74" s="399"/>
      <c r="MHW74" s="399"/>
      <c r="MHX74" s="399"/>
      <c r="MHY74" s="399"/>
      <c r="MHZ74" s="399"/>
      <c r="MIA74" s="399"/>
      <c r="MIB74" s="399"/>
      <c r="MIC74" s="399"/>
      <c r="MID74" s="399"/>
      <c r="MIE74" s="918"/>
      <c r="MIF74" s="918"/>
      <c r="MIG74" s="918"/>
      <c r="MIH74" s="566"/>
      <c r="MII74" s="399"/>
      <c r="MIJ74" s="399"/>
      <c r="MIK74" s="399"/>
      <c r="MIL74" s="567"/>
      <c r="MIM74" s="399"/>
      <c r="MIN74" s="399"/>
      <c r="MIO74" s="399"/>
      <c r="MIP74" s="399"/>
      <c r="MIQ74" s="399"/>
      <c r="MIR74" s="399"/>
      <c r="MIS74" s="399"/>
      <c r="MIT74" s="399"/>
      <c r="MIU74" s="399"/>
      <c r="MIV74" s="918"/>
      <c r="MIW74" s="918"/>
      <c r="MIX74" s="918"/>
      <c r="MIY74" s="566"/>
      <c r="MIZ74" s="399"/>
      <c r="MJA74" s="399"/>
      <c r="MJB74" s="399"/>
      <c r="MJC74" s="567"/>
      <c r="MJD74" s="399"/>
      <c r="MJE74" s="399"/>
      <c r="MJF74" s="399"/>
      <c r="MJG74" s="399"/>
      <c r="MJH74" s="399"/>
      <c r="MJI74" s="399"/>
      <c r="MJJ74" s="399"/>
      <c r="MJK74" s="399"/>
      <c r="MJL74" s="399"/>
      <c r="MJM74" s="918"/>
      <c r="MJN74" s="918"/>
      <c r="MJO74" s="918"/>
      <c r="MJP74" s="566"/>
      <c r="MJQ74" s="399"/>
      <c r="MJR74" s="399"/>
      <c r="MJS74" s="399"/>
      <c r="MJT74" s="567"/>
      <c r="MJU74" s="399"/>
      <c r="MJV74" s="399"/>
      <c r="MJW74" s="399"/>
      <c r="MJX74" s="399"/>
      <c r="MJY74" s="399"/>
      <c r="MJZ74" s="399"/>
      <c r="MKA74" s="399"/>
      <c r="MKB74" s="399"/>
      <c r="MKC74" s="399"/>
      <c r="MKD74" s="918"/>
      <c r="MKE74" s="918"/>
      <c r="MKF74" s="918"/>
      <c r="MKG74" s="566"/>
      <c r="MKH74" s="399"/>
      <c r="MKI74" s="399"/>
      <c r="MKJ74" s="399"/>
      <c r="MKK74" s="567"/>
      <c r="MKL74" s="399"/>
      <c r="MKM74" s="399"/>
      <c r="MKN74" s="399"/>
      <c r="MKO74" s="399"/>
      <c r="MKP74" s="399"/>
      <c r="MKQ74" s="399"/>
      <c r="MKR74" s="399"/>
      <c r="MKS74" s="399"/>
      <c r="MKT74" s="399"/>
      <c r="MKU74" s="918"/>
      <c r="MKV74" s="918"/>
      <c r="MKW74" s="918"/>
      <c r="MKX74" s="566"/>
      <c r="MKY74" s="399"/>
      <c r="MKZ74" s="399"/>
      <c r="MLA74" s="399"/>
      <c r="MLB74" s="567"/>
      <c r="MLC74" s="399"/>
      <c r="MLD74" s="399"/>
      <c r="MLE74" s="399"/>
      <c r="MLF74" s="399"/>
      <c r="MLG74" s="399"/>
      <c r="MLH74" s="399"/>
      <c r="MLI74" s="399"/>
      <c r="MLJ74" s="399"/>
      <c r="MLK74" s="399"/>
      <c r="MLL74" s="918"/>
      <c r="MLM74" s="918"/>
      <c r="MLN74" s="918"/>
      <c r="MLO74" s="566"/>
      <c r="MLP74" s="399"/>
      <c r="MLQ74" s="399"/>
      <c r="MLR74" s="399"/>
      <c r="MLS74" s="567"/>
      <c r="MLT74" s="399"/>
      <c r="MLU74" s="399"/>
      <c r="MLV74" s="399"/>
      <c r="MLW74" s="399"/>
      <c r="MLX74" s="399"/>
      <c r="MLY74" s="399"/>
      <c r="MLZ74" s="399"/>
      <c r="MMA74" s="399"/>
      <c r="MMB74" s="399"/>
      <c r="MMC74" s="918"/>
      <c r="MMD74" s="918"/>
      <c r="MME74" s="918"/>
      <c r="MMF74" s="566"/>
      <c r="MMG74" s="399"/>
      <c r="MMH74" s="399"/>
      <c r="MMI74" s="399"/>
      <c r="MMJ74" s="567"/>
      <c r="MMK74" s="399"/>
      <c r="MML74" s="399"/>
      <c r="MMM74" s="399"/>
      <c r="MMN74" s="399"/>
      <c r="MMO74" s="399"/>
      <c r="MMP74" s="399"/>
      <c r="MMQ74" s="399"/>
      <c r="MMR74" s="399"/>
      <c r="MMS74" s="399"/>
      <c r="MMT74" s="918"/>
      <c r="MMU74" s="918"/>
      <c r="MMV74" s="918"/>
      <c r="MMW74" s="566"/>
      <c r="MMX74" s="399"/>
      <c r="MMY74" s="399"/>
      <c r="MMZ74" s="399"/>
      <c r="MNA74" s="567"/>
      <c r="MNB74" s="399"/>
      <c r="MNC74" s="399"/>
      <c r="MND74" s="399"/>
      <c r="MNE74" s="399"/>
      <c r="MNF74" s="399"/>
      <c r="MNG74" s="399"/>
      <c r="MNH74" s="399"/>
      <c r="MNI74" s="399"/>
      <c r="MNJ74" s="399"/>
      <c r="MNK74" s="918"/>
      <c r="MNL74" s="918"/>
      <c r="MNM74" s="918"/>
      <c r="MNN74" s="566"/>
      <c r="MNO74" s="399"/>
      <c r="MNP74" s="399"/>
      <c r="MNQ74" s="399"/>
      <c r="MNR74" s="567"/>
      <c r="MNS74" s="399"/>
      <c r="MNT74" s="399"/>
      <c r="MNU74" s="399"/>
      <c r="MNV74" s="399"/>
      <c r="MNW74" s="399"/>
      <c r="MNX74" s="399"/>
      <c r="MNY74" s="399"/>
      <c r="MNZ74" s="399"/>
      <c r="MOA74" s="399"/>
      <c r="MOB74" s="918"/>
      <c r="MOC74" s="918"/>
      <c r="MOD74" s="918"/>
      <c r="MOE74" s="566"/>
      <c r="MOF74" s="399"/>
      <c r="MOG74" s="399"/>
      <c r="MOH74" s="399"/>
      <c r="MOI74" s="567"/>
      <c r="MOJ74" s="399"/>
      <c r="MOK74" s="399"/>
      <c r="MOL74" s="399"/>
      <c r="MOM74" s="399"/>
      <c r="MON74" s="399"/>
      <c r="MOO74" s="399"/>
      <c r="MOP74" s="399"/>
      <c r="MOQ74" s="399"/>
      <c r="MOR74" s="399"/>
      <c r="MOS74" s="918"/>
      <c r="MOT74" s="918"/>
      <c r="MOU74" s="918"/>
      <c r="MOV74" s="566"/>
      <c r="MOW74" s="399"/>
      <c r="MOX74" s="399"/>
      <c r="MOY74" s="399"/>
      <c r="MOZ74" s="567"/>
      <c r="MPA74" s="399"/>
      <c r="MPB74" s="399"/>
      <c r="MPC74" s="399"/>
      <c r="MPD74" s="399"/>
      <c r="MPE74" s="399"/>
      <c r="MPF74" s="399"/>
      <c r="MPG74" s="399"/>
      <c r="MPH74" s="399"/>
      <c r="MPI74" s="399"/>
      <c r="MPJ74" s="918"/>
      <c r="MPK74" s="918"/>
      <c r="MPL74" s="918"/>
      <c r="MPM74" s="566"/>
      <c r="MPN74" s="399"/>
      <c r="MPO74" s="399"/>
      <c r="MPP74" s="399"/>
      <c r="MPQ74" s="567"/>
      <c r="MPR74" s="399"/>
      <c r="MPS74" s="399"/>
      <c r="MPT74" s="399"/>
      <c r="MPU74" s="399"/>
      <c r="MPV74" s="399"/>
      <c r="MPW74" s="399"/>
      <c r="MPX74" s="399"/>
      <c r="MPY74" s="399"/>
      <c r="MPZ74" s="399"/>
      <c r="MQA74" s="918"/>
      <c r="MQB74" s="918"/>
      <c r="MQC74" s="918"/>
      <c r="MQD74" s="566"/>
      <c r="MQE74" s="399"/>
      <c r="MQF74" s="399"/>
      <c r="MQG74" s="399"/>
      <c r="MQH74" s="567"/>
      <c r="MQI74" s="399"/>
      <c r="MQJ74" s="399"/>
      <c r="MQK74" s="399"/>
      <c r="MQL74" s="399"/>
      <c r="MQM74" s="399"/>
      <c r="MQN74" s="399"/>
      <c r="MQO74" s="399"/>
      <c r="MQP74" s="399"/>
      <c r="MQQ74" s="399"/>
      <c r="MQR74" s="918"/>
      <c r="MQS74" s="918"/>
      <c r="MQT74" s="918"/>
      <c r="MQU74" s="566"/>
      <c r="MQV74" s="399"/>
      <c r="MQW74" s="399"/>
      <c r="MQX74" s="399"/>
      <c r="MQY74" s="567"/>
      <c r="MQZ74" s="399"/>
      <c r="MRA74" s="399"/>
      <c r="MRB74" s="399"/>
      <c r="MRC74" s="399"/>
      <c r="MRD74" s="399"/>
      <c r="MRE74" s="399"/>
      <c r="MRF74" s="399"/>
      <c r="MRG74" s="399"/>
      <c r="MRH74" s="399"/>
      <c r="MRI74" s="918"/>
      <c r="MRJ74" s="918"/>
      <c r="MRK74" s="918"/>
      <c r="MRL74" s="566"/>
      <c r="MRM74" s="399"/>
      <c r="MRN74" s="399"/>
      <c r="MRO74" s="399"/>
      <c r="MRP74" s="567"/>
      <c r="MRQ74" s="399"/>
      <c r="MRR74" s="399"/>
      <c r="MRS74" s="399"/>
      <c r="MRT74" s="399"/>
      <c r="MRU74" s="399"/>
      <c r="MRV74" s="399"/>
      <c r="MRW74" s="399"/>
      <c r="MRX74" s="399"/>
      <c r="MRY74" s="399"/>
      <c r="MRZ74" s="918"/>
      <c r="MSA74" s="918"/>
      <c r="MSB74" s="918"/>
      <c r="MSC74" s="566"/>
      <c r="MSD74" s="399"/>
      <c r="MSE74" s="399"/>
      <c r="MSF74" s="399"/>
      <c r="MSG74" s="567"/>
      <c r="MSH74" s="399"/>
      <c r="MSI74" s="399"/>
      <c r="MSJ74" s="399"/>
      <c r="MSK74" s="399"/>
      <c r="MSL74" s="399"/>
      <c r="MSM74" s="399"/>
      <c r="MSN74" s="399"/>
      <c r="MSO74" s="399"/>
      <c r="MSP74" s="399"/>
      <c r="MSQ74" s="918"/>
      <c r="MSR74" s="918"/>
      <c r="MSS74" s="918"/>
      <c r="MST74" s="566"/>
      <c r="MSU74" s="399"/>
      <c r="MSV74" s="399"/>
      <c r="MSW74" s="399"/>
      <c r="MSX74" s="567"/>
      <c r="MSY74" s="399"/>
      <c r="MSZ74" s="399"/>
      <c r="MTA74" s="399"/>
      <c r="MTB74" s="399"/>
      <c r="MTC74" s="399"/>
      <c r="MTD74" s="399"/>
      <c r="MTE74" s="399"/>
      <c r="MTF74" s="399"/>
      <c r="MTG74" s="399"/>
      <c r="MTH74" s="918"/>
      <c r="MTI74" s="918"/>
      <c r="MTJ74" s="918"/>
      <c r="MTK74" s="566"/>
      <c r="MTL74" s="399"/>
      <c r="MTM74" s="399"/>
      <c r="MTN74" s="399"/>
      <c r="MTO74" s="567"/>
      <c r="MTP74" s="399"/>
      <c r="MTQ74" s="399"/>
      <c r="MTR74" s="399"/>
      <c r="MTS74" s="399"/>
      <c r="MTT74" s="399"/>
      <c r="MTU74" s="399"/>
      <c r="MTV74" s="399"/>
      <c r="MTW74" s="399"/>
      <c r="MTX74" s="399"/>
      <c r="MTY74" s="918"/>
      <c r="MTZ74" s="918"/>
      <c r="MUA74" s="918"/>
      <c r="MUB74" s="566"/>
      <c r="MUC74" s="399"/>
      <c r="MUD74" s="399"/>
      <c r="MUE74" s="399"/>
      <c r="MUF74" s="567"/>
      <c r="MUG74" s="399"/>
      <c r="MUH74" s="399"/>
      <c r="MUI74" s="399"/>
      <c r="MUJ74" s="399"/>
      <c r="MUK74" s="399"/>
      <c r="MUL74" s="399"/>
      <c r="MUM74" s="399"/>
      <c r="MUN74" s="399"/>
      <c r="MUO74" s="399"/>
      <c r="MUP74" s="918"/>
      <c r="MUQ74" s="918"/>
      <c r="MUR74" s="918"/>
      <c r="MUS74" s="566"/>
      <c r="MUT74" s="399"/>
      <c r="MUU74" s="399"/>
      <c r="MUV74" s="399"/>
      <c r="MUW74" s="567"/>
      <c r="MUX74" s="399"/>
      <c r="MUY74" s="399"/>
      <c r="MUZ74" s="399"/>
      <c r="MVA74" s="399"/>
      <c r="MVB74" s="399"/>
      <c r="MVC74" s="399"/>
      <c r="MVD74" s="399"/>
      <c r="MVE74" s="399"/>
      <c r="MVF74" s="399"/>
      <c r="MVG74" s="918"/>
      <c r="MVH74" s="918"/>
      <c r="MVI74" s="918"/>
      <c r="MVJ74" s="566"/>
      <c r="MVK74" s="399"/>
      <c r="MVL74" s="399"/>
      <c r="MVM74" s="399"/>
      <c r="MVN74" s="567"/>
      <c r="MVO74" s="399"/>
      <c r="MVP74" s="399"/>
      <c r="MVQ74" s="399"/>
      <c r="MVR74" s="399"/>
      <c r="MVS74" s="399"/>
      <c r="MVT74" s="399"/>
      <c r="MVU74" s="399"/>
      <c r="MVV74" s="399"/>
      <c r="MVW74" s="399"/>
      <c r="MVX74" s="918"/>
      <c r="MVY74" s="918"/>
      <c r="MVZ74" s="918"/>
      <c r="MWA74" s="566"/>
      <c r="MWB74" s="399"/>
      <c r="MWC74" s="399"/>
      <c r="MWD74" s="399"/>
      <c r="MWE74" s="567"/>
      <c r="MWF74" s="399"/>
      <c r="MWG74" s="399"/>
      <c r="MWH74" s="399"/>
      <c r="MWI74" s="399"/>
      <c r="MWJ74" s="399"/>
      <c r="MWK74" s="399"/>
      <c r="MWL74" s="399"/>
      <c r="MWM74" s="399"/>
      <c r="MWN74" s="399"/>
      <c r="MWO74" s="918"/>
      <c r="MWP74" s="918"/>
      <c r="MWQ74" s="918"/>
      <c r="MWR74" s="566"/>
      <c r="MWS74" s="399"/>
      <c r="MWT74" s="399"/>
      <c r="MWU74" s="399"/>
      <c r="MWV74" s="567"/>
      <c r="MWW74" s="399"/>
      <c r="MWX74" s="399"/>
      <c r="MWY74" s="399"/>
      <c r="MWZ74" s="399"/>
      <c r="MXA74" s="399"/>
      <c r="MXB74" s="399"/>
      <c r="MXC74" s="399"/>
      <c r="MXD74" s="399"/>
      <c r="MXE74" s="399"/>
      <c r="MXF74" s="918"/>
      <c r="MXG74" s="918"/>
      <c r="MXH74" s="918"/>
      <c r="MXI74" s="566"/>
      <c r="MXJ74" s="399"/>
      <c r="MXK74" s="399"/>
      <c r="MXL74" s="399"/>
      <c r="MXM74" s="567"/>
      <c r="MXN74" s="399"/>
      <c r="MXO74" s="399"/>
      <c r="MXP74" s="399"/>
      <c r="MXQ74" s="399"/>
      <c r="MXR74" s="399"/>
      <c r="MXS74" s="399"/>
      <c r="MXT74" s="399"/>
      <c r="MXU74" s="399"/>
      <c r="MXV74" s="399"/>
      <c r="MXW74" s="918"/>
      <c r="MXX74" s="918"/>
      <c r="MXY74" s="918"/>
      <c r="MXZ74" s="566"/>
      <c r="MYA74" s="399"/>
      <c r="MYB74" s="399"/>
      <c r="MYC74" s="399"/>
      <c r="MYD74" s="567"/>
      <c r="MYE74" s="399"/>
      <c r="MYF74" s="399"/>
      <c r="MYG74" s="399"/>
      <c r="MYH74" s="399"/>
      <c r="MYI74" s="399"/>
      <c r="MYJ74" s="399"/>
      <c r="MYK74" s="399"/>
      <c r="MYL74" s="399"/>
      <c r="MYM74" s="399"/>
      <c r="MYN74" s="918"/>
      <c r="MYO74" s="918"/>
      <c r="MYP74" s="918"/>
      <c r="MYQ74" s="566"/>
      <c r="MYR74" s="399"/>
      <c r="MYS74" s="399"/>
      <c r="MYT74" s="399"/>
      <c r="MYU74" s="567"/>
      <c r="MYV74" s="399"/>
      <c r="MYW74" s="399"/>
      <c r="MYX74" s="399"/>
      <c r="MYY74" s="399"/>
      <c r="MYZ74" s="399"/>
      <c r="MZA74" s="399"/>
      <c r="MZB74" s="399"/>
      <c r="MZC74" s="399"/>
      <c r="MZD74" s="399"/>
      <c r="MZE74" s="918"/>
      <c r="MZF74" s="918"/>
      <c r="MZG74" s="918"/>
      <c r="MZH74" s="566"/>
      <c r="MZI74" s="399"/>
      <c r="MZJ74" s="399"/>
      <c r="MZK74" s="399"/>
      <c r="MZL74" s="567"/>
      <c r="MZM74" s="399"/>
      <c r="MZN74" s="399"/>
      <c r="MZO74" s="399"/>
      <c r="MZP74" s="399"/>
      <c r="MZQ74" s="399"/>
      <c r="MZR74" s="399"/>
      <c r="MZS74" s="399"/>
      <c r="MZT74" s="399"/>
      <c r="MZU74" s="399"/>
      <c r="MZV74" s="918"/>
      <c r="MZW74" s="918"/>
      <c r="MZX74" s="918"/>
      <c r="MZY74" s="566"/>
      <c r="MZZ74" s="399"/>
      <c r="NAA74" s="399"/>
      <c r="NAB74" s="399"/>
      <c r="NAC74" s="567"/>
      <c r="NAD74" s="399"/>
      <c r="NAE74" s="399"/>
      <c r="NAF74" s="399"/>
      <c r="NAG74" s="399"/>
      <c r="NAH74" s="399"/>
      <c r="NAI74" s="399"/>
      <c r="NAJ74" s="399"/>
      <c r="NAK74" s="399"/>
      <c r="NAL74" s="399"/>
      <c r="NAM74" s="918"/>
      <c r="NAN74" s="918"/>
      <c r="NAO74" s="918"/>
      <c r="NAP74" s="566"/>
      <c r="NAQ74" s="399"/>
      <c r="NAR74" s="399"/>
      <c r="NAS74" s="399"/>
      <c r="NAT74" s="567"/>
      <c r="NAU74" s="399"/>
      <c r="NAV74" s="399"/>
      <c r="NAW74" s="399"/>
      <c r="NAX74" s="399"/>
      <c r="NAY74" s="399"/>
      <c r="NAZ74" s="399"/>
      <c r="NBA74" s="399"/>
      <c r="NBB74" s="399"/>
      <c r="NBC74" s="399"/>
      <c r="NBD74" s="918"/>
      <c r="NBE74" s="918"/>
      <c r="NBF74" s="918"/>
      <c r="NBG74" s="566"/>
      <c r="NBH74" s="399"/>
      <c r="NBI74" s="399"/>
      <c r="NBJ74" s="399"/>
      <c r="NBK74" s="567"/>
      <c r="NBL74" s="399"/>
      <c r="NBM74" s="399"/>
      <c r="NBN74" s="399"/>
      <c r="NBO74" s="399"/>
      <c r="NBP74" s="399"/>
      <c r="NBQ74" s="399"/>
      <c r="NBR74" s="399"/>
      <c r="NBS74" s="399"/>
      <c r="NBT74" s="399"/>
      <c r="NBU74" s="918"/>
      <c r="NBV74" s="918"/>
      <c r="NBW74" s="918"/>
      <c r="NBX74" s="566"/>
      <c r="NBY74" s="399"/>
      <c r="NBZ74" s="399"/>
      <c r="NCA74" s="399"/>
      <c r="NCB74" s="567"/>
      <c r="NCC74" s="399"/>
      <c r="NCD74" s="399"/>
      <c r="NCE74" s="399"/>
      <c r="NCF74" s="399"/>
      <c r="NCG74" s="399"/>
      <c r="NCH74" s="399"/>
      <c r="NCI74" s="399"/>
      <c r="NCJ74" s="399"/>
      <c r="NCK74" s="399"/>
      <c r="NCL74" s="918"/>
      <c r="NCM74" s="918"/>
      <c r="NCN74" s="918"/>
      <c r="NCO74" s="566"/>
      <c r="NCP74" s="399"/>
      <c r="NCQ74" s="399"/>
      <c r="NCR74" s="399"/>
      <c r="NCS74" s="567"/>
      <c r="NCT74" s="399"/>
      <c r="NCU74" s="399"/>
      <c r="NCV74" s="399"/>
      <c r="NCW74" s="399"/>
      <c r="NCX74" s="399"/>
      <c r="NCY74" s="399"/>
      <c r="NCZ74" s="399"/>
      <c r="NDA74" s="399"/>
      <c r="NDB74" s="399"/>
      <c r="NDC74" s="918"/>
      <c r="NDD74" s="918"/>
      <c r="NDE74" s="918"/>
      <c r="NDF74" s="566"/>
      <c r="NDG74" s="399"/>
      <c r="NDH74" s="399"/>
      <c r="NDI74" s="399"/>
      <c r="NDJ74" s="567"/>
      <c r="NDK74" s="399"/>
      <c r="NDL74" s="399"/>
      <c r="NDM74" s="399"/>
      <c r="NDN74" s="399"/>
      <c r="NDO74" s="399"/>
      <c r="NDP74" s="399"/>
      <c r="NDQ74" s="399"/>
      <c r="NDR74" s="399"/>
      <c r="NDS74" s="399"/>
      <c r="NDT74" s="918"/>
      <c r="NDU74" s="918"/>
      <c r="NDV74" s="918"/>
      <c r="NDW74" s="566"/>
      <c r="NDX74" s="399"/>
      <c r="NDY74" s="399"/>
      <c r="NDZ74" s="399"/>
      <c r="NEA74" s="567"/>
      <c r="NEB74" s="399"/>
      <c r="NEC74" s="399"/>
      <c r="NED74" s="399"/>
      <c r="NEE74" s="399"/>
      <c r="NEF74" s="399"/>
      <c r="NEG74" s="399"/>
      <c r="NEH74" s="399"/>
      <c r="NEI74" s="399"/>
      <c r="NEJ74" s="399"/>
      <c r="NEK74" s="918"/>
      <c r="NEL74" s="918"/>
      <c r="NEM74" s="918"/>
      <c r="NEN74" s="566"/>
      <c r="NEO74" s="399"/>
      <c r="NEP74" s="399"/>
      <c r="NEQ74" s="399"/>
      <c r="NER74" s="567"/>
      <c r="NES74" s="399"/>
      <c r="NET74" s="399"/>
      <c r="NEU74" s="399"/>
      <c r="NEV74" s="399"/>
      <c r="NEW74" s="399"/>
      <c r="NEX74" s="399"/>
      <c r="NEY74" s="399"/>
      <c r="NEZ74" s="399"/>
      <c r="NFA74" s="399"/>
      <c r="NFB74" s="918"/>
      <c r="NFC74" s="918"/>
      <c r="NFD74" s="918"/>
      <c r="NFE74" s="566"/>
      <c r="NFF74" s="399"/>
      <c r="NFG74" s="399"/>
      <c r="NFH74" s="399"/>
      <c r="NFI74" s="567"/>
      <c r="NFJ74" s="399"/>
      <c r="NFK74" s="399"/>
      <c r="NFL74" s="399"/>
      <c r="NFM74" s="399"/>
      <c r="NFN74" s="399"/>
      <c r="NFO74" s="399"/>
      <c r="NFP74" s="399"/>
      <c r="NFQ74" s="399"/>
      <c r="NFR74" s="399"/>
      <c r="NFS74" s="918"/>
      <c r="NFT74" s="918"/>
      <c r="NFU74" s="918"/>
      <c r="NFV74" s="566"/>
      <c r="NFW74" s="399"/>
      <c r="NFX74" s="399"/>
      <c r="NFY74" s="399"/>
      <c r="NFZ74" s="567"/>
      <c r="NGA74" s="399"/>
      <c r="NGB74" s="399"/>
      <c r="NGC74" s="399"/>
      <c r="NGD74" s="399"/>
      <c r="NGE74" s="399"/>
      <c r="NGF74" s="399"/>
      <c r="NGG74" s="399"/>
      <c r="NGH74" s="399"/>
      <c r="NGI74" s="399"/>
      <c r="NGJ74" s="918"/>
      <c r="NGK74" s="918"/>
      <c r="NGL74" s="918"/>
      <c r="NGM74" s="566"/>
      <c r="NGN74" s="399"/>
      <c r="NGO74" s="399"/>
      <c r="NGP74" s="399"/>
      <c r="NGQ74" s="567"/>
      <c r="NGR74" s="399"/>
      <c r="NGS74" s="399"/>
      <c r="NGT74" s="399"/>
      <c r="NGU74" s="399"/>
      <c r="NGV74" s="399"/>
      <c r="NGW74" s="399"/>
      <c r="NGX74" s="399"/>
      <c r="NGY74" s="399"/>
      <c r="NGZ74" s="399"/>
      <c r="NHA74" s="918"/>
      <c r="NHB74" s="918"/>
      <c r="NHC74" s="918"/>
      <c r="NHD74" s="566"/>
      <c r="NHE74" s="399"/>
      <c r="NHF74" s="399"/>
      <c r="NHG74" s="399"/>
      <c r="NHH74" s="567"/>
      <c r="NHI74" s="399"/>
      <c r="NHJ74" s="399"/>
      <c r="NHK74" s="399"/>
      <c r="NHL74" s="399"/>
      <c r="NHM74" s="399"/>
      <c r="NHN74" s="399"/>
      <c r="NHO74" s="399"/>
      <c r="NHP74" s="399"/>
      <c r="NHQ74" s="399"/>
      <c r="NHR74" s="918"/>
      <c r="NHS74" s="918"/>
      <c r="NHT74" s="918"/>
      <c r="NHU74" s="566"/>
      <c r="NHV74" s="399"/>
      <c r="NHW74" s="399"/>
      <c r="NHX74" s="399"/>
      <c r="NHY74" s="567"/>
      <c r="NHZ74" s="399"/>
      <c r="NIA74" s="399"/>
      <c r="NIB74" s="399"/>
      <c r="NIC74" s="399"/>
      <c r="NID74" s="399"/>
      <c r="NIE74" s="399"/>
      <c r="NIF74" s="399"/>
      <c r="NIG74" s="399"/>
      <c r="NIH74" s="399"/>
      <c r="NII74" s="918"/>
      <c r="NIJ74" s="918"/>
      <c r="NIK74" s="918"/>
      <c r="NIL74" s="566"/>
      <c r="NIM74" s="399"/>
      <c r="NIN74" s="399"/>
      <c r="NIO74" s="399"/>
      <c r="NIP74" s="567"/>
      <c r="NIQ74" s="399"/>
      <c r="NIR74" s="399"/>
      <c r="NIS74" s="399"/>
      <c r="NIT74" s="399"/>
      <c r="NIU74" s="399"/>
      <c r="NIV74" s="399"/>
      <c r="NIW74" s="399"/>
      <c r="NIX74" s="399"/>
      <c r="NIY74" s="399"/>
      <c r="NIZ74" s="918"/>
      <c r="NJA74" s="918"/>
      <c r="NJB74" s="918"/>
      <c r="NJC74" s="566"/>
      <c r="NJD74" s="399"/>
      <c r="NJE74" s="399"/>
      <c r="NJF74" s="399"/>
      <c r="NJG74" s="567"/>
      <c r="NJH74" s="399"/>
      <c r="NJI74" s="399"/>
      <c r="NJJ74" s="399"/>
      <c r="NJK74" s="399"/>
      <c r="NJL74" s="399"/>
      <c r="NJM74" s="399"/>
      <c r="NJN74" s="399"/>
      <c r="NJO74" s="399"/>
      <c r="NJP74" s="399"/>
      <c r="NJQ74" s="918"/>
      <c r="NJR74" s="918"/>
      <c r="NJS74" s="918"/>
      <c r="NJT74" s="566"/>
      <c r="NJU74" s="399"/>
      <c r="NJV74" s="399"/>
      <c r="NJW74" s="399"/>
      <c r="NJX74" s="567"/>
      <c r="NJY74" s="399"/>
      <c r="NJZ74" s="399"/>
      <c r="NKA74" s="399"/>
      <c r="NKB74" s="399"/>
      <c r="NKC74" s="399"/>
      <c r="NKD74" s="399"/>
      <c r="NKE74" s="399"/>
      <c r="NKF74" s="399"/>
      <c r="NKG74" s="399"/>
      <c r="NKH74" s="918"/>
      <c r="NKI74" s="918"/>
      <c r="NKJ74" s="918"/>
      <c r="NKK74" s="566"/>
      <c r="NKL74" s="399"/>
      <c r="NKM74" s="399"/>
      <c r="NKN74" s="399"/>
      <c r="NKO74" s="567"/>
      <c r="NKP74" s="399"/>
      <c r="NKQ74" s="399"/>
      <c r="NKR74" s="399"/>
      <c r="NKS74" s="399"/>
      <c r="NKT74" s="399"/>
      <c r="NKU74" s="399"/>
      <c r="NKV74" s="399"/>
      <c r="NKW74" s="399"/>
      <c r="NKX74" s="399"/>
      <c r="NKY74" s="918"/>
      <c r="NKZ74" s="918"/>
      <c r="NLA74" s="918"/>
      <c r="NLB74" s="566"/>
      <c r="NLC74" s="399"/>
      <c r="NLD74" s="399"/>
      <c r="NLE74" s="399"/>
      <c r="NLF74" s="567"/>
      <c r="NLG74" s="399"/>
      <c r="NLH74" s="399"/>
      <c r="NLI74" s="399"/>
      <c r="NLJ74" s="399"/>
      <c r="NLK74" s="399"/>
      <c r="NLL74" s="399"/>
      <c r="NLM74" s="399"/>
      <c r="NLN74" s="399"/>
      <c r="NLO74" s="399"/>
      <c r="NLP74" s="918"/>
      <c r="NLQ74" s="918"/>
      <c r="NLR74" s="918"/>
      <c r="NLS74" s="566"/>
      <c r="NLT74" s="399"/>
      <c r="NLU74" s="399"/>
      <c r="NLV74" s="399"/>
      <c r="NLW74" s="567"/>
      <c r="NLX74" s="399"/>
      <c r="NLY74" s="399"/>
      <c r="NLZ74" s="399"/>
      <c r="NMA74" s="399"/>
      <c r="NMB74" s="399"/>
      <c r="NMC74" s="399"/>
      <c r="NMD74" s="399"/>
      <c r="NME74" s="399"/>
      <c r="NMF74" s="399"/>
      <c r="NMG74" s="918"/>
      <c r="NMH74" s="918"/>
      <c r="NMI74" s="918"/>
      <c r="NMJ74" s="566"/>
      <c r="NMK74" s="399"/>
      <c r="NML74" s="399"/>
      <c r="NMM74" s="399"/>
      <c r="NMN74" s="567"/>
      <c r="NMO74" s="399"/>
      <c r="NMP74" s="399"/>
      <c r="NMQ74" s="399"/>
      <c r="NMR74" s="399"/>
      <c r="NMS74" s="399"/>
      <c r="NMT74" s="399"/>
      <c r="NMU74" s="399"/>
      <c r="NMV74" s="399"/>
      <c r="NMW74" s="399"/>
      <c r="NMX74" s="918"/>
      <c r="NMY74" s="918"/>
      <c r="NMZ74" s="918"/>
      <c r="NNA74" s="566"/>
      <c r="NNB74" s="399"/>
      <c r="NNC74" s="399"/>
      <c r="NND74" s="399"/>
      <c r="NNE74" s="567"/>
      <c r="NNF74" s="399"/>
      <c r="NNG74" s="399"/>
      <c r="NNH74" s="399"/>
      <c r="NNI74" s="399"/>
      <c r="NNJ74" s="399"/>
      <c r="NNK74" s="399"/>
      <c r="NNL74" s="399"/>
      <c r="NNM74" s="399"/>
      <c r="NNN74" s="399"/>
      <c r="NNO74" s="918"/>
      <c r="NNP74" s="918"/>
      <c r="NNQ74" s="918"/>
      <c r="NNR74" s="566"/>
      <c r="NNS74" s="399"/>
      <c r="NNT74" s="399"/>
      <c r="NNU74" s="399"/>
      <c r="NNV74" s="567"/>
      <c r="NNW74" s="399"/>
      <c r="NNX74" s="399"/>
      <c r="NNY74" s="399"/>
      <c r="NNZ74" s="399"/>
      <c r="NOA74" s="399"/>
      <c r="NOB74" s="399"/>
      <c r="NOC74" s="399"/>
      <c r="NOD74" s="399"/>
      <c r="NOE74" s="399"/>
      <c r="NOF74" s="918"/>
      <c r="NOG74" s="918"/>
      <c r="NOH74" s="918"/>
      <c r="NOI74" s="566"/>
      <c r="NOJ74" s="399"/>
      <c r="NOK74" s="399"/>
      <c r="NOL74" s="399"/>
      <c r="NOM74" s="567"/>
      <c r="NON74" s="399"/>
      <c r="NOO74" s="399"/>
      <c r="NOP74" s="399"/>
      <c r="NOQ74" s="399"/>
      <c r="NOR74" s="399"/>
      <c r="NOS74" s="399"/>
      <c r="NOT74" s="399"/>
      <c r="NOU74" s="399"/>
      <c r="NOV74" s="399"/>
      <c r="NOW74" s="918"/>
      <c r="NOX74" s="918"/>
      <c r="NOY74" s="918"/>
      <c r="NOZ74" s="566"/>
      <c r="NPA74" s="399"/>
      <c r="NPB74" s="399"/>
      <c r="NPC74" s="399"/>
      <c r="NPD74" s="567"/>
      <c r="NPE74" s="399"/>
      <c r="NPF74" s="399"/>
      <c r="NPG74" s="399"/>
      <c r="NPH74" s="399"/>
      <c r="NPI74" s="399"/>
      <c r="NPJ74" s="399"/>
      <c r="NPK74" s="399"/>
      <c r="NPL74" s="399"/>
      <c r="NPM74" s="399"/>
      <c r="NPN74" s="918"/>
      <c r="NPO74" s="918"/>
      <c r="NPP74" s="918"/>
      <c r="NPQ74" s="566"/>
      <c r="NPR74" s="399"/>
      <c r="NPS74" s="399"/>
      <c r="NPT74" s="399"/>
      <c r="NPU74" s="567"/>
      <c r="NPV74" s="399"/>
      <c r="NPW74" s="399"/>
      <c r="NPX74" s="399"/>
      <c r="NPY74" s="399"/>
      <c r="NPZ74" s="399"/>
      <c r="NQA74" s="399"/>
      <c r="NQB74" s="399"/>
      <c r="NQC74" s="399"/>
      <c r="NQD74" s="399"/>
      <c r="NQE74" s="918"/>
      <c r="NQF74" s="918"/>
      <c r="NQG74" s="918"/>
      <c r="NQH74" s="566"/>
      <c r="NQI74" s="399"/>
      <c r="NQJ74" s="399"/>
      <c r="NQK74" s="399"/>
      <c r="NQL74" s="567"/>
      <c r="NQM74" s="399"/>
      <c r="NQN74" s="399"/>
      <c r="NQO74" s="399"/>
      <c r="NQP74" s="399"/>
      <c r="NQQ74" s="399"/>
      <c r="NQR74" s="399"/>
      <c r="NQS74" s="399"/>
      <c r="NQT74" s="399"/>
      <c r="NQU74" s="399"/>
      <c r="NQV74" s="918"/>
      <c r="NQW74" s="918"/>
      <c r="NQX74" s="918"/>
      <c r="NQY74" s="566"/>
      <c r="NQZ74" s="399"/>
      <c r="NRA74" s="399"/>
      <c r="NRB74" s="399"/>
      <c r="NRC74" s="567"/>
      <c r="NRD74" s="399"/>
      <c r="NRE74" s="399"/>
      <c r="NRF74" s="399"/>
      <c r="NRG74" s="399"/>
      <c r="NRH74" s="399"/>
      <c r="NRI74" s="399"/>
      <c r="NRJ74" s="399"/>
      <c r="NRK74" s="399"/>
      <c r="NRL74" s="399"/>
      <c r="NRM74" s="918"/>
      <c r="NRN74" s="918"/>
      <c r="NRO74" s="918"/>
      <c r="NRP74" s="566"/>
      <c r="NRQ74" s="399"/>
      <c r="NRR74" s="399"/>
      <c r="NRS74" s="399"/>
      <c r="NRT74" s="567"/>
      <c r="NRU74" s="399"/>
      <c r="NRV74" s="399"/>
      <c r="NRW74" s="399"/>
      <c r="NRX74" s="399"/>
      <c r="NRY74" s="399"/>
      <c r="NRZ74" s="399"/>
      <c r="NSA74" s="399"/>
      <c r="NSB74" s="399"/>
      <c r="NSC74" s="399"/>
      <c r="NSD74" s="918"/>
      <c r="NSE74" s="918"/>
      <c r="NSF74" s="918"/>
      <c r="NSG74" s="566"/>
      <c r="NSH74" s="399"/>
      <c r="NSI74" s="399"/>
      <c r="NSJ74" s="399"/>
      <c r="NSK74" s="567"/>
      <c r="NSL74" s="399"/>
      <c r="NSM74" s="399"/>
      <c r="NSN74" s="399"/>
      <c r="NSO74" s="399"/>
      <c r="NSP74" s="399"/>
      <c r="NSQ74" s="399"/>
      <c r="NSR74" s="399"/>
      <c r="NSS74" s="399"/>
      <c r="NST74" s="399"/>
      <c r="NSU74" s="918"/>
      <c r="NSV74" s="918"/>
      <c r="NSW74" s="918"/>
      <c r="NSX74" s="566"/>
      <c r="NSY74" s="399"/>
      <c r="NSZ74" s="399"/>
      <c r="NTA74" s="399"/>
      <c r="NTB74" s="567"/>
      <c r="NTC74" s="399"/>
      <c r="NTD74" s="399"/>
      <c r="NTE74" s="399"/>
      <c r="NTF74" s="399"/>
      <c r="NTG74" s="399"/>
      <c r="NTH74" s="399"/>
      <c r="NTI74" s="399"/>
      <c r="NTJ74" s="399"/>
      <c r="NTK74" s="399"/>
      <c r="NTL74" s="918"/>
      <c r="NTM74" s="918"/>
      <c r="NTN74" s="918"/>
      <c r="NTO74" s="566"/>
      <c r="NTP74" s="399"/>
      <c r="NTQ74" s="399"/>
      <c r="NTR74" s="399"/>
      <c r="NTS74" s="567"/>
      <c r="NTT74" s="399"/>
      <c r="NTU74" s="399"/>
      <c r="NTV74" s="399"/>
      <c r="NTW74" s="399"/>
      <c r="NTX74" s="399"/>
      <c r="NTY74" s="399"/>
      <c r="NTZ74" s="399"/>
      <c r="NUA74" s="399"/>
      <c r="NUB74" s="399"/>
      <c r="NUC74" s="918"/>
      <c r="NUD74" s="918"/>
      <c r="NUE74" s="918"/>
      <c r="NUF74" s="566"/>
      <c r="NUG74" s="399"/>
      <c r="NUH74" s="399"/>
      <c r="NUI74" s="399"/>
      <c r="NUJ74" s="567"/>
      <c r="NUK74" s="399"/>
      <c r="NUL74" s="399"/>
      <c r="NUM74" s="399"/>
      <c r="NUN74" s="399"/>
      <c r="NUO74" s="399"/>
      <c r="NUP74" s="399"/>
      <c r="NUQ74" s="399"/>
      <c r="NUR74" s="399"/>
      <c r="NUS74" s="399"/>
      <c r="NUT74" s="918"/>
      <c r="NUU74" s="918"/>
      <c r="NUV74" s="918"/>
      <c r="NUW74" s="566"/>
      <c r="NUX74" s="399"/>
      <c r="NUY74" s="399"/>
      <c r="NUZ74" s="399"/>
      <c r="NVA74" s="567"/>
      <c r="NVB74" s="399"/>
      <c r="NVC74" s="399"/>
      <c r="NVD74" s="399"/>
      <c r="NVE74" s="399"/>
      <c r="NVF74" s="399"/>
      <c r="NVG74" s="399"/>
      <c r="NVH74" s="399"/>
      <c r="NVI74" s="399"/>
      <c r="NVJ74" s="399"/>
      <c r="NVK74" s="918"/>
      <c r="NVL74" s="918"/>
      <c r="NVM74" s="918"/>
      <c r="NVN74" s="566"/>
      <c r="NVO74" s="399"/>
      <c r="NVP74" s="399"/>
      <c r="NVQ74" s="399"/>
      <c r="NVR74" s="567"/>
      <c r="NVS74" s="399"/>
      <c r="NVT74" s="399"/>
      <c r="NVU74" s="399"/>
      <c r="NVV74" s="399"/>
      <c r="NVW74" s="399"/>
      <c r="NVX74" s="399"/>
      <c r="NVY74" s="399"/>
      <c r="NVZ74" s="399"/>
      <c r="NWA74" s="399"/>
      <c r="NWB74" s="918"/>
      <c r="NWC74" s="918"/>
      <c r="NWD74" s="918"/>
      <c r="NWE74" s="566"/>
      <c r="NWF74" s="399"/>
      <c r="NWG74" s="399"/>
      <c r="NWH74" s="399"/>
      <c r="NWI74" s="567"/>
      <c r="NWJ74" s="399"/>
      <c r="NWK74" s="399"/>
      <c r="NWL74" s="399"/>
      <c r="NWM74" s="399"/>
      <c r="NWN74" s="399"/>
      <c r="NWO74" s="399"/>
      <c r="NWP74" s="399"/>
      <c r="NWQ74" s="399"/>
      <c r="NWR74" s="399"/>
      <c r="NWS74" s="918"/>
      <c r="NWT74" s="918"/>
      <c r="NWU74" s="918"/>
      <c r="NWV74" s="566"/>
      <c r="NWW74" s="399"/>
      <c r="NWX74" s="399"/>
      <c r="NWY74" s="399"/>
      <c r="NWZ74" s="567"/>
      <c r="NXA74" s="399"/>
      <c r="NXB74" s="399"/>
      <c r="NXC74" s="399"/>
      <c r="NXD74" s="399"/>
      <c r="NXE74" s="399"/>
      <c r="NXF74" s="399"/>
      <c r="NXG74" s="399"/>
      <c r="NXH74" s="399"/>
      <c r="NXI74" s="399"/>
      <c r="NXJ74" s="918"/>
      <c r="NXK74" s="918"/>
      <c r="NXL74" s="918"/>
      <c r="NXM74" s="566"/>
      <c r="NXN74" s="399"/>
      <c r="NXO74" s="399"/>
      <c r="NXP74" s="399"/>
      <c r="NXQ74" s="567"/>
      <c r="NXR74" s="399"/>
      <c r="NXS74" s="399"/>
      <c r="NXT74" s="399"/>
      <c r="NXU74" s="399"/>
      <c r="NXV74" s="399"/>
      <c r="NXW74" s="399"/>
      <c r="NXX74" s="399"/>
      <c r="NXY74" s="399"/>
      <c r="NXZ74" s="399"/>
      <c r="NYA74" s="918"/>
      <c r="NYB74" s="918"/>
      <c r="NYC74" s="918"/>
      <c r="NYD74" s="566"/>
      <c r="NYE74" s="399"/>
      <c r="NYF74" s="399"/>
      <c r="NYG74" s="399"/>
      <c r="NYH74" s="567"/>
      <c r="NYI74" s="399"/>
      <c r="NYJ74" s="399"/>
      <c r="NYK74" s="399"/>
      <c r="NYL74" s="399"/>
      <c r="NYM74" s="399"/>
      <c r="NYN74" s="399"/>
      <c r="NYO74" s="399"/>
      <c r="NYP74" s="399"/>
      <c r="NYQ74" s="399"/>
      <c r="NYR74" s="918"/>
      <c r="NYS74" s="918"/>
      <c r="NYT74" s="918"/>
      <c r="NYU74" s="566"/>
      <c r="NYV74" s="399"/>
      <c r="NYW74" s="399"/>
      <c r="NYX74" s="399"/>
      <c r="NYY74" s="567"/>
      <c r="NYZ74" s="399"/>
      <c r="NZA74" s="399"/>
      <c r="NZB74" s="399"/>
      <c r="NZC74" s="399"/>
      <c r="NZD74" s="399"/>
      <c r="NZE74" s="399"/>
      <c r="NZF74" s="399"/>
      <c r="NZG74" s="399"/>
      <c r="NZH74" s="399"/>
      <c r="NZI74" s="918"/>
      <c r="NZJ74" s="918"/>
      <c r="NZK74" s="918"/>
      <c r="NZL74" s="566"/>
      <c r="NZM74" s="399"/>
      <c r="NZN74" s="399"/>
      <c r="NZO74" s="399"/>
      <c r="NZP74" s="567"/>
      <c r="NZQ74" s="399"/>
      <c r="NZR74" s="399"/>
      <c r="NZS74" s="399"/>
      <c r="NZT74" s="399"/>
      <c r="NZU74" s="399"/>
      <c r="NZV74" s="399"/>
      <c r="NZW74" s="399"/>
      <c r="NZX74" s="399"/>
      <c r="NZY74" s="399"/>
      <c r="NZZ74" s="918"/>
      <c r="OAA74" s="918"/>
      <c r="OAB74" s="918"/>
      <c r="OAC74" s="566"/>
      <c r="OAD74" s="399"/>
      <c r="OAE74" s="399"/>
      <c r="OAF74" s="399"/>
      <c r="OAG74" s="567"/>
      <c r="OAH74" s="399"/>
      <c r="OAI74" s="399"/>
      <c r="OAJ74" s="399"/>
      <c r="OAK74" s="399"/>
      <c r="OAL74" s="399"/>
      <c r="OAM74" s="399"/>
      <c r="OAN74" s="399"/>
      <c r="OAO74" s="399"/>
      <c r="OAP74" s="399"/>
      <c r="OAQ74" s="918"/>
      <c r="OAR74" s="918"/>
      <c r="OAS74" s="918"/>
      <c r="OAT74" s="566"/>
      <c r="OAU74" s="399"/>
      <c r="OAV74" s="399"/>
      <c r="OAW74" s="399"/>
      <c r="OAX74" s="567"/>
      <c r="OAY74" s="399"/>
      <c r="OAZ74" s="399"/>
      <c r="OBA74" s="399"/>
      <c r="OBB74" s="399"/>
      <c r="OBC74" s="399"/>
      <c r="OBD74" s="399"/>
      <c r="OBE74" s="399"/>
      <c r="OBF74" s="399"/>
      <c r="OBG74" s="399"/>
      <c r="OBH74" s="918"/>
      <c r="OBI74" s="918"/>
      <c r="OBJ74" s="918"/>
      <c r="OBK74" s="566"/>
      <c r="OBL74" s="399"/>
      <c r="OBM74" s="399"/>
      <c r="OBN74" s="399"/>
      <c r="OBO74" s="567"/>
      <c r="OBP74" s="399"/>
      <c r="OBQ74" s="399"/>
      <c r="OBR74" s="399"/>
      <c r="OBS74" s="399"/>
      <c r="OBT74" s="399"/>
      <c r="OBU74" s="399"/>
      <c r="OBV74" s="399"/>
      <c r="OBW74" s="399"/>
      <c r="OBX74" s="399"/>
      <c r="OBY74" s="918"/>
      <c r="OBZ74" s="918"/>
      <c r="OCA74" s="918"/>
      <c r="OCB74" s="566"/>
      <c r="OCC74" s="399"/>
      <c r="OCD74" s="399"/>
      <c r="OCE74" s="399"/>
      <c r="OCF74" s="567"/>
      <c r="OCG74" s="399"/>
      <c r="OCH74" s="399"/>
      <c r="OCI74" s="399"/>
      <c r="OCJ74" s="399"/>
      <c r="OCK74" s="399"/>
      <c r="OCL74" s="399"/>
      <c r="OCM74" s="399"/>
      <c r="OCN74" s="399"/>
      <c r="OCO74" s="399"/>
      <c r="OCP74" s="918"/>
      <c r="OCQ74" s="918"/>
      <c r="OCR74" s="918"/>
      <c r="OCS74" s="566"/>
      <c r="OCT74" s="399"/>
      <c r="OCU74" s="399"/>
      <c r="OCV74" s="399"/>
      <c r="OCW74" s="567"/>
      <c r="OCX74" s="399"/>
      <c r="OCY74" s="399"/>
      <c r="OCZ74" s="399"/>
      <c r="ODA74" s="399"/>
      <c r="ODB74" s="399"/>
      <c r="ODC74" s="399"/>
      <c r="ODD74" s="399"/>
      <c r="ODE74" s="399"/>
      <c r="ODF74" s="399"/>
      <c r="ODG74" s="918"/>
      <c r="ODH74" s="918"/>
      <c r="ODI74" s="918"/>
      <c r="ODJ74" s="566"/>
      <c r="ODK74" s="399"/>
      <c r="ODL74" s="399"/>
      <c r="ODM74" s="399"/>
      <c r="ODN74" s="567"/>
      <c r="ODO74" s="399"/>
      <c r="ODP74" s="399"/>
      <c r="ODQ74" s="399"/>
      <c r="ODR74" s="399"/>
      <c r="ODS74" s="399"/>
      <c r="ODT74" s="399"/>
      <c r="ODU74" s="399"/>
      <c r="ODV74" s="399"/>
      <c r="ODW74" s="399"/>
      <c r="ODX74" s="918"/>
      <c r="ODY74" s="918"/>
      <c r="ODZ74" s="918"/>
      <c r="OEA74" s="566"/>
      <c r="OEB74" s="399"/>
      <c r="OEC74" s="399"/>
      <c r="OED74" s="399"/>
      <c r="OEE74" s="567"/>
      <c r="OEF74" s="399"/>
      <c r="OEG74" s="399"/>
      <c r="OEH74" s="399"/>
      <c r="OEI74" s="399"/>
      <c r="OEJ74" s="399"/>
      <c r="OEK74" s="399"/>
      <c r="OEL74" s="399"/>
      <c r="OEM74" s="399"/>
      <c r="OEN74" s="399"/>
      <c r="OEO74" s="918"/>
      <c r="OEP74" s="918"/>
      <c r="OEQ74" s="918"/>
      <c r="OER74" s="566"/>
      <c r="OES74" s="399"/>
      <c r="OET74" s="399"/>
      <c r="OEU74" s="399"/>
      <c r="OEV74" s="567"/>
      <c r="OEW74" s="399"/>
      <c r="OEX74" s="399"/>
      <c r="OEY74" s="399"/>
      <c r="OEZ74" s="399"/>
      <c r="OFA74" s="399"/>
      <c r="OFB74" s="399"/>
      <c r="OFC74" s="399"/>
      <c r="OFD74" s="399"/>
      <c r="OFE74" s="399"/>
      <c r="OFF74" s="918"/>
      <c r="OFG74" s="918"/>
      <c r="OFH74" s="918"/>
      <c r="OFI74" s="566"/>
      <c r="OFJ74" s="399"/>
      <c r="OFK74" s="399"/>
      <c r="OFL74" s="399"/>
      <c r="OFM74" s="567"/>
      <c r="OFN74" s="399"/>
      <c r="OFO74" s="399"/>
      <c r="OFP74" s="399"/>
      <c r="OFQ74" s="399"/>
      <c r="OFR74" s="399"/>
      <c r="OFS74" s="399"/>
      <c r="OFT74" s="399"/>
      <c r="OFU74" s="399"/>
      <c r="OFV74" s="399"/>
      <c r="OFW74" s="918"/>
      <c r="OFX74" s="918"/>
      <c r="OFY74" s="918"/>
      <c r="OFZ74" s="566"/>
      <c r="OGA74" s="399"/>
      <c r="OGB74" s="399"/>
      <c r="OGC74" s="399"/>
      <c r="OGD74" s="567"/>
      <c r="OGE74" s="399"/>
      <c r="OGF74" s="399"/>
      <c r="OGG74" s="399"/>
      <c r="OGH74" s="399"/>
      <c r="OGI74" s="399"/>
      <c r="OGJ74" s="399"/>
      <c r="OGK74" s="399"/>
      <c r="OGL74" s="399"/>
      <c r="OGM74" s="399"/>
      <c r="OGN74" s="918"/>
      <c r="OGO74" s="918"/>
      <c r="OGP74" s="918"/>
      <c r="OGQ74" s="566"/>
      <c r="OGR74" s="399"/>
      <c r="OGS74" s="399"/>
      <c r="OGT74" s="399"/>
      <c r="OGU74" s="567"/>
      <c r="OGV74" s="399"/>
      <c r="OGW74" s="399"/>
      <c r="OGX74" s="399"/>
      <c r="OGY74" s="399"/>
      <c r="OGZ74" s="399"/>
      <c r="OHA74" s="399"/>
      <c r="OHB74" s="399"/>
      <c r="OHC74" s="399"/>
      <c r="OHD74" s="399"/>
      <c r="OHE74" s="918"/>
      <c r="OHF74" s="918"/>
      <c r="OHG74" s="918"/>
      <c r="OHH74" s="566"/>
      <c r="OHI74" s="399"/>
      <c r="OHJ74" s="399"/>
      <c r="OHK74" s="399"/>
      <c r="OHL74" s="567"/>
      <c r="OHM74" s="399"/>
      <c r="OHN74" s="399"/>
      <c r="OHO74" s="399"/>
      <c r="OHP74" s="399"/>
      <c r="OHQ74" s="399"/>
      <c r="OHR74" s="399"/>
      <c r="OHS74" s="399"/>
      <c r="OHT74" s="399"/>
      <c r="OHU74" s="399"/>
      <c r="OHV74" s="918"/>
      <c r="OHW74" s="918"/>
      <c r="OHX74" s="918"/>
      <c r="OHY74" s="566"/>
      <c r="OHZ74" s="399"/>
      <c r="OIA74" s="399"/>
      <c r="OIB74" s="399"/>
      <c r="OIC74" s="567"/>
      <c r="OID74" s="399"/>
      <c r="OIE74" s="399"/>
      <c r="OIF74" s="399"/>
      <c r="OIG74" s="399"/>
      <c r="OIH74" s="399"/>
      <c r="OII74" s="399"/>
      <c r="OIJ74" s="399"/>
      <c r="OIK74" s="399"/>
      <c r="OIL74" s="399"/>
      <c r="OIM74" s="918"/>
      <c r="OIN74" s="918"/>
      <c r="OIO74" s="918"/>
      <c r="OIP74" s="566"/>
      <c r="OIQ74" s="399"/>
      <c r="OIR74" s="399"/>
      <c r="OIS74" s="399"/>
      <c r="OIT74" s="567"/>
      <c r="OIU74" s="399"/>
      <c r="OIV74" s="399"/>
      <c r="OIW74" s="399"/>
      <c r="OIX74" s="399"/>
      <c r="OIY74" s="399"/>
      <c r="OIZ74" s="399"/>
      <c r="OJA74" s="399"/>
      <c r="OJB74" s="399"/>
      <c r="OJC74" s="399"/>
      <c r="OJD74" s="918"/>
      <c r="OJE74" s="918"/>
      <c r="OJF74" s="918"/>
      <c r="OJG74" s="566"/>
      <c r="OJH74" s="399"/>
      <c r="OJI74" s="399"/>
      <c r="OJJ74" s="399"/>
      <c r="OJK74" s="567"/>
      <c r="OJL74" s="399"/>
      <c r="OJM74" s="399"/>
      <c r="OJN74" s="399"/>
      <c r="OJO74" s="399"/>
      <c r="OJP74" s="399"/>
      <c r="OJQ74" s="399"/>
      <c r="OJR74" s="399"/>
      <c r="OJS74" s="399"/>
      <c r="OJT74" s="399"/>
      <c r="OJU74" s="918"/>
      <c r="OJV74" s="918"/>
      <c r="OJW74" s="918"/>
      <c r="OJX74" s="566"/>
      <c r="OJY74" s="399"/>
      <c r="OJZ74" s="399"/>
      <c r="OKA74" s="399"/>
      <c r="OKB74" s="567"/>
      <c r="OKC74" s="399"/>
      <c r="OKD74" s="399"/>
      <c r="OKE74" s="399"/>
      <c r="OKF74" s="399"/>
      <c r="OKG74" s="399"/>
      <c r="OKH74" s="399"/>
      <c r="OKI74" s="399"/>
      <c r="OKJ74" s="399"/>
      <c r="OKK74" s="399"/>
      <c r="OKL74" s="918"/>
      <c r="OKM74" s="918"/>
      <c r="OKN74" s="918"/>
      <c r="OKO74" s="566"/>
      <c r="OKP74" s="399"/>
      <c r="OKQ74" s="399"/>
      <c r="OKR74" s="399"/>
      <c r="OKS74" s="567"/>
      <c r="OKT74" s="399"/>
      <c r="OKU74" s="399"/>
      <c r="OKV74" s="399"/>
      <c r="OKW74" s="399"/>
      <c r="OKX74" s="399"/>
      <c r="OKY74" s="399"/>
      <c r="OKZ74" s="399"/>
      <c r="OLA74" s="399"/>
      <c r="OLB74" s="399"/>
      <c r="OLC74" s="918"/>
      <c r="OLD74" s="918"/>
      <c r="OLE74" s="918"/>
      <c r="OLF74" s="566"/>
      <c r="OLG74" s="399"/>
      <c r="OLH74" s="399"/>
      <c r="OLI74" s="399"/>
      <c r="OLJ74" s="567"/>
      <c r="OLK74" s="399"/>
      <c r="OLL74" s="399"/>
      <c r="OLM74" s="399"/>
      <c r="OLN74" s="399"/>
      <c r="OLO74" s="399"/>
      <c r="OLP74" s="399"/>
      <c r="OLQ74" s="399"/>
      <c r="OLR74" s="399"/>
      <c r="OLS74" s="399"/>
      <c r="OLT74" s="918"/>
      <c r="OLU74" s="918"/>
      <c r="OLV74" s="918"/>
      <c r="OLW74" s="566"/>
      <c r="OLX74" s="399"/>
      <c r="OLY74" s="399"/>
      <c r="OLZ74" s="399"/>
      <c r="OMA74" s="567"/>
      <c r="OMB74" s="399"/>
      <c r="OMC74" s="399"/>
      <c r="OMD74" s="399"/>
      <c r="OME74" s="399"/>
      <c r="OMF74" s="399"/>
      <c r="OMG74" s="399"/>
      <c r="OMH74" s="399"/>
      <c r="OMI74" s="399"/>
      <c r="OMJ74" s="399"/>
      <c r="OMK74" s="918"/>
      <c r="OML74" s="918"/>
      <c r="OMM74" s="918"/>
      <c r="OMN74" s="566"/>
      <c r="OMO74" s="399"/>
      <c r="OMP74" s="399"/>
      <c r="OMQ74" s="399"/>
      <c r="OMR74" s="567"/>
      <c r="OMS74" s="399"/>
      <c r="OMT74" s="399"/>
      <c r="OMU74" s="399"/>
      <c r="OMV74" s="399"/>
      <c r="OMW74" s="399"/>
      <c r="OMX74" s="399"/>
      <c r="OMY74" s="399"/>
      <c r="OMZ74" s="399"/>
      <c r="ONA74" s="399"/>
      <c r="ONB74" s="918"/>
      <c r="ONC74" s="918"/>
      <c r="OND74" s="918"/>
      <c r="ONE74" s="566"/>
      <c r="ONF74" s="399"/>
      <c r="ONG74" s="399"/>
      <c r="ONH74" s="399"/>
      <c r="ONI74" s="567"/>
      <c r="ONJ74" s="399"/>
      <c r="ONK74" s="399"/>
      <c r="ONL74" s="399"/>
      <c r="ONM74" s="399"/>
      <c r="ONN74" s="399"/>
      <c r="ONO74" s="399"/>
      <c r="ONP74" s="399"/>
      <c r="ONQ74" s="399"/>
      <c r="ONR74" s="399"/>
      <c r="ONS74" s="918"/>
      <c r="ONT74" s="918"/>
      <c r="ONU74" s="918"/>
      <c r="ONV74" s="566"/>
      <c r="ONW74" s="399"/>
      <c r="ONX74" s="399"/>
      <c r="ONY74" s="399"/>
      <c r="ONZ74" s="567"/>
      <c r="OOA74" s="399"/>
      <c r="OOB74" s="399"/>
      <c r="OOC74" s="399"/>
      <c r="OOD74" s="399"/>
      <c r="OOE74" s="399"/>
      <c r="OOF74" s="399"/>
      <c r="OOG74" s="399"/>
      <c r="OOH74" s="399"/>
      <c r="OOI74" s="399"/>
      <c r="OOJ74" s="918"/>
      <c r="OOK74" s="918"/>
      <c r="OOL74" s="918"/>
      <c r="OOM74" s="566"/>
      <c r="OON74" s="399"/>
      <c r="OOO74" s="399"/>
      <c r="OOP74" s="399"/>
      <c r="OOQ74" s="567"/>
      <c r="OOR74" s="399"/>
      <c r="OOS74" s="399"/>
      <c r="OOT74" s="399"/>
      <c r="OOU74" s="399"/>
      <c r="OOV74" s="399"/>
      <c r="OOW74" s="399"/>
      <c r="OOX74" s="399"/>
      <c r="OOY74" s="399"/>
      <c r="OOZ74" s="399"/>
      <c r="OPA74" s="918"/>
      <c r="OPB74" s="918"/>
      <c r="OPC74" s="918"/>
      <c r="OPD74" s="566"/>
      <c r="OPE74" s="399"/>
      <c r="OPF74" s="399"/>
      <c r="OPG74" s="399"/>
      <c r="OPH74" s="567"/>
      <c r="OPI74" s="399"/>
      <c r="OPJ74" s="399"/>
      <c r="OPK74" s="399"/>
      <c r="OPL74" s="399"/>
      <c r="OPM74" s="399"/>
      <c r="OPN74" s="399"/>
      <c r="OPO74" s="399"/>
      <c r="OPP74" s="399"/>
      <c r="OPQ74" s="399"/>
      <c r="OPR74" s="918"/>
      <c r="OPS74" s="918"/>
      <c r="OPT74" s="918"/>
      <c r="OPU74" s="566"/>
      <c r="OPV74" s="399"/>
      <c r="OPW74" s="399"/>
      <c r="OPX74" s="399"/>
      <c r="OPY74" s="567"/>
      <c r="OPZ74" s="399"/>
      <c r="OQA74" s="399"/>
      <c r="OQB74" s="399"/>
      <c r="OQC74" s="399"/>
      <c r="OQD74" s="399"/>
      <c r="OQE74" s="399"/>
      <c r="OQF74" s="399"/>
      <c r="OQG74" s="399"/>
      <c r="OQH74" s="399"/>
      <c r="OQI74" s="918"/>
      <c r="OQJ74" s="918"/>
      <c r="OQK74" s="918"/>
      <c r="OQL74" s="566"/>
      <c r="OQM74" s="399"/>
      <c r="OQN74" s="399"/>
      <c r="OQO74" s="399"/>
      <c r="OQP74" s="567"/>
      <c r="OQQ74" s="399"/>
      <c r="OQR74" s="399"/>
      <c r="OQS74" s="399"/>
      <c r="OQT74" s="399"/>
      <c r="OQU74" s="399"/>
      <c r="OQV74" s="399"/>
      <c r="OQW74" s="399"/>
      <c r="OQX74" s="399"/>
      <c r="OQY74" s="399"/>
      <c r="OQZ74" s="918"/>
      <c r="ORA74" s="918"/>
      <c r="ORB74" s="918"/>
      <c r="ORC74" s="566"/>
      <c r="ORD74" s="399"/>
      <c r="ORE74" s="399"/>
      <c r="ORF74" s="399"/>
      <c r="ORG74" s="567"/>
      <c r="ORH74" s="399"/>
      <c r="ORI74" s="399"/>
      <c r="ORJ74" s="399"/>
      <c r="ORK74" s="399"/>
      <c r="ORL74" s="399"/>
      <c r="ORM74" s="399"/>
      <c r="ORN74" s="399"/>
      <c r="ORO74" s="399"/>
      <c r="ORP74" s="399"/>
      <c r="ORQ74" s="918"/>
      <c r="ORR74" s="918"/>
      <c r="ORS74" s="918"/>
      <c r="ORT74" s="566"/>
      <c r="ORU74" s="399"/>
      <c r="ORV74" s="399"/>
      <c r="ORW74" s="399"/>
      <c r="ORX74" s="567"/>
      <c r="ORY74" s="399"/>
      <c r="ORZ74" s="399"/>
      <c r="OSA74" s="399"/>
      <c r="OSB74" s="399"/>
      <c r="OSC74" s="399"/>
      <c r="OSD74" s="399"/>
      <c r="OSE74" s="399"/>
      <c r="OSF74" s="399"/>
      <c r="OSG74" s="399"/>
      <c r="OSH74" s="918"/>
      <c r="OSI74" s="918"/>
      <c r="OSJ74" s="918"/>
      <c r="OSK74" s="566"/>
      <c r="OSL74" s="399"/>
      <c r="OSM74" s="399"/>
      <c r="OSN74" s="399"/>
      <c r="OSO74" s="567"/>
      <c r="OSP74" s="399"/>
      <c r="OSQ74" s="399"/>
      <c r="OSR74" s="399"/>
      <c r="OSS74" s="399"/>
      <c r="OST74" s="399"/>
      <c r="OSU74" s="399"/>
      <c r="OSV74" s="399"/>
      <c r="OSW74" s="399"/>
      <c r="OSX74" s="399"/>
      <c r="OSY74" s="918"/>
      <c r="OSZ74" s="918"/>
      <c r="OTA74" s="918"/>
      <c r="OTB74" s="566"/>
      <c r="OTC74" s="399"/>
      <c r="OTD74" s="399"/>
      <c r="OTE74" s="399"/>
      <c r="OTF74" s="567"/>
      <c r="OTG74" s="399"/>
      <c r="OTH74" s="399"/>
      <c r="OTI74" s="399"/>
      <c r="OTJ74" s="399"/>
      <c r="OTK74" s="399"/>
      <c r="OTL74" s="399"/>
      <c r="OTM74" s="399"/>
      <c r="OTN74" s="399"/>
      <c r="OTO74" s="399"/>
      <c r="OTP74" s="918"/>
      <c r="OTQ74" s="918"/>
      <c r="OTR74" s="918"/>
      <c r="OTS74" s="566"/>
      <c r="OTT74" s="399"/>
      <c r="OTU74" s="399"/>
      <c r="OTV74" s="399"/>
      <c r="OTW74" s="567"/>
      <c r="OTX74" s="399"/>
      <c r="OTY74" s="399"/>
      <c r="OTZ74" s="399"/>
      <c r="OUA74" s="399"/>
      <c r="OUB74" s="399"/>
      <c r="OUC74" s="399"/>
      <c r="OUD74" s="399"/>
      <c r="OUE74" s="399"/>
      <c r="OUF74" s="399"/>
      <c r="OUG74" s="918"/>
      <c r="OUH74" s="918"/>
      <c r="OUI74" s="918"/>
      <c r="OUJ74" s="566"/>
      <c r="OUK74" s="399"/>
      <c r="OUL74" s="399"/>
      <c r="OUM74" s="399"/>
      <c r="OUN74" s="567"/>
      <c r="OUO74" s="399"/>
      <c r="OUP74" s="399"/>
      <c r="OUQ74" s="399"/>
      <c r="OUR74" s="399"/>
      <c r="OUS74" s="399"/>
      <c r="OUT74" s="399"/>
      <c r="OUU74" s="399"/>
      <c r="OUV74" s="399"/>
      <c r="OUW74" s="399"/>
      <c r="OUX74" s="918"/>
      <c r="OUY74" s="918"/>
      <c r="OUZ74" s="918"/>
      <c r="OVA74" s="566"/>
      <c r="OVB74" s="399"/>
      <c r="OVC74" s="399"/>
      <c r="OVD74" s="399"/>
      <c r="OVE74" s="567"/>
      <c r="OVF74" s="399"/>
      <c r="OVG74" s="399"/>
      <c r="OVH74" s="399"/>
      <c r="OVI74" s="399"/>
      <c r="OVJ74" s="399"/>
      <c r="OVK74" s="399"/>
      <c r="OVL74" s="399"/>
      <c r="OVM74" s="399"/>
      <c r="OVN74" s="399"/>
      <c r="OVO74" s="918"/>
      <c r="OVP74" s="918"/>
      <c r="OVQ74" s="918"/>
      <c r="OVR74" s="566"/>
      <c r="OVS74" s="399"/>
      <c r="OVT74" s="399"/>
      <c r="OVU74" s="399"/>
      <c r="OVV74" s="567"/>
      <c r="OVW74" s="399"/>
      <c r="OVX74" s="399"/>
      <c r="OVY74" s="399"/>
      <c r="OVZ74" s="399"/>
      <c r="OWA74" s="399"/>
      <c r="OWB74" s="399"/>
      <c r="OWC74" s="399"/>
      <c r="OWD74" s="399"/>
      <c r="OWE74" s="399"/>
      <c r="OWF74" s="918"/>
      <c r="OWG74" s="918"/>
      <c r="OWH74" s="918"/>
      <c r="OWI74" s="566"/>
      <c r="OWJ74" s="399"/>
      <c r="OWK74" s="399"/>
      <c r="OWL74" s="399"/>
      <c r="OWM74" s="567"/>
      <c r="OWN74" s="399"/>
      <c r="OWO74" s="399"/>
      <c r="OWP74" s="399"/>
      <c r="OWQ74" s="399"/>
      <c r="OWR74" s="399"/>
      <c r="OWS74" s="399"/>
      <c r="OWT74" s="399"/>
      <c r="OWU74" s="399"/>
      <c r="OWV74" s="399"/>
      <c r="OWW74" s="918"/>
      <c r="OWX74" s="918"/>
      <c r="OWY74" s="918"/>
      <c r="OWZ74" s="566"/>
      <c r="OXA74" s="399"/>
      <c r="OXB74" s="399"/>
      <c r="OXC74" s="399"/>
      <c r="OXD74" s="567"/>
      <c r="OXE74" s="399"/>
      <c r="OXF74" s="399"/>
      <c r="OXG74" s="399"/>
      <c r="OXH74" s="399"/>
      <c r="OXI74" s="399"/>
      <c r="OXJ74" s="399"/>
      <c r="OXK74" s="399"/>
      <c r="OXL74" s="399"/>
      <c r="OXM74" s="399"/>
      <c r="OXN74" s="918"/>
      <c r="OXO74" s="918"/>
      <c r="OXP74" s="918"/>
      <c r="OXQ74" s="566"/>
      <c r="OXR74" s="399"/>
      <c r="OXS74" s="399"/>
      <c r="OXT74" s="399"/>
      <c r="OXU74" s="567"/>
      <c r="OXV74" s="399"/>
      <c r="OXW74" s="399"/>
      <c r="OXX74" s="399"/>
      <c r="OXY74" s="399"/>
      <c r="OXZ74" s="399"/>
      <c r="OYA74" s="399"/>
      <c r="OYB74" s="399"/>
      <c r="OYC74" s="399"/>
      <c r="OYD74" s="399"/>
      <c r="OYE74" s="918"/>
      <c r="OYF74" s="918"/>
      <c r="OYG74" s="918"/>
      <c r="OYH74" s="566"/>
      <c r="OYI74" s="399"/>
      <c r="OYJ74" s="399"/>
      <c r="OYK74" s="399"/>
      <c r="OYL74" s="567"/>
      <c r="OYM74" s="399"/>
      <c r="OYN74" s="399"/>
      <c r="OYO74" s="399"/>
      <c r="OYP74" s="399"/>
      <c r="OYQ74" s="399"/>
      <c r="OYR74" s="399"/>
      <c r="OYS74" s="399"/>
      <c r="OYT74" s="399"/>
      <c r="OYU74" s="399"/>
      <c r="OYV74" s="918"/>
      <c r="OYW74" s="918"/>
      <c r="OYX74" s="918"/>
      <c r="OYY74" s="566"/>
      <c r="OYZ74" s="399"/>
      <c r="OZA74" s="399"/>
      <c r="OZB74" s="399"/>
      <c r="OZC74" s="567"/>
      <c r="OZD74" s="399"/>
      <c r="OZE74" s="399"/>
      <c r="OZF74" s="399"/>
      <c r="OZG74" s="399"/>
      <c r="OZH74" s="399"/>
      <c r="OZI74" s="399"/>
      <c r="OZJ74" s="399"/>
      <c r="OZK74" s="399"/>
      <c r="OZL74" s="399"/>
      <c r="OZM74" s="918"/>
      <c r="OZN74" s="918"/>
      <c r="OZO74" s="918"/>
      <c r="OZP74" s="566"/>
      <c r="OZQ74" s="399"/>
      <c r="OZR74" s="399"/>
      <c r="OZS74" s="399"/>
      <c r="OZT74" s="567"/>
      <c r="OZU74" s="399"/>
      <c r="OZV74" s="399"/>
      <c r="OZW74" s="399"/>
      <c r="OZX74" s="399"/>
      <c r="OZY74" s="399"/>
      <c r="OZZ74" s="399"/>
      <c r="PAA74" s="399"/>
      <c r="PAB74" s="399"/>
      <c r="PAC74" s="399"/>
      <c r="PAD74" s="918"/>
      <c r="PAE74" s="918"/>
      <c r="PAF74" s="918"/>
      <c r="PAG74" s="566"/>
      <c r="PAH74" s="399"/>
      <c r="PAI74" s="399"/>
      <c r="PAJ74" s="399"/>
      <c r="PAK74" s="567"/>
      <c r="PAL74" s="399"/>
      <c r="PAM74" s="399"/>
      <c r="PAN74" s="399"/>
      <c r="PAO74" s="399"/>
      <c r="PAP74" s="399"/>
      <c r="PAQ74" s="399"/>
      <c r="PAR74" s="399"/>
      <c r="PAS74" s="399"/>
      <c r="PAT74" s="399"/>
      <c r="PAU74" s="918"/>
      <c r="PAV74" s="918"/>
      <c r="PAW74" s="918"/>
      <c r="PAX74" s="566"/>
      <c r="PAY74" s="399"/>
      <c r="PAZ74" s="399"/>
      <c r="PBA74" s="399"/>
      <c r="PBB74" s="567"/>
      <c r="PBC74" s="399"/>
      <c r="PBD74" s="399"/>
      <c r="PBE74" s="399"/>
      <c r="PBF74" s="399"/>
      <c r="PBG74" s="399"/>
      <c r="PBH74" s="399"/>
      <c r="PBI74" s="399"/>
      <c r="PBJ74" s="399"/>
      <c r="PBK74" s="399"/>
      <c r="PBL74" s="918"/>
      <c r="PBM74" s="918"/>
      <c r="PBN74" s="918"/>
      <c r="PBO74" s="566"/>
      <c r="PBP74" s="399"/>
      <c r="PBQ74" s="399"/>
      <c r="PBR74" s="399"/>
      <c r="PBS74" s="567"/>
      <c r="PBT74" s="399"/>
      <c r="PBU74" s="399"/>
      <c r="PBV74" s="399"/>
      <c r="PBW74" s="399"/>
      <c r="PBX74" s="399"/>
      <c r="PBY74" s="399"/>
      <c r="PBZ74" s="399"/>
      <c r="PCA74" s="399"/>
      <c r="PCB74" s="399"/>
      <c r="PCC74" s="918"/>
      <c r="PCD74" s="918"/>
      <c r="PCE74" s="918"/>
      <c r="PCF74" s="566"/>
      <c r="PCG74" s="399"/>
      <c r="PCH74" s="399"/>
      <c r="PCI74" s="399"/>
      <c r="PCJ74" s="567"/>
      <c r="PCK74" s="399"/>
      <c r="PCL74" s="399"/>
      <c r="PCM74" s="399"/>
      <c r="PCN74" s="399"/>
      <c r="PCO74" s="399"/>
      <c r="PCP74" s="399"/>
      <c r="PCQ74" s="399"/>
      <c r="PCR74" s="399"/>
      <c r="PCS74" s="399"/>
      <c r="PCT74" s="918"/>
      <c r="PCU74" s="918"/>
      <c r="PCV74" s="918"/>
      <c r="PCW74" s="566"/>
      <c r="PCX74" s="399"/>
      <c r="PCY74" s="399"/>
      <c r="PCZ74" s="399"/>
      <c r="PDA74" s="567"/>
      <c r="PDB74" s="399"/>
      <c r="PDC74" s="399"/>
      <c r="PDD74" s="399"/>
      <c r="PDE74" s="399"/>
      <c r="PDF74" s="399"/>
      <c r="PDG74" s="399"/>
      <c r="PDH74" s="399"/>
      <c r="PDI74" s="399"/>
      <c r="PDJ74" s="399"/>
      <c r="PDK74" s="918"/>
      <c r="PDL74" s="918"/>
      <c r="PDM74" s="918"/>
      <c r="PDN74" s="566"/>
      <c r="PDO74" s="399"/>
      <c r="PDP74" s="399"/>
      <c r="PDQ74" s="399"/>
      <c r="PDR74" s="567"/>
      <c r="PDS74" s="399"/>
      <c r="PDT74" s="399"/>
      <c r="PDU74" s="399"/>
      <c r="PDV74" s="399"/>
      <c r="PDW74" s="399"/>
      <c r="PDX74" s="399"/>
      <c r="PDY74" s="399"/>
      <c r="PDZ74" s="399"/>
      <c r="PEA74" s="399"/>
      <c r="PEB74" s="918"/>
      <c r="PEC74" s="918"/>
      <c r="PED74" s="918"/>
      <c r="PEE74" s="566"/>
      <c r="PEF74" s="399"/>
      <c r="PEG74" s="399"/>
      <c r="PEH74" s="399"/>
      <c r="PEI74" s="567"/>
      <c r="PEJ74" s="399"/>
      <c r="PEK74" s="399"/>
      <c r="PEL74" s="399"/>
      <c r="PEM74" s="399"/>
      <c r="PEN74" s="399"/>
      <c r="PEO74" s="399"/>
      <c r="PEP74" s="399"/>
      <c r="PEQ74" s="399"/>
      <c r="PER74" s="399"/>
      <c r="PES74" s="918"/>
      <c r="PET74" s="918"/>
      <c r="PEU74" s="918"/>
      <c r="PEV74" s="566"/>
      <c r="PEW74" s="399"/>
      <c r="PEX74" s="399"/>
      <c r="PEY74" s="399"/>
      <c r="PEZ74" s="567"/>
      <c r="PFA74" s="399"/>
      <c r="PFB74" s="399"/>
      <c r="PFC74" s="399"/>
      <c r="PFD74" s="399"/>
      <c r="PFE74" s="399"/>
      <c r="PFF74" s="399"/>
      <c r="PFG74" s="399"/>
      <c r="PFH74" s="399"/>
      <c r="PFI74" s="399"/>
      <c r="PFJ74" s="918"/>
      <c r="PFK74" s="918"/>
      <c r="PFL74" s="918"/>
      <c r="PFM74" s="566"/>
      <c r="PFN74" s="399"/>
      <c r="PFO74" s="399"/>
      <c r="PFP74" s="399"/>
      <c r="PFQ74" s="567"/>
      <c r="PFR74" s="399"/>
      <c r="PFS74" s="399"/>
      <c r="PFT74" s="399"/>
      <c r="PFU74" s="399"/>
      <c r="PFV74" s="399"/>
      <c r="PFW74" s="399"/>
      <c r="PFX74" s="399"/>
      <c r="PFY74" s="399"/>
      <c r="PFZ74" s="399"/>
      <c r="PGA74" s="918"/>
      <c r="PGB74" s="918"/>
      <c r="PGC74" s="918"/>
      <c r="PGD74" s="566"/>
      <c r="PGE74" s="399"/>
      <c r="PGF74" s="399"/>
      <c r="PGG74" s="399"/>
      <c r="PGH74" s="567"/>
      <c r="PGI74" s="399"/>
      <c r="PGJ74" s="399"/>
      <c r="PGK74" s="399"/>
      <c r="PGL74" s="399"/>
      <c r="PGM74" s="399"/>
      <c r="PGN74" s="399"/>
      <c r="PGO74" s="399"/>
      <c r="PGP74" s="399"/>
      <c r="PGQ74" s="399"/>
      <c r="PGR74" s="918"/>
      <c r="PGS74" s="918"/>
      <c r="PGT74" s="918"/>
      <c r="PGU74" s="566"/>
      <c r="PGV74" s="399"/>
      <c r="PGW74" s="399"/>
      <c r="PGX74" s="399"/>
      <c r="PGY74" s="567"/>
      <c r="PGZ74" s="399"/>
      <c r="PHA74" s="399"/>
      <c r="PHB74" s="399"/>
      <c r="PHC74" s="399"/>
      <c r="PHD74" s="399"/>
      <c r="PHE74" s="399"/>
      <c r="PHF74" s="399"/>
      <c r="PHG74" s="399"/>
      <c r="PHH74" s="399"/>
      <c r="PHI74" s="918"/>
      <c r="PHJ74" s="918"/>
      <c r="PHK74" s="918"/>
      <c r="PHL74" s="566"/>
      <c r="PHM74" s="399"/>
      <c r="PHN74" s="399"/>
      <c r="PHO74" s="399"/>
      <c r="PHP74" s="567"/>
      <c r="PHQ74" s="399"/>
      <c r="PHR74" s="399"/>
      <c r="PHS74" s="399"/>
      <c r="PHT74" s="399"/>
      <c r="PHU74" s="399"/>
      <c r="PHV74" s="399"/>
      <c r="PHW74" s="399"/>
      <c r="PHX74" s="399"/>
      <c r="PHY74" s="399"/>
      <c r="PHZ74" s="918"/>
      <c r="PIA74" s="918"/>
      <c r="PIB74" s="918"/>
      <c r="PIC74" s="566"/>
      <c r="PID74" s="399"/>
      <c r="PIE74" s="399"/>
      <c r="PIF74" s="399"/>
      <c r="PIG74" s="567"/>
      <c r="PIH74" s="399"/>
      <c r="PII74" s="399"/>
      <c r="PIJ74" s="399"/>
      <c r="PIK74" s="399"/>
      <c r="PIL74" s="399"/>
      <c r="PIM74" s="399"/>
      <c r="PIN74" s="399"/>
      <c r="PIO74" s="399"/>
      <c r="PIP74" s="399"/>
      <c r="PIQ74" s="918"/>
      <c r="PIR74" s="918"/>
      <c r="PIS74" s="918"/>
      <c r="PIT74" s="566"/>
      <c r="PIU74" s="399"/>
      <c r="PIV74" s="399"/>
      <c r="PIW74" s="399"/>
      <c r="PIX74" s="567"/>
      <c r="PIY74" s="399"/>
      <c r="PIZ74" s="399"/>
      <c r="PJA74" s="399"/>
      <c r="PJB74" s="399"/>
      <c r="PJC74" s="399"/>
      <c r="PJD74" s="399"/>
      <c r="PJE74" s="399"/>
      <c r="PJF74" s="399"/>
      <c r="PJG74" s="399"/>
      <c r="PJH74" s="918"/>
      <c r="PJI74" s="918"/>
      <c r="PJJ74" s="918"/>
      <c r="PJK74" s="566"/>
      <c r="PJL74" s="399"/>
      <c r="PJM74" s="399"/>
      <c r="PJN74" s="399"/>
      <c r="PJO74" s="567"/>
      <c r="PJP74" s="399"/>
      <c r="PJQ74" s="399"/>
      <c r="PJR74" s="399"/>
      <c r="PJS74" s="399"/>
      <c r="PJT74" s="399"/>
      <c r="PJU74" s="399"/>
      <c r="PJV74" s="399"/>
      <c r="PJW74" s="399"/>
      <c r="PJX74" s="399"/>
      <c r="PJY74" s="918"/>
      <c r="PJZ74" s="918"/>
      <c r="PKA74" s="918"/>
      <c r="PKB74" s="566"/>
      <c r="PKC74" s="399"/>
      <c r="PKD74" s="399"/>
      <c r="PKE74" s="399"/>
      <c r="PKF74" s="567"/>
      <c r="PKG74" s="399"/>
      <c r="PKH74" s="399"/>
      <c r="PKI74" s="399"/>
      <c r="PKJ74" s="399"/>
      <c r="PKK74" s="399"/>
      <c r="PKL74" s="399"/>
      <c r="PKM74" s="399"/>
      <c r="PKN74" s="399"/>
      <c r="PKO74" s="399"/>
      <c r="PKP74" s="918"/>
      <c r="PKQ74" s="918"/>
      <c r="PKR74" s="918"/>
      <c r="PKS74" s="566"/>
      <c r="PKT74" s="399"/>
      <c r="PKU74" s="399"/>
      <c r="PKV74" s="399"/>
      <c r="PKW74" s="567"/>
      <c r="PKX74" s="399"/>
      <c r="PKY74" s="399"/>
      <c r="PKZ74" s="399"/>
      <c r="PLA74" s="399"/>
      <c r="PLB74" s="399"/>
      <c r="PLC74" s="399"/>
      <c r="PLD74" s="399"/>
      <c r="PLE74" s="399"/>
      <c r="PLF74" s="399"/>
      <c r="PLG74" s="918"/>
      <c r="PLH74" s="918"/>
      <c r="PLI74" s="918"/>
      <c r="PLJ74" s="566"/>
      <c r="PLK74" s="399"/>
      <c r="PLL74" s="399"/>
      <c r="PLM74" s="399"/>
      <c r="PLN74" s="567"/>
      <c r="PLO74" s="399"/>
      <c r="PLP74" s="399"/>
      <c r="PLQ74" s="399"/>
      <c r="PLR74" s="399"/>
      <c r="PLS74" s="399"/>
      <c r="PLT74" s="399"/>
      <c r="PLU74" s="399"/>
      <c r="PLV74" s="399"/>
      <c r="PLW74" s="399"/>
      <c r="PLX74" s="918"/>
      <c r="PLY74" s="918"/>
      <c r="PLZ74" s="918"/>
      <c r="PMA74" s="566"/>
      <c r="PMB74" s="399"/>
      <c r="PMC74" s="399"/>
      <c r="PMD74" s="399"/>
      <c r="PME74" s="567"/>
      <c r="PMF74" s="399"/>
      <c r="PMG74" s="399"/>
      <c r="PMH74" s="399"/>
      <c r="PMI74" s="399"/>
      <c r="PMJ74" s="399"/>
      <c r="PMK74" s="399"/>
      <c r="PML74" s="399"/>
      <c r="PMM74" s="399"/>
      <c r="PMN74" s="399"/>
      <c r="PMO74" s="918"/>
      <c r="PMP74" s="918"/>
      <c r="PMQ74" s="918"/>
      <c r="PMR74" s="566"/>
      <c r="PMS74" s="399"/>
      <c r="PMT74" s="399"/>
      <c r="PMU74" s="399"/>
      <c r="PMV74" s="567"/>
      <c r="PMW74" s="399"/>
      <c r="PMX74" s="399"/>
      <c r="PMY74" s="399"/>
      <c r="PMZ74" s="399"/>
      <c r="PNA74" s="399"/>
      <c r="PNB74" s="399"/>
      <c r="PNC74" s="399"/>
      <c r="PND74" s="399"/>
      <c r="PNE74" s="399"/>
      <c r="PNF74" s="918"/>
      <c r="PNG74" s="918"/>
      <c r="PNH74" s="918"/>
      <c r="PNI74" s="566"/>
      <c r="PNJ74" s="399"/>
      <c r="PNK74" s="399"/>
      <c r="PNL74" s="399"/>
      <c r="PNM74" s="567"/>
      <c r="PNN74" s="399"/>
      <c r="PNO74" s="399"/>
      <c r="PNP74" s="399"/>
      <c r="PNQ74" s="399"/>
      <c r="PNR74" s="399"/>
      <c r="PNS74" s="399"/>
      <c r="PNT74" s="399"/>
      <c r="PNU74" s="399"/>
      <c r="PNV74" s="399"/>
      <c r="PNW74" s="918"/>
      <c r="PNX74" s="918"/>
      <c r="PNY74" s="918"/>
      <c r="PNZ74" s="566"/>
      <c r="POA74" s="399"/>
      <c r="POB74" s="399"/>
      <c r="POC74" s="399"/>
      <c r="POD74" s="567"/>
      <c r="POE74" s="399"/>
      <c r="POF74" s="399"/>
      <c r="POG74" s="399"/>
      <c r="POH74" s="399"/>
      <c r="POI74" s="399"/>
      <c r="POJ74" s="399"/>
      <c r="POK74" s="399"/>
      <c r="POL74" s="399"/>
      <c r="POM74" s="399"/>
      <c r="PON74" s="918"/>
      <c r="POO74" s="918"/>
      <c r="POP74" s="918"/>
      <c r="POQ74" s="566"/>
      <c r="POR74" s="399"/>
      <c r="POS74" s="399"/>
      <c r="POT74" s="399"/>
      <c r="POU74" s="567"/>
      <c r="POV74" s="399"/>
      <c r="POW74" s="399"/>
      <c r="POX74" s="399"/>
      <c r="POY74" s="399"/>
      <c r="POZ74" s="399"/>
      <c r="PPA74" s="399"/>
      <c r="PPB74" s="399"/>
      <c r="PPC74" s="399"/>
      <c r="PPD74" s="399"/>
      <c r="PPE74" s="918"/>
      <c r="PPF74" s="918"/>
      <c r="PPG74" s="918"/>
      <c r="PPH74" s="566"/>
      <c r="PPI74" s="399"/>
      <c r="PPJ74" s="399"/>
      <c r="PPK74" s="399"/>
      <c r="PPL74" s="567"/>
      <c r="PPM74" s="399"/>
      <c r="PPN74" s="399"/>
      <c r="PPO74" s="399"/>
      <c r="PPP74" s="399"/>
      <c r="PPQ74" s="399"/>
      <c r="PPR74" s="399"/>
      <c r="PPS74" s="399"/>
      <c r="PPT74" s="399"/>
      <c r="PPU74" s="399"/>
      <c r="PPV74" s="918"/>
      <c r="PPW74" s="918"/>
      <c r="PPX74" s="918"/>
      <c r="PPY74" s="566"/>
      <c r="PPZ74" s="399"/>
      <c r="PQA74" s="399"/>
      <c r="PQB74" s="399"/>
      <c r="PQC74" s="567"/>
      <c r="PQD74" s="399"/>
      <c r="PQE74" s="399"/>
      <c r="PQF74" s="399"/>
      <c r="PQG74" s="399"/>
      <c r="PQH74" s="399"/>
      <c r="PQI74" s="399"/>
      <c r="PQJ74" s="399"/>
      <c r="PQK74" s="399"/>
      <c r="PQL74" s="399"/>
      <c r="PQM74" s="918"/>
      <c r="PQN74" s="918"/>
      <c r="PQO74" s="918"/>
      <c r="PQP74" s="566"/>
      <c r="PQQ74" s="399"/>
      <c r="PQR74" s="399"/>
      <c r="PQS74" s="399"/>
      <c r="PQT74" s="567"/>
      <c r="PQU74" s="399"/>
      <c r="PQV74" s="399"/>
      <c r="PQW74" s="399"/>
      <c r="PQX74" s="399"/>
      <c r="PQY74" s="399"/>
      <c r="PQZ74" s="399"/>
      <c r="PRA74" s="399"/>
      <c r="PRB74" s="399"/>
      <c r="PRC74" s="399"/>
      <c r="PRD74" s="918"/>
      <c r="PRE74" s="918"/>
      <c r="PRF74" s="918"/>
      <c r="PRG74" s="566"/>
      <c r="PRH74" s="399"/>
      <c r="PRI74" s="399"/>
      <c r="PRJ74" s="399"/>
      <c r="PRK74" s="567"/>
      <c r="PRL74" s="399"/>
      <c r="PRM74" s="399"/>
      <c r="PRN74" s="399"/>
      <c r="PRO74" s="399"/>
      <c r="PRP74" s="399"/>
      <c r="PRQ74" s="399"/>
      <c r="PRR74" s="399"/>
      <c r="PRS74" s="399"/>
      <c r="PRT74" s="399"/>
      <c r="PRU74" s="918"/>
      <c r="PRV74" s="918"/>
      <c r="PRW74" s="918"/>
      <c r="PRX74" s="566"/>
      <c r="PRY74" s="399"/>
      <c r="PRZ74" s="399"/>
      <c r="PSA74" s="399"/>
      <c r="PSB74" s="567"/>
      <c r="PSC74" s="399"/>
      <c r="PSD74" s="399"/>
      <c r="PSE74" s="399"/>
      <c r="PSF74" s="399"/>
      <c r="PSG74" s="399"/>
      <c r="PSH74" s="399"/>
      <c r="PSI74" s="399"/>
      <c r="PSJ74" s="399"/>
      <c r="PSK74" s="399"/>
      <c r="PSL74" s="918"/>
      <c r="PSM74" s="918"/>
      <c r="PSN74" s="918"/>
      <c r="PSO74" s="566"/>
      <c r="PSP74" s="399"/>
      <c r="PSQ74" s="399"/>
      <c r="PSR74" s="399"/>
      <c r="PSS74" s="567"/>
      <c r="PST74" s="399"/>
      <c r="PSU74" s="399"/>
      <c r="PSV74" s="399"/>
      <c r="PSW74" s="399"/>
      <c r="PSX74" s="399"/>
      <c r="PSY74" s="399"/>
      <c r="PSZ74" s="399"/>
      <c r="PTA74" s="399"/>
      <c r="PTB74" s="399"/>
      <c r="PTC74" s="918"/>
      <c r="PTD74" s="918"/>
      <c r="PTE74" s="918"/>
      <c r="PTF74" s="566"/>
      <c r="PTG74" s="399"/>
      <c r="PTH74" s="399"/>
      <c r="PTI74" s="399"/>
      <c r="PTJ74" s="567"/>
      <c r="PTK74" s="399"/>
      <c r="PTL74" s="399"/>
      <c r="PTM74" s="399"/>
      <c r="PTN74" s="399"/>
      <c r="PTO74" s="399"/>
      <c r="PTP74" s="399"/>
      <c r="PTQ74" s="399"/>
      <c r="PTR74" s="399"/>
      <c r="PTS74" s="399"/>
      <c r="PTT74" s="918"/>
      <c r="PTU74" s="918"/>
      <c r="PTV74" s="918"/>
      <c r="PTW74" s="566"/>
      <c r="PTX74" s="399"/>
      <c r="PTY74" s="399"/>
      <c r="PTZ74" s="399"/>
      <c r="PUA74" s="567"/>
      <c r="PUB74" s="399"/>
      <c r="PUC74" s="399"/>
      <c r="PUD74" s="399"/>
      <c r="PUE74" s="399"/>
      <c r="PUF74" s="399"/>
      <c r="PUG74" s="399"/>
      <c r="PUH74" s="399"/>
      <c r="PUI74" s="399"/>
      <c r="PUJ74" s="399"/>
      <c r="PUK74" s="918"/>
      <c r="PUL74" s="918"/>
      <c r="PUM74" s="918"/>
      <c r="PUN74" s="566"/>
      <c r="PUO74" s="399"/>
      <c r="PUP74" s="399"/>
      <c r="PUQ74" s="399"/>
      <c r="PUR74" s="567"/>
      <c r="PUS74" s="399"/>
      <c r="PUT74" s="399"/>
      <c r="PUU74" s="399"/>
      <c r="PUV74" s="399"/>
      <c r="PUW74" s="399"/>
      <c r="PUX74" s="399"/>
      <c r="PUY74" s="399"/>
      <c r="PUZ74" s="399"/>
      <c r="PVA74" s="399"/>
      <c r="PVB74" s="918"/>
      <c r="PVC74" s="918"/>
      <c r="PVD74" s="918"/>
      <c r="PVE74" s="566"/>
      <c r="PVF74" s="399"/>
      <c r="PVG74" s="399"/>
      <c r="PVH74" s="399"/>
      <c r="PVI74" s="567"/>
      <c r="PVJ74" s="399"/>
      <c r="PVK74" s="399"/>
      <c r="PVL74" s="399"/>
      <c r="PVM74" s="399"/>
      <c r="PVN74" s="399"/>
      <c r="PVO74" s="399"/>
      <c r="PVP74" s="399"/>
      <c r="PVQ74" s="399"/>
      <c r="PVR74" s="399"/>
      <c r="PVS74" s="918"/>
      <c r="PVT74" s="918"/>
      <c r="PVU74" s="918"/>
      <c r="PVV74" s="566"/>
      <c r="PVW74" s="399"/>
      <c r="PVX74" s="399"/>
      <c r="PVY74" s="399"/>
      <c r="PVZ74" s="567"/>
      <c r="PWA74" s="399"/>
      <c r="PWB74" s="399"/>
      <c r="PWC74" s="399"/>
      <c r="PWD74" s="399"/>
      <c r="PWE74" s="399"/>
      <c r="PWF74" s="399"/>
      <c r="PWG74" s="399"/>
      <c r="PWH74" s="399"/>
      <c r="PWI74" s="399"/>
      <c r="PWJ74" s="918"/>
      <c r="PWK74" s="918"/>
      <c r="PWL74" s="918"/>
      <c r="PWM74" s="566"/>
      <c r="PWN74" s="399"/>
      <c r="PWO74" s="399"/>
      <c r="PWP74" s="399"/>
      <c r="PWQ74" s="567"/>
      <c r="PWR74" s="399"/>
      <c r="PWS74" s="399"/>
      <c r="PWT74" s="399"/>
      <c r="PWU74" s="399"/>
      <c r="PWV74" s="399"/>
      <c r="PWW74" s="399"/>
      <c r="PWX74" s="399"/>
      <c r="PWY74" s="399"/>
      <c r="PWZ74" s="399"/>
      <c r="PXA74" s="918"/>
      <c r="PXB74" s="918"/>
      <c r="PXC74" s="918"/>
      <c r="PXD74" s="566"/>
      <c r="PXE74" s="399"/>
      <c r="PXF74" s="399"/>
      <c r="PXG74" s="399"/>
      <c r="PXH74" s="567"/>
      <c r="PXI74" s="399"/>
      <c r="PXJ74" s="399"/>
      <c r="PXK74" s="399"/>
      <c r="PXL74" s="399"/>
      <c r="PXM74" s="399"/>
      <c r="PXN74" s="399"/>
      <c r="PXO74" s="399"/>
      <c r="PXP74" s="399"/>
      <c r="PXQ74" s="399"/>
      <c r="PXR74" s="918"/>
      <c r="PXS74" s="918"/>
      <c r="PXT74" s="918"/>
      <c r="PXU74" s="566"/>
      <c r="PXV74" s="399"/>
      <c r="PXW74" s="399"/>
      <c r="PXX74" s="399"/>
      <c r="PXY74" s="567"/>
      <c r="PXZ74" s="399"/>
      <c r="PYA74" s="399"/>
      <c r="PYB74" s="399"/>
      <c r="PYC74" s="399"/>
      <c r="PYD74" s="399"/>
      <c r="PYE74" s="399"/>
      <c r="PYF74" s="399"/>
      <c r="PYG74" s="399"/>
      <c r="PYH74" s="399"/>
      <c r="PYI74" s="918"/>
      <c r="PYJ74" s="918"/>
      <c r="PYK74" s="918"/>
      <c r="PYL74" s="566"/>
      <c r="PYM74" s="399"/>
      <c r="PYN74" s="399"/>
      <c r="PYO74" s="399"/>
      <c r="PYP74" s="567"/>
      <c r="PYQ74" s="399"/>
      <c r="PYR74" s="399"/>
      <c r="PYS74" s="399"/>
      <c r="PYT74" s="399"/>
      <c r="PYU74" s="399"/>
      <c r="PYV74" s="399"/>
      <c r="PYW74" s="399"/>
      <c r="PYX74" s="399"/>
      <c r="PYY74" s="399"/>
      <c r="PYZ74" s="918"/>
      <c r="PZA74" s="918"/>
      <c r="PZB74" s="918"/>
      <c r="PZC74" s="566"/>
      <c r="PZD74" s="399"/>
      <c r="PZE74" s="399"/>
      <c r="PZF74" s="399"/>
      <c r="PZG74" s="567"/>
      <c r="PZH74" s="399"/>
      <c r="PZI74" s="399"/>
      <c r="PZJ74" s="399"/>
      <c r="PZK74" s="399"/>
      <c r="PZL74" s="399"/>
      <c r="PZM74" s="399"/>
      <c r="PZN74" s="399"/>
      <c r="PZO74" s="399"/>
      <c r="PZP74" s="399"/>
      <c r="PZQ74" s="918"/>
      <c r="PZR74" s="918"/>
      <c r="PZS74" s="918"/>
      <c r="PZT74" s="566"/>
      <c r="PZU74" s="399"/>
      <c r="PZV74" s="399"/>
      <c r="PZW74" s="399"/>
      <c r="PZX74" s="567"/>
      <c r="PZY74" s="399"/>
      <c r="PZZ74" s="399"/>
      <c r="QAA74" s="399"/>
      <c r="QAB74" s="399"/>
      <c r="QAC74" s="399"/>
      <c r="QAD74" s="399"/>
      <c r="QAE74" s="399"/>
      <c r="QAF74" s="399"/>
      <c r="QAG74" s="399"/>
      <c r="QAH74" s="918"/>
      <c r="QAI74" s="918"/>
      <c r="QAJ74" s="918"/>
      <c r="QAK74" s="566"/>
      <c r="QAL74" s="399"/>
      <c r="QAM74" s="399"/>
      <c r="QAN74" s="399"/>
      <c r="QAO74" s="567"/>
      <c r="QAP74" s="399"/>
      <c r="QAQ74" s="399"/>
      <c r="QAR74" s="399"/>
      <c r="QAS74" s="399"/>
      <c r="QAT74" s="399"/>
      <c r="QAU74" s="399"/>
      <c r="QAV74" s="399"/>
      <c r="QAW74" s="399"/>
      <c r="QAX74" s="399"/>
      <c r="QAY74" s="918"/>
      <c r="QAZ74" s="918"/>
      <c r="QBA74" s="918"/>
      <c r="QBB74" s="566"/>
      <c r="QBC74" s="399"/>
      <c r="QBD74" s="399"/>
      <c r="QBE74" s="399"/>
      <c r="QBF74" s="567"/>
      <c r="QBG74" s="399"/>
      <c r="QBH74" s="399"/>
      <c r="QBI74" s="399"/>
      <c r="QBJ74" s="399"/>
      <c r="QBK74" s="399"/>
      <c r="QBL74" s="399"/>
      <c r="QBM74" s="399"/>
      <c r="QBN74" s="399"/>
      <c r="QBO74" s="399"/>
      <c r="QBP74" s="918"/>
      <c r="QBQ74" s="918"/>
      <c r="QBR74" s="918"/>
      <c r="QBS74" s="566"/>
      <c r="QBT74" s="399"/>
      <c r="QBU74" s="399"/>
      <c r="QBV74" s="399"/>
      <c r="QBW74" s="567"/>
      <c r="QBX74" s="399"/>
      <c r="QBY74" s="399"/>
      <c r="QBZ74" s="399"/>
      <c r="QCA74" s="399"/>
      <c r="QCB74" s="399"/>
      <c r="QCC74" s="399"/>
      <c r="QCD74" s="399"/>
      <c r="QCE74" s="399"/>
      <c r="QCF74" s="399"/>
      <c r="QCG74" s="918"/>
      <c r="QCH74" s="918"/>
      <c r="QCI74" s="918"/>
      <c r="QCJ74" s="566"/>
      <c r="QCK74" s="399"/>
      <c r="QCL74" s="399"/>
      <c r="QCM74" s="399"/>
      <c r="QCN74" s="567"/>
      <c r="QCO74" s="399"/>
      <c r="QCP74" s="399"/>
      <c r="QCQ74" s="399"/>
      <c r="QCR74" s="399"/>
      <c r="QCS74" s="399"/>
      <c r="QCT74" s="399"/>
      <c r="QCU74" s="399"/>
      <c r="QCV74" s="399"/>
      <c r="QCW74" s="399"/>
      <c r="QCX74" s="918"/>
      <c r="QCY74" s="918"/>
      <c r="QCZ74" s="918"/>
      <c r="QDA74" s="566"/>
      <c r="QDB74" s="399"/>
      <c r="QDC74" s="399"/>
      <c r="QDD74" s="399"/>
      <c r="QDE74" s="567"/>
      <c r="QDF74" s="399"/>
      <c r="QDG74" s="399"/>
      <c r="QDH74" s="399"/>
      <c r="QDI74" s="399"/>
      <c r="QDJ74" s="399"/>
      <c r="QDK74" s="399"/>
      <c r="QDL74" s="399"/>
      <c r="QDM74" s="399"/>
      <c r="QDN74" s="399"/>
      <c r="QDO74" s="918"/>
      <c r="QDP74" s="918"/>
      <c r="QDQ74" s="918"/>
      <c r="QDR74" s="566"/>
      <c r="QDS74" s="399"/>
      <c r="QDT74" s="399"/>
      <c r="QDU74" s="399"/>
      <c r="QDV74" s="567"/>
      <c r="QDW74" s="399"/>
      <c r="QDX74" s="399"/>
      <c r="QDY74" s="399"/>
      <c r="QDZ74" s="399"/>
      <c r="QEA74" s="399"/>
      <c r="QEB74" s="399"/>
      <c r="QEC74" s="399"/>
      <c r="QED74" s="399"/>
      <c r="QEE74" s="399"/>
      <c r="QEF74" s="918"/>
      <c r="QEG74" s="918"/>
      <c r="QEH74" s="918"/>
      <c r="QEI74" s="566"/>
      <c r="QEJ74" s="399"/>
      <c r="QEK74" s="399"/>
      <c r="QEL74" s="399"/>
      <c r="QEM74" s="567"/>
      <c r="QEN74" s="399"/>
      <c r="QEO74" s="399"/>
      <c r="QEP74" s="399"/>
      <c r="QEQ74" s="399"/>
      <c r="QER74" s="399"/>
      <c r="QES74" s="399"/>
      <c r="QET74" s="399"/>
      <c r="QEU74" s="399"/>
      <c r="QEV74" s="399"/>
      <c r="QEW74" s="918"/>
      <c r="QEX74" s="918"/>
      <c r="QEY74" s="918"/>
      <c r="QEZ74" s="566"/>
      <c r="QFA74" s="399"/>
      <c r="QFB74" s="399"/>
      <c r="QFC74" s="399"/>
      <c r="QFD74" s="567"/>
      <c r="QFE74" s="399"/>
      <c r="QFF74" s="399"/>
      <c r="QFG74" s="399"/>
      <c r="QFH74" s="399"/>
      <c r="QFI74" s="399"/>
      <c r="QFJ74" s="399"/>
      <c r="QFK74" s="399"/>
      <c r="QFL74" s="399"/>
      <c r="QFM74" s="399"/>
      <c r="QFN74" s="918"/>
      <c r="QFO74" s="918"/>
      <c r="QFP74" s="918"/>
      <c r="QFQ74" s="566"/>
      <c r="QFR74" s="399"/>
      <c r="QFS74" s="399"/>
      <c r="QFT74" s="399"/>
      <c r="QFU74" s="567"/>
      <c r="QFV74" s="399"/>
      <c r="QFW74" s="399"/>
      <c r="QFX74" s="399"/>
      <c r="QFY74" s="399"/>
      <c r="QFZ74" s="399"/>
      <c r="QGA74" s="399"/>
      <c r="QGB74" s="399"/>
      <c r="QGC74" s="399"/>
      <c r="QGD74" s="399"/>
      <c r="QGE74" s="918"/>
      <c r="QGF74" s="918"/>
      <c r="QGG74" s="918"/>
      <c r="QGH74" s="566"/>
      <c r="QGI74" s="399"/>
      <c r="QGJ74" s="399"/>
      <c r="QGK74" s="399"/>
      <c r="QGL74" s="567"/>
      <c r="QGM74" s="399"/>
      <c r="QGN74" s="399"/>
      <c r="QGO74" s="399"/>
      <c r="QGP74" s="399"/>
      <c r="QGQ74" s="399"/>
      <c r="QGR74" s="399"/>
      <c r="QGS74" s="399"/>
      <c r="QGT74" s="399"/>
      <c r="QGU74" s="399"/>
      <c r="QGV74" s="918"/>
      <c r="QGW74" s="918"/>
      <c r="QGX74" s="918"/>
      <c r="QGY74" s="566"/>
      <c r="QGZ74" s="399"/>
      <c r="QHA74" s="399"/>
      <c r="QHB74" s="399"/>
      <c r="QHC74" s="567"/>
      <c r="QHD74" s="399"/>
      <c r="QHE74" s="399"/>
      <c r="QHF74" s="399"/>
      <c r="QHG74" s="399"/>
      <c r="QHH74" s="399"/>
      <c r="QHI74" s="399"/>
      <c r="QHJ74" s="399"/>
      <c r="QHK74" s="399"/>
      <c r="QHL74" s="399"/>
      <c r="QHM74" s="918"/>
      <c r="QHN74" s="918"/>
      <c r="QHO74" s="918"/>
      <c r="QHP74" s="566"/>
      <c r="QHQ74" s="399"/>
      <c r="QHR74" s="399"/>
      <c r="QHS74" s="399"/>
      <c r="QHT74" s="567"/>
      <c r="QHU74" s="399"/>
      <c r="QHV74" s="399"/>
      <c r="QHW74" s="399"/>
      <c r="QHX74" s="399"/>
      <c r="QHY74" s="399"/>
      <c r="QHZ74" s="399"/>
      <c r="QIA74" s="399"/>
      <c r="QIB74" s="399"/>
      <c r="QIC74" s="399"/>
      <c r="QID74" s="918"/>
      <c r="QIE74" s="918"/>
      <c r="QIF74" s="918"/>
      <c r="QIG74" s="566"/>
      <c r="QIH74" s="399"/>
      <c r="QII74" s="399"/>
      <c r="QIJ74" s="399"/>
      <c r="QIK74" s="567"/>
      <c r="QIL74" s="399"/>
      <c r="QIM74" s="399"/>
      <c r="QIN74" s="399"/>
      <c r="QIO74" s="399"/>
      <c r="QIP74" s="399"/>
      <c r="QIQ74" s="399"/>
      <c r="QIR74" s="399"/>
      <c r="QIS74" s="399"/>
      <c r="QIT74" s="399"/>
      <c r="QIU74" s="918"/>
      <c r="QIV74" s="918"/>
      <c r="QIW74" s="918"/>
      <c r="QIX74" s="566"/>
      <c r="QIY74" s="399"/>
      <c r="QIZ74" s="399"/>
      <c r="QJA74" s="399"/>
      <c r="QJB74" s="567"/>
      <c r="QJC74" s="399"/>
      <c r="QJD74" s="399"/>
      <c r="QJE74" s="399"/>
      <c r="QJF74" s="399"/>
      <c r="QJG74" s="399"/>
      <c r="QJH74" s="399"/>
      <c r="QJI74" s="399"/>
      <c r="QJJ74" s="399"/>
      <c r="QJK74" s="399"/>
      <c r="QJL74" s="918"/>
      <c r="QJM74" s="918"/>
      <c r="QJN74" s="918"/>
      <c r="QJO74" s="566"/>
      <c r="QJP74" s="399"/>
      <c r="QJQ74" s="399"/>
      <c r="QJR74" s="399"/>
      <c r="QJS74" s="567"/>
      <c r="QJT74" s="399"/>
      <c r="QJU74" s="399"/>
      <c r="QJV74" s="399"/>
      <c r="QJW74" s="399"/>
      <c r="QJX74" s="399"/>
      <c r="QJY74" s="399"/>
      <c r="QJZ74" s="399"/>
      <c r="QKA74" s="399"/>
      <c r="QKB74" s="399"/>
      <c r="QKC74" s="918"/>
      <c r="QKD74" s="918"/>
      <c r="QKE74" s="918"/>
      <c r="QKF74" s="566"/>
      <c r="QKG74" s="399"/>
      <c r="QKH74" s="399"/>
      <c r="QKI74" s="399"/>
      <c r="QKJ74" s="567"/>
      <c r="QKK74" s="399"/>
      <c r="QKL74" s="399"/>
      <c r="QKM74" s="399"/>
      <c r="QKN74" s="399"/>
      <c r="QKO74" s="399"/>
      <c r="QKP74" s="399"/>
      <c r="QKQ74" s="399"/>
      <c r="QKR74" s="399"/>
      <c r="QKS74" s="399"/>
      <c r="QKT74" s="918"/>
      <c r="QKU74" s="918"/>
      <c r="QKV74" s="918"/>
      <c r="QKW74" s="566"/>
      <c r="QKX74" s="399"/>
      <c r="QKY74" s="399"/>
      <c r="QKZ74" s="399"/>
      <c r="QLA74" s="567"/>
      <c r="QLB74" s="399"/>
      <c r="QLC74" s="399"/>
      <c r="QLD74" s="399"/>
      <c r="QLE74" s="399"/>
      <c r="QLF74" s="399"/>
      <c r="QLG74" s="399"/>
      <c r="QLH74" s="399"/>
      <c r="QLI74" s="399"/>
      <c r="QLJ74" s="399"/>
      <c r="QLK74" s="918"/>
      <c r="QLL74" s="918"/>
      <c r="QLM74" s="918"/>
      <c r="QLN74" s="566"/>
      <c r="QLO74" s="399"/>
      <c r="QLP74" s="399"/>
      <c r="QLQ74" s="399"/>
      <c r="QLR74" s="567"/>
      <c r="QLS74" s="399"/>
      <c r="QLT74" s="399"/>
      <c r="QLU74" s="399"/>
      <c r="QLV74" s="399"/>
      <c r="QLW74" s="399"/>
      <c r="QLX74" s="399"/>
      <c r="QLY74" s="399"/>
      <c r="QLZ74" s="399"/>
      <c r="QMA74" s="399"/>
      <c r="QMB74" s="918"/>
      <c r="QMC74" s="918"/>
      <c r="QMD74" s="918"/>
      <c r="QME74" s="566"/>
      <c r="QMF74" s="399"/>
      <c r="QMG74" s="399"/>
      <c r="QMH74" s="399"/>
      <c r="QMI74" s="567"/>
      <c r="QMJ74" s="399"/>
      <c r="QMK74" s="399"/>
      <c r="QML74" s="399"/>
      <c r="QMM74" s="399"/>
      <c r="QMN74" s="399"/>
      <c r="QMO74" s="399"/>
      <c r="QMP74" s="399"/>
      <c r="QMQ74" s="399"/>
      <c r="QMR74" s="399"/>
      <c r="QMS74" s="918"/>
      <c r="QMT74" s="918"/>
      <c r="QMU74" s="918"/>
      <c r="QMV74" s="566"/>
      <c r="QMW74" s="399"/>
      <c r="QMX74" s="399"/>
      <c r="QMY74" s="399"/>
      <c r="QMZ74" s="567"/>
      <c r="QNA74" s="399"/>
      <c r="QNB74" s="399"/>
      <c r="QNC74" s="399"/>
      <c r="QND74" s="399"/>
      <c r="QNE74" s="399"/>
      <c r="QNF74" s="399"/>
      <c r="QNG74" s="399"/>
      <c r="QNH74" s="399"/>
      <c r="QNI74" s="399"/>
      <c r="QNJ74" s="918"/>
      <c r="QNK74" s="918"/>
      <c r="QNL74" s="918"/>
      <c r="QNM74" s="566"/>
      <c r="QNN74" s="399"/>
      <c r="QNO74" s="399"/>
      <c r="QNP74" s="399"/>
      <c r="QNQ74" s="567"/>
      <c r="QNR74" s="399"/>
      <c r="QNS74" s="399"/>
      <c r="QNT74" s="399"/>
      <c r="QNU74" s="399"/>
      <c r="QNV74" s="399"/>
      <c r="QNW74" s="399"/>
      <c r="QNX74" s="399"/>
      <c r="QNY74" s="399"/>
      <c r="QNZ74" s="399"/>
      <c r="QOA74" s="918"/>
      <c r="QOB74" s="918"/>
      <c r="QOC74" s="918"/>
      <c r="QOD74" s="566"/>
      <c r="QOE74" s="399"/>
      <c r="QOF74" s="399"/>
      <c r="QOG74" s="399"/>
      <c r="QOH74" s="567"/>
      <c r="QOI74" s="399"/>
      <c r="QOJ74" s="399"/>
      <c r="QOK74" s="399"/>
      <c r="QOL74" s="399"/>
      <c r="QOM74" s="399"/>
      <c r="QON74" s="399"/>
      <c r="QOO74" s="399"/>
      <c r="QOP74" s="399"/>
      <c r="QOQ74" s="399"/>
      <c r="QOR74" s="918"/>
      <c r="QOS74" s="918"/>
      <c r="QOT74" s="918"/>
      <c r="QOU74" s="566"/>
      <c r="QOV74" s="399"/>
      <c r="QOW74" s="399"/>
      <c r="QOX74" s="399"/>
      <c r="QOY74" s="567"/>
      <c r="QOZ74" s="399"/>
      <c r="QPA74" s="399"/>
      <c r="QPB74" s="399"/>
      <c r="QPC74" s="399"/>
      <c r="QPD74" s="399"/>
      <c r="QPE74" s="399"/>
      <c r="QPF74" s="399"/>
      <c r="QPG74" s="399"/>
      <c r="QPH74" s="399"/>
      <c r="QPI74" s="918"/>
      <c r="QPJ74" s="918"/>
      <c r="QPK74" s="918"/>
      <c r="QPL74" s="566"/>
      <c r="QPM74" s="399"/>
      <c r="QPN74" s="399"/>
      <c r="QPO74" s="399"/>
      <c r="QPP74" s="567"/>
      <c r="QPQ74" s="399"/>
      <c r="QPR74" s="399"/>
      <c r="QPS74" s="399"/>
      <c r="QPT74" s="399"/>
      <c r="QPU74" s="399"/>
      <c r="QPV74" s="399"/>
      <c r="QPW74" s="399"/>
      <c r="QPX74" s="399"/>
      <c r="QPY74" s="399"/>
      <c r="QPZ74" s="918"/>
      <c r="QQA74" s="918"/>
      <c r="QQB74" s="918"/>
      <c r="QQC74" s="566"/>
      <c r="QQD74" s="399"/>
      <c r="QQE74" s="399"/>
      <c r="QQF74" s="399"/>
      <c r="QQG74" s="567"/>
      <c r="QQH74" s="399"/>
      <c r="QQI74" s="399"/>
      <c r="QQJ74" s="399"/>
      <c r="QQK74" s="399"/>
      <c r="QQL74" s="399"/>
      <c r="QQM74" s="399"/>
      <c r="QQN74" s="399"/>
      <c r="QQO74" s="399"/>
      <c r="QQP74" s="399"/>
      <c r="QQQ74" s="918"/>
      <c r="QQR74" s="918"/>
      <c r="QQS74" s="918"/>
      <c r="QQT74" s="566"/>
      <c r="QQU74" s="399"/>
      <c r="QQV74" s="399"/>
      <c r="QQW74" s="399"/>
      <c r="QQX74" s="567"/>
      <c r="QQY74" s="399"/>
      <c r="QQZ74" s="399"/>
      <c r="QRA74" s="399"/>
      <c r="QRB74" s="399"/>
      <c r="QRC74" s="399"/>
      <c r="QRD74" s="399"/>
      <c r="QRE74" s="399"/>
      <c r="QRF74" s="399"/>
      <c r="QRG74" s="399"/>
      <c r="QRH74" s="918"/>
      <c r="QRI74" s="918"/>
      <c r="QRJ74" s="918"/>
      <c r="QRK74" s="566"/>
      <c r="QRL74" s="399"/>
      <c r="QRM74" s="399"/>
      <c r="QRN74" s="399"/>
      <c r="QRO74" s="567"/>
      <c r="QRP74" s="399"/>
      <c r="QRQ74" s="399"/>
      <c r="QRR74" s="399"/>
      <c r="QRS74" s="399"/>
      <c r="QRT74" s="399"/>
      <c r="QRU74" s="399"/>
      <c r="QRV74" s="399"/>
      <c r="QRW74" s="399"/>
      <c r="QRX74" s="399"/>
      <c r="QRY74" s="918"/>
      <c r="QRZ74" s="918"/>
      <c r="QSA74" s="918"/>
      <c r="QSB74" s="566"/>
      <c r="QSC74" s="399"/>
      <c r="QSD74" s="399"/>
      <c r="QSE74" s="399"/>
      <c r="QSF74" s="567"/>
      <c r="QSG74" s="399"/>
      <c r="QSH74" s="399"/>
      <c r="QSI74" s="399"/>
      <c r="QSJ74" s="399"/>
      <c r="QSK74" s="399"/>
      <c r="QSL74" s="399"/>
      <c r="QSM74" s="399"/>
      <c r="QSN74" s="399"/>
      <c r="QSO74" s="399"/>
      <c r="QSP74" s="918"/>
      <c r="QSQ74" s="918"/>
      <c r="QSR74" s="918"/>
      <c r="QSS74" s="566"/>
      <c r="QST74" s="399"/>
      <c r="QSU74" s="399"/>
      <c r="QSV74" s="399"/>
      <c r="QSW74" s="567"/>
      <c r="QSX74" s="399"/>
      <c r="QSY74" s="399"/>
      <c r="QSZ74" s="399"/>
      <c r="QTA74" s="399"/>
      <c r="QTB74" s="399"/>
      <c r="QTC74" s="399"/>
      <c r="QTD74" s="399"/>
      <c r="QTE74" s="399"/>
      <c r="QTF74" s="399"/>
      <c r="QTG74" s="918"/>
      <c r="QTH74" s="918"/>
      <c r="QTI74" s="918"/>
      <c r="QTJ74" s="566"/>
      <c r="QTK74" s="399"/>
      <c r="QTL74" s="399"/>
      <c r="QTM74" s="399"/>
      <c r="QTN74" s="567"/>
      <c r="QTO74" s="399"/>
      <c r="QTP74" s="399"/>
      <c r="QTQ74" s="399"/>
      <c r="QTR74" s="399"/>
      <c r="QTS74" s="399"/>
      <c r="QTT74" s="399"/>
      <c r="QTU74" s="399"/>
      <c r="QTV74" s="399"/>
      <c r="QTW74" s="399"/>
      <c r="QTX74" s="918"/>
      <c r="QTY74" s="918"/>
      <c r="QTZ74" s="918"/>
      <c r="QUA74" s="566"/>
      <c r="QUB74" s="399"/>
      <c r="QUC74" s="399"/>
      <c r="QUD74" s="399"/>
      <c r="QUE74" s="567"/>
      <c r="QUF74" s="399"/>
      <c r="QUG74" s="399"/>
      <c r="QUH74" s="399"/>
      <c r="QUI74" s="399"/>
      <c r="QUJ74" s="399"/>
      <c r="QUK74" s="399"/>
      <c r="QUL74" s="399"/>
      <c r="QUM74" s="399"/>
      <c r="QUN74" s="399"/>
      <c r="QUO74" s="918"/>
      <c r="QUP74" s="918"/>
      <c r="QUQ74" s="918"/>
      <c r="QUR74" s="566"/>
      <c r="QUS74" s="399"/>
      <c r="QUT74" s="399"/>
      <c r="QUU74" s="399"/>
      <c r="QUV74" s="567"/>
      <c r="QUW74" s="399"/>
      <c r="QUX74" s="399"/>
      <c r="QUY74" s="399"/>
      <c r="QUZ74" s="399"/>
      <c r="QVA74" s="399"/>
      <c r="QVB74" s="399"/>
      <c r="QVC74" s="399"/>
      <c r="QVD74" s="399"/>
      <c r="QVE74" s="399"/>
      <c r="QVF74" s="918"/>
      <c r="QVG74" s="918"/>
      <c r="QVH74" s="918"/>
      <c r="QVI74" s="566"/>
      <c r="QVJ74" s="399"/>
      <c r="QVK74" s="399"/>
      <c r="QVL74" s="399"/>
      <c r="QVM74" s="567"/>
      <c r="QVN74" s="399"/>
      <c r="QVO74" s="399"/>
      <c r="QVP74" s="399"/>
      <c r="QVQ74" s="399"/>
      <c r="QVR74" s="399"/>
      <c r="QVS74" s="399"/>
      <c r="QVT74" s="399"/>
      <c r="QVU74" s="399"/>
      <c r="QVV74" s="399"/>
      <c r="QVW74" s="918"/>
      <c r="QVX74" s="918"/>
      <c r="QVY74" s="918"/>
      <c r="QVZ74" s="566"/>
      <c r="QWA74" s="399"/>
      <c r="QWB74" s="399"/>
      <c r="QWC74" s="399"/>
      <c r="QWD74" s="567"/>
      <c r="QWE74" s="399"/>
      <c r="QWF74" s="399"/>
      <c r="QWG74" s="399"/>
      <c r="QWH74" s="399"/>
      <c r="QWI74" s="399"/>
      <c r="QWJ74" s="399"/>
      <c r="QWK74" s="399"/>
      <c r="QWL74" s="399"/>
      <c r="QWM74" s="399"/>
      <c r="QWN74" s="918"/>
      <c r="QWO74" s="918"/>
      <c r="QWP74" s="918"/>
      <c r="QWQ74" s="566"/>
      <c r="QWR74" s="399"/>
      <c r="QWS74" s="399"/>
      <c r="QWT74" s="399"/>
      <c r="QWU74" s="567"/>
      <c r="QWV74" s="399"/>
      <c r="QWW74" s="399"/>
      <c r="QWX74" s="399"/>
      <c r="QWY74" s="399"/>
      <c r="QWZ74" s="399"/>
      <c r="QXA74" s="399"/>
      <c r="QXB74" s="399"/>
      <c r="QXC74" s="399"/>
      <c r="QXD74" s="399"/>
      <c r="QXE74" s="918"/>
      <c r="QXF74" s="918"/>
      <c r="QXG74" s="918"/>
      <c r="QXH74" s="566"/>
      <c r="QXI74" s="399"/>
      <c r="QXJ74" s="399"/>
      <c r="QXK74" s="399"/>
      <c r="QXL74" s="567"/>
      <c r="QXM74" s="399"/>
      <c r="QXN74" s="399"/>
      <c r="QXO74" s="399"/>
      <c r="QXP74" s="399"/>
      <c r="QXQ74" s="399"/>
      <c r="QXR74" s="399"/>
      <c r="QXS74" s="399"/>
      <c r="QXT74" s="399"/>
      <c r="QXU74" s="399"/>
      <c r="QXV74" s="918"/>
      <c r="QXW74" s="918"/>
      <c r="QXX74" s="918"/>
      <c r="QXY74" s="566"/>
      <c r="QXZ74" s="399"/>
      <c r="QYA74" s="399"/>
      <c r="QYB74" s="399"/>
      <c r="QYC74" s="567"/>
      <c r="QYD74" s="399"/>
      <c r="QYE74" s="399"/>
      <c r="QYF74" s="399"/>
      <c r="QYG74" s="399"/>
      <c r="QYH74" s="399"/>
      <c r="QYI74" s="399"/>
      <c r="QYJ74" s="399"/>
      <c r="QYK74" s="399"/>
      <c r="QYL74" s="399"/>
      <c r="QYM74" s="918"/>
      <c r="QYN74" s="918"/>
      <c r="QYO74" s="918"/>
      <c r="QYP74" s="566"/>
      <c r="QYQ74" s="399"/>
      <c r="QYR74" s="399"/>
      <c r="QYS74" s="399"/>
      <c r="QYT74" s="567"/>
      <c r="QYU74" s="399"/>
      <c r="QYV74" s="399"/>
      <c r="QYW74" s="399"/>
      <c r="QYX74" s="399"/>
      <c r="QYY74" s="399"/>
      <c r="QYZ74" s="399"/>
      <c r="QZA74" s="399"/>
      <c r="QZB74" s="399"/>
      <c r="QZC74" s="399"/>
      <c r="QZD74" s="918"/>
      <c r="QZE74" s="918"/>
      <c r="QZF74" s="918"/>
      <c r="QZG74" s="566"/>
      <c r="QZH74" s="399"/>
      <c r="QZI74" s="399"/>
      <c r="QZJ74" s="399"/>
      <c r="QZK74" s="567"/>
      <c r="QZL74" s="399"/>
      <c r="QZM74" s="399"/>
      <c r="QZN74" s="399"/>
      <c r="QZO74" s="399"/>
      <c r="QZP74" s="399"/>
      <c r="QZQ74" s="399"/>
      <c r="QZR74" s="399"/>
      <c r="QZS74" s="399"/>
      <c r="QZT74" s="399"/>
      <c r="QZU74" s="918"/>
      <c r="QZV74" s="918"/>
      <c r="QZW74" s="918"/>
      <c r="QZX74" s="566"/>
      <c r="QZY74" s="399"/>
      <c r="QZZ74" s="399"/>
      <c r="RAA74" s="399"/>
      <c r="RAB74" s="567"/>
      <c r="RAC74" s="399"/>
      <c r="RAD74" s="399"/>
      <c r="RAE74" s="399"/>
      <c r="RAF74" s="399"/>
      <c r="RAG74" s="399"/>
      <c r="RAH74" s="399"/>
      <c r="RAI74" s="399"/>
      <c r="RAJ74" s="399"/>
      <c r="RAK74" s="399"/>
      <c r="RAL74" s="918"/>
      <c r="RAM74" s="918"/>
      <c r="RAN74" s="918"/>
      <c r="RAO74" s="566"/>
      <c r="RAP74" s="399"/>
      <c r="RAQ74" s="399"/>
      <c r="RAR74" s="399"/>
      <c r="RAS74" s="567"/>
      <c r="RAT74" s="399"/>
      <c r="RAU74" s="399"/>
      <c r="RAV74" s="399"/>
      <c r="RAW74" s="399"/>
      <c r="RAX74" s="399"/>
      <c r="RAY74" s="399"/>
      <c r="RAZ74" s="399"/>
      <c r="RBA74" s="399"/>
      <c r="RBB74" s="399"/>
      <c r="RBC74" s="918"/>
      <c r="RBD74" s="918"/>
      <c r="RBE74" s="918"/>
      <c r="RBF74" s="566"/>
      <c r="RBG74" s="399"/>
      <c r="RBH74" s="399"/>
      <c r="RBI74" s="399"/>
      <c r="RBJ74" s="567"/>
      <c r="RBK74" s="399"/>
      <c r="RBL74" s="399"/>
      <c r="RBM74" s="399"/>
      <c r="RBN74" s="399"/>
      <c r="RBO74" s="399"/>
      <c r="RBP74" s="399"/>
      <c r="RBQ74" s="399"/>
      <c r="RBR74" s="399"/>
      <c r="RBS74" s="399"/>
      <c r="RBT74" s="918"/>
      <c r="RBU74" s="918"/>
      <c r="RBV74" s="918"/>
      <c r="RBW74" s="566"/>
      <c r="RBX74" s="399"/>
      <c r="RBY74" s="399"/>
      <c r="RBZ74" s="399"/>
      <c r="RCA74" s="567"/>
      <c r="RCB74" s="399"/>
      <c r="RCC74" s="399"/>
      <c r="RCD74" s="399"/>
      <c r="RCE74" s="399"/>
      <c r="RCF74" s="399"/>
      <c r="RCG74" s="399"/>
      <c r="RCH74" s="399"/>
      <c r="RCI74" s="399"/>
      <c r="RCJ74" s="399"/>
      <c r="RCK74" s="918"/>
      <c r="RCL74" s="918"/>
      <c r="RCM74" s="918"/>
      <c r="RCN74" s="566"/>
      <c r="RCO74" s="399"/>
      <c r="RCP74" s="399"/>
      <c r="RCQ74" s="399"/>
      <c r="RCR74" s="567"/>
      <c r="RCS74" s="399"/>
      <c r="RCT74" s="399"/>
      <c r="RCU74" s="399"/>
      <c r="RCV74" s="399"/>
      <c r="RCW74" s="399"/>
      <c r="RCX74" s="399"/>
      <c r="RCY74" s="399"/>
      <c r="RCZ74" s="399"/>
      <c r="RDA74" s="399"/>
      <c r="RDB74" s="918"/>
      <c r="RDC74" s="918"/>
      <c r="RDD74" s="918"/>
      <c r="RDE74" s="566"/>
      <c r="RDF74" s="399"/>
      <c r="RDG74" s="399"/>
      <c r="RDH74" s="399"/>
      <c r="RDI74" s="567"/>
      <c r="RDJ74" s="399"/>
      <c r="RDK74" s="399"/>
      <c r="RDL74" s="399"/>
      <c r="RDM74" s="399"/>
      <c r="RDN74" s="399"/>
      <c r="RDO74" s="399"/>
      <c r="RDP74" s="399"/>
      <c r="RDQ74" s="399"/>
      <c r="RDR74" s="399"/>
      <c r="RDS74" s="918"/>
      <c r="RDT74" s="918"/>
      <c r="RDU74" s="918"/>
      <c r="RDV74" s="566"/>
      <c r="RDW74" s="399"/>
      <c r="RDX74" s="399"/>
      <c r="RDY74" s="399"/>
      <c r="RDZ74" s="567"/>
      <c r="REA74" s="399"/>
      <c r="REB74" s="399"/>
      <c r="REC74" s="399"/>
      <c r="RED74" s="399"/>
      <c r="REE74" s="399"/>
      <c r="REF74" s="399"/>
      <c r="REG74" s="399"/>
      <c r="REH74" s="399"/>
      <c r="REI74" s="399"/>
      <c r="REJ74" s="918"/>
      <c r="REK74" s="918"/>
      <c r="REL74" s="918"/>
      <c r="REM74" s="566"/>
      <c r="REN74" s="399"/>
      <c r="REO74" s="399"/>
      <c r="REP74" s="399"/>
      <c r="REQ74" s="567"/>
      <c r="RER74" s="399"/>
      <c r="RES74" s="399"/>
      <c r="RET74" s="399"/>
      <c r="REU74" s="399"/>
      <c r="REV74" s="399"/>
      <c r="REW74" s="399"/>
      <c r="REX74" s="399"/>
      <c r="REY74" s="399"/>
      <c r="REZ74" s="399"/>
      <c r="RFA74" s="918"/>
      <c r="RFB74" s="918"/>
      <c r="RFC74" s="918"/>
      <c r="RFD74" s="566"/>
      <c r="RFE74" s="399"/>
      <c r="RFF74" s="399"/>
      <c r="RFG74" s="399"/>
      <c r="RFH74" s="567"/>
      <c r="RFI74" s="399"/>
      <c r="RFJ74" s="399"/>
      <c r="RFK74" s="399"/>
      <c r="RFL74" s="399"/>
      <c r="RFM74" s="399"/>
      <c r="RFN74" s="399"/>
      <c r="RFO74" s="399"/>
      <c r="RFP74" s="399"/>
      <c r="RFQ74" s="399"/>
      <c r="RFR74" s="918"/>
      <c r="RFS74" s="918"/>
      <c r="RFT74" s="918"/>
      <c r="RFU74" s="566"/>
      <c r="RFV74" s="399"/>
      <c r="RFW74" s="399"/>
      <c r="RFX74" s="399"/>
      <c r="RFY74" s="567"/>
      <c r="RFZ74" s="399"/>
      <c r="RGA74" s="399"/>
      <c r="RGB74" s="399"/>
      <c r="RGC74" s="399"/>
      <c r="RGD74" s="399"/>
      <c r="RGE74" s="399"/>
      <c r="RGF74" s="399"/>
      <c r="RGG74" s="399"/>
      <c r="RGH74" s="399"/>
      <c r="RGI74" s="918"/>
      <c r="RGJ74" s="918"/>
      <c r="RGK74" s="918"/>
      <c r="RGL74" s="566"/>
      <c r="RGM74" s="399"/>
      <c r="RGN74" s="399"/>
      <c r="RGO74" s="399"/>
      <c r="RGP74" s="567"/>
      <c r="RGQ74" s="399"/>
      <c r="RGR74" s="399"/>
      <c r="RGS74" s="399"/>
      <c r="RGT74" s="399"/>
      <c r="RGU74" s="399"/>
      <c r="RGV74" s="399"/>
      <c r="RGW74" s="399"/>
      <c r="RGX74" s="399"/>
      <c r="RGY74" s="399"/>
      <c r="RGZ74" s="918"/>
      <c r="RHA74" s="918"/>
      <c r="RHB74" s="918"/>
      <c r="RHC74" s="566"/>
      <c r="RHD74" s="399"/>
      <c r="RHE74" s="399"/>
      <c r="RHF74" s="399"/>
      <c r="RHG74" s="567"/>
      <c r="RHH74" s="399"/>
      <c r="RHI74" s="399"/>
      <c r="RHJ74" s="399"/>
      <c r="RHK74" s="399"/>
      <c r="RHL74" s="399"/>
      <c r="RHM74" s="399"/>
      <c r="RHN74" s="399"/>
      <c r="RHO74" s="399"/>
      <c r="RHP74" s="399"/>
      <c r="RHQ74" s="918"/>
      <c r="RHR74" s="918"/>
      <c r="RHS74" s="918"/>
      <c r="RHT74" s="566"/>
      <c r="RHU74" s="399"/>
      <c r="RHV74" s="399"/>
      <c r="RHW74" s="399"/>
      <c r="RHX74" s="567"/>
      <c r="RHY74" s="399"/>
      <c r="RHZ74" s="399"/>
      <c r="RIA74" s="399"/>
      <c r="RIB74" s="399"/>
      <c r="RIC74" s="399"/>
      <c r="RID74" s="399"/>
      <c r="RIE74" s="399"/>
      <c r="RIF74" s="399"/>
      <c r="RIG74" s="399"/>
      <c r="RIH74" s="918"/>
      <c r="RII74" s="918"/>
      <c r="RIJ74" s="918"/>
      <c r="RIK74" s="566"/>
      <c r="RIL74" s="399"/>
      <c r="RIM74" s="399"/>
      <c r="RIN74" s="399"/>
      <c r="RIO74" s="567"/>
      <c r="RIP74" s="399"/>
      <c r="RIQ74" s="399"/>
      <c r="RIR74" s="399"/>
      <c r="RIS74" s="399"/>
      <c r="RIT74" s="399"/>
      <c r="RIU74" s="399"/>
      <c r="RIV74" s="399"/>
      <c r="RIW74" s="399"/>
      <c r="RIX74" s="399"/>
      <c r="RIY74" s="918"/>
      <c r="RIZ74" s="918"/>
      <c r="RJA74" s="918"/>
      <c r="RJB74" s="566"/>
      <c r="RJC74" s="399"/>
      <c r="RJD74" s="399"/>
      <c r="RJE74" s="399"/>
      <c r="RJF74" s="567"/>
      <c r="RJG74" s="399"/>
      <c r="RJH74" s="399"/>
      <c r="RJI74" s="399"/>
      <c r="RJJ74" s="399"/>
      <c r="RJK74" s="399"/>
      <c r="RJL74" s="399"/>
      <c r="RJM74" s="399"/>
      <c r="RJN74" s="399"/>
      <c r="RJO74" s="399"/>
      <c r="RJP74" s="918"/>
      <c r="RJQ74" s="918"/>
      <c r="RJR74" s="918"/>
      <c r="RJS74" s="566"/>
      <c r="RJT74" s="399"/>
      <c r="RJU74" s="399"/>
      <c r="RJV74" s="399"/>
      <c r="RJW74" s="567"/>
      <c r="RJX74" s="399"/>
      <c r="RJY74" s="399"/>
      <c r="RJZ74" s="399"/>
      <c r="RKA74" s="399"/>
      <c r="RKB74" s="399"/>
      <c r="RKC74" s="399"/>
      <c r="RKD74" s="399"/>
      <c r="RKE74" s="399"/>
      <c r="RKF74" s="399"/>
      <c r="RKG74" s="918"/>
      <c r="RKH74" s="918"/>
      <c r="RKI74" s="918"/>
      <c r="RKJ74" s="566"/>
      <c r="RKK74" s="399"/>
      <c r="RKL74" s="399"/>
      <c r="RKM74" s="399"/>
      <c r="RKN74" s="567"/>
      <c r="RKO74" s="399"/>
      <c r="RKP74" s="399"/>
      <c r="RKQ74" s="399"/>
      <c r="RKR74" s="399"/>
      <c r="RKS74" s="399"/>
      <c r="RKT74" s="399"/>
      <c r="RKU74" s="399"/>
      <c r="RKV74" s="399"/>
      <c r="RKW74" s="399"/>
      <c r="RKX74" s="918"/>
      <c r="RKY74" s="918"/>
      <c r="RKZ74" s="918"/>
      <c r="RLA74" s="566"/>
      <c r="RLB74" s="399"/>
      <c r="RLC74" s="399"/>
      <c r="RLD74" s="399"/>
      <c r="RLE74" s="567"/>
      <c r="RLF74" s="399"/>
      <c r="RLG74" s="399"/>
      <c r="RLH74" s="399"/>
      <c r="RLI74" s="399"/>
      <c r="RLJ74" s="399"/>
      <c r="RLK74" s="399"/>
      <c r="RLL74" s="399"/>
      <c r="RLM74" s="399"/>
      <c r="RLN74" s="399"/>
      <c r="RLO74" s="918"/>
      <c r="RLP74" s="918"/>
      <c r="RLQ74" s="918"/>
      <c r="RLR74" s="566"/>
      <c r="RLS74" s="399"/>
      <c r="RLT74" s="399"/>
      <c r="RLU74" s="399"/>
      <c r="RLV74" s="567"/>
      <c r="RLW74" s="399"/>
      <c r="RLX74" s="399"/>
      <c r="RLY74" s="399"/>
      <c r="RLZ74" s="399"/>
      <c r="RMA74" s="399"/>
      <c r="RMB74" s="399"/>
      <c r="RMC74" s="399"/>
      <c r="RMD74" s="399"/>
      <c r="RME74" s="399"/>
      <c r="RMF74" s="918"/>
      <c r="RMG74" s="918"/>
      <c r="RMH74" s="918"/>
      <c r="RMI74" s="566"/>
      <c r="RMJ74" s="399"/>
      <c r="RMK74" s="399"/>
      <c r="RML74" s="399"/>
      <c r="RMM74" s="567"/>
      <c r="RMN74" s="399"/>
      <c r="RMO74" s="399"/>
      <c r="RMP74" s="399"/>
      <c r="RMQ74" s="399"/>
      <c r="RMR74" s="399"/>
      <c r="RMS74" s="399"/>
      <c r="RMT74" s="399"/>
      <c r="RMU74" s="399"/>
      <c r="RMV74" s="399"/>
      <c r="RMW74" s="918"/>
      <c r="RMX74" s="918"/>
      <c r="RMY74" s="918"/>
      <c r="RMZ74" s="566"/>
      <c r="RNA74" s="399"/>
      <c r="RNB74" s="399"/>
      <c r="RNC74" s="399"/>
      <c r="RND74" s="567"/>
      <c r="RNE74" s="399"/>
      <c r="RNF74" s="399"/>
      <c r="RNG74" s="399"/>
      <c r="RNH74" s="399"/>
      <c r="RNI74" s="399"/>
      <c r="RNJ74" s="399"/>
      <c r="RNK74" s="399"/>
      <c r="RNL74" s="399"/>
      <c r="RNM74" s="399"/>
      <c r="RNN74" s="918"/>
      <c r="RNO74" s="918"/>
      <c r="RNP74" s="918"/>
      <c r="RNQ74" s="566"/>
      <c r="RNR74" s="399"/>
      <c r="RNS74" s="399"/>
      <c r="RNT74" s="399"/>
      <c r="RNU74" s="567"/>
      <c r="RNV74" s="399"/>
      <c r="RNW74" s="399"/>
      <c r="RNX74" s="399"/>
      <c r="RNY74" s="399"/>
      <c r="RNZ74" s="399"/>
      <c r="ROA74" s="399"/>
      <c r="ROB74" s="399"/>
      <c r="ROC74" s="399"/>
      <c r="ROD74" s="399"/>
      <c r="ROE74" s="918"/>
      <c r="ROF74" s="918"/>
      <c r="ROG74" s="918"/>
      <c r="ROH74" s="566"/>
      <c r="ROI74" s="399"/>
      <c r="ROJ74" s="399"/>
      <c r="ROK74" s="399"/>
      <c r="ROL74" s="567"/>
      <c r="ROM74" s="399"/>
      <c r="RON74" s="399"/>
      <c r="ROO74" s="399"/>
      <c r="ROP74" s="399"/>
      <c r="ROQ74" s="399"/>
      <c r="ROR74" s="399"/>
      <c r="ROS74" s="399"/>
      <c r="ROT74" s="399"/>
      <c r="ROU74" s="399"/>
      <c r="ROV74" s="918"/>
      <c r="ROW74" s="918"/>
      <c r="ROX74" s="918"/>
      <c r="ROY74" s="566"/>
      <c r="ROZ74" s="399"/>
      <c r="RPA74" s="399"/>
      <c r="RPB74" s="399"/>
      <c r="RPC74" s="567"/>
      <c r="RPD74" s="399"/>
      <c r="RPE74" s="399"/>
      <c r="RPF74" s="399"/>
      <c r="RPG74" s="399"/>
      <c r="RPH74" s="399"/>
      <c r="RPI74" s="399"/>
      <c r="RPJ74" s="399"/>
      <c r="RPK74" s="399"/>
      <c r="RPL74" s="399"/>
      <c r="RPM74" s="918"/>
      <c r="RPN74" s="918"/>
      <c r="RPO74" s="918"/>
      <c r="RPP74" s="566"/>
      <c r="RPQ74" s="399"/>
      <c r="RPR74" s="399"/>
      <c r="RPS74" s="399"/>
      <c r="RPT74" s="567"/>
      <c r="RPU74" s="399"/>
      <c r="RPV74" s="399"/>
      <c r="RPW74" s="399"/>
      <c r="RPX74" s="399"/>
      <c r="RPY74" s="399"/>
      <c r="RPZ74" s="399"/>
      <c r="RQA74" s="399"/>
      <c r="RQB74" s="399"/>
      <c r="RQC74" s="399"/>
      <c r="RQD74" s="918"/>
      <c r="RQE74" s="918"/>
      <c r="RQF74" s="918"/>
      <c r="RQG74" s="566"/>
      <c r="RQH74" s="399"/>
      <c r="RQI74" s="399"/>
      <c r="RQJ74" s="399"/>
      <c r="RQK74" s="567"/>
      <c r="RQL74" s="399"/>
      <c r="RQM74" s="399"/>
      <c r="RQN74" s="399"/>
      <c r="RQO74" s="399"/>
      <c r="RQP74" s="399"/>
      <c r="RQQ74" s="399"/>
      <c r="RQR74" s="399"/>
      <c r="RQS74" s="399"/>
      <c r="RQT74" s="399"/>
      <c r="RQU74" s="918"/>
      <c r="RQV74" s="918"/>
      <c r="RQW74" s="918"/>
      <c r="RQX74" s="566"/>
      <c r="RQY74" s="399"/>
      <c r="RQZ74" s="399"/>
      <c r="RRA74" s="399"/>
      <c r="RRB74" s="567"/>
      <c r="RRC74" s="399"/>
      <c r="RRD74" s="399"/>
      <c r="RRE74" s="399"/>
      <c r="RRF74" s="399"/>
      <c r="RRG74" s="399"/>
      <c r="RRH74" s="399"/>
      <c r="RRI74" s="399"/>
      <c r="RRJ74" s="399"/>
      <c r="RRK74" s="399"/>
      <c r="RRL74" s="918"/>
      <c r="RRM74" s="918"/>
      <c r="RRN74" s="918"/>
      <c r="RRO74" s="566"/>
      <c r="RRP74" s="399"/>
      <c r="RRQ74" s="399"/>
      <c r="RRR74" s="399"/>
      <c r="RRS74" s="567"/>
      <c r="RRT74" s="399"/>
      <c r="RRU74" s="399"/>
      <c r="RRV74" s="399"/>
      <c r="RRW74" s="399"/>
      <c r="RRX74" s="399"/>
      <c r="RRY74" s="399"/>
      <c r="RRZ74" s="399"/>
      <c r="RSA74" s="399"/>
      <c r="RSB74" s="399"/>
      <c r="RSC74" s="918"/>
      <c r="RSD74" s="918"/>
      <c r="RSE74" s="918"/>
      <c r="RSF74" s="566"/>
      <c r="RSG74" s="399"/>
      <c r="RSH74" s="399"/>
      <c r="RSI74" s="399"/>
      <c r="RSJ74" s="567"/>
      <c r="RSK74" s="399"/>
      <c r="RSL74" s="399"/>
      <c r="RSM74" s="399"/>
      <c r="RSN74" s="399"/>
      <c r="RSO74" s="399"/>
      <c r="RSP74" s="399"/>
      <c r="RSQ74" s="399"/>
      <c r="RSR74" s="399"/>
      <c r="RSS74" s="399"/>
      <c r="RST74" s="918"/>
      <c r="RSU74" s="918"/>
      <c r="RSV74" s="918"/>
      <c r="RSW74" s="566"/>
      <c r="RSX74" s="399"/>
      <c r="RSY74" s="399"/>
      <c r="RSZ74" s="399"/>
      <c r="RTA74" s="567"/>
      <c r="RTB74" s="399"/>
      <c r="RTC74" s="399"/>
      <c r="RTD74" s="399"/>
      <c r="RTE74" s="399"/>
      <c r="RTF74" s="399"/>
      <c r="RTG74" s="399"/>
      <c r="RTH74" s="399"/>
      <c r="RTI74" s="399"/>
      <c r="RTJ74" s="399"/>
      <c r="RTK74" s="918"/>
      <c r="RTL74" s="918"/>
      <c r="RTM74" s="918"/>
      <c r="RTN74" s="566"/>
      <c r="RTO74" s="399"/>
      <c r="RTP74" s="399"/>
      <c r="RTQ74" s="399"/>
      <c r="RTR74" s="567"/>
      <c r="RTS74" s="399"/>
      <c r="RTT74" s="399"/>
      <c r="RTU74" s="399"/>
      <c r="RTV74" s="399"/>
      <c r="RTW74" s="399"/>
      <c r="RTX74" s="399"/>
      <c r="RTY74" s="399"/>
      <c r="RTZ74" s="399"/>
      <c r="RUA74" s="399"/>
      <c r="RUB74" s="918"/>
      <c r="RUC74" s="918"/>
      <c r="RUD74" s="918"/>
      <c r="RUE74" s="566"/>
      <c r="RUF74" s="399"/>
      <c r="RUG74" s="399"/>
      <c r="RUH74" s="399"/>
      <c r="RUI74" s="567"/>
      <c r="RUJ74" s="399"/>
      <c r="RUK74" s="399"/>
      <c r="RUL74" s="399"/>
      <c r="RUM74" s="399"/>
      <c r="RUN74" s="399"/>
      <c r="RUO74" s="399"/>
      <c r="RUP74" s="399"/>
      <c r="RUQ74" s="399"/>
      <c r="RUR74" s="399"/>
      <c r="RUS74" s="918"/>
      <c r="RUT74" s="918"/>
      <c r="RUU74" s="918"/>
      <c r="RUV74" s="566"/>
      <c r="RUW74" s="399"/>
      <c r="RUX74" s="399"/>
      <c r="RUY74" s="399"/>
      <c r="RUZ74" s="567"/>
      <c r="RVA74" s="399"/>
      <c r="RVB74" s="399"/>
      <c r="RVC74" s="399"/>
      <c r="RVD74" s="399"/>
      <c r="RVE74" s="399"/>
      <c r="RVF74" s="399"/>
      <c r="RVG74" s="399"/>
      <c r="RVH74" s="399"/>
      <c r="RVI74" s="399"/>
      <c r="RVJ74" s="918"/>
      <c r="RVK74" s="918"/>
      <c r="RVL74" s="918"/>
      <c r="RVM74" s="566"/>
      <c r="RVN74" s="399"/>
      <c r="RVO74" s="399"/>
      <c r="RVP74" s="399"/>
      <c r="RVQ74" s="567"/>
      <c r="RVR74" s="399"/>
      <c r="RVS74" s="399"/>
      <c r="RVT74" s="399"/>
      <c r="RVU74" s="399"/>
      <c r="RVV74" s="399"/>
      <c r="RVW74" s="399"/>
      <c r="RVX74" s="399"/>
      <c r="RVY74" s="399"/>
      <c r="RVZ74" s="399"/>
      <c r="RWA74" s="918"/>
      <c r="RWB74" s="918"/>
      <c r="RWC74" s="918"/>
      <c r="RWD74" s="566"/>
      <c r="RWE74" s="399"/>
      <c r="RWF74" s="399"/>
      <c r="RWG74" s="399"/>
      <c r="RWH74" s="567"/>
      <c r="RWI74" s="399"/>
      <c r="RWJ74" s="399"/>
      <c r="RWK74" s="399"/>
      <c r="RWL74" s="399"/>
      <c r="RWM74" s="399"/>
      <c r="RWN74" s="399"/>
      <c r="RWO74" s="399"/>
      <c r="RWP74" s="399"/>
      <c r="RWQ74" s="399"/>
      <c r="RWR74" s="918"/>
      <c r="RWS74" s="918"/>
      <c r="RWT74" s="918"/>
      <c r="RWU74" s="566"/>
      <c r="RWV74" s="399"/>
      <c r="RWW74" s="399"/>
      <c r="RWX74" s="399"/>
      <c r="RWY74" s="567"/>
      <c r="RWZ74" s="399"/>
      <c r="RXA74" s="399"/>
      <c r="RXB74" s="399"/>
      <c r="RXC74" s="399"/>
      <c r="RXD74" s="399"/>
      <c r="RXE74" s="399"/>
      <c r="RXF74" s="399"/>
      <c r="RXG74" s="399"/>
      <c r="RXH74" s="399"/>
      <c r="RXI74" s="918"/>
      <c r="RXJ74" s="918"/>
      <c r="RXK74" s="918"/>
      <c r="RXL74" s="566"/>
      <c r="RXM74" s="399"/>
      <c r="RXN74" s="399"/>
      <c r="RXO74" s="399"/>
      <c r="RXP74" s="567"/>
      <c r="RXQ74" s="399"/>
      <c r="RXR74" s="399"/>
      <c r="RXS74" s="399"/>
      <c r="RXT74" s="399"/>
      <c r="RXU74" s="399"/>
      <c r="RXV74" s="399"/>
      <c r="RXW74" s="399"/>
      <c r="RXX74" s="399"/>
      <c r="RXY74" s="399"/>
      <c r="RXZ74" s="918"/>
      <c r="RYA74" s="918"/>
      <c r="RYB74" s="918"/>
      <c r="RYC74" s="566"/>
      <c r="RYD74" s="399"/>
      <c r="RYE74" s="399"/>
      <c r="RYF74" s="399"/>
      <c r="RYG74" s="567"/>
      <c r="RYH74" s="399"/>
      <c r="RYI74" s="399"/>
      <c r="RYJ74" s="399"/>
      <c r="RYK74" s="399"/>
      <c r="RYL74" s="399"/>
      <c r="RYM74" s="399"/>
      <c r="RYN74" s="399"/>
      <c r="RYO74" s="399"/>
      <c r="RYP74" s="399"/>
      <c r="RYQ74" s="918"/>
      <c r="RYR74" s="918"/>
      <c r="RYS74" s="918"/>
      <c r="RYT74" s="566"/>
      <c r="RYU74" s="399"/>
      <c r="RYV74" s="399"/>
      <c r="RYW74" s="399"/>
      <c r="RYX74" s="567"/>
      <c r="RYY74" s="399"/>
      <c r="RYZ74" s="399"/>
      <c r="RZA74" s="399"/>
      <c r="RZB74" s="399"/>
      <c r="RZC74" s="399"/>
      <c r="RZD74" s="399"/>
      <c r="RZE74" s="399"/>
      <c r="RZF74" s="399"/>
      <c r="RZG74" s="399"/>
      <c r="RZH74" s="918"/>
      <c r="RZI74" s="918"/>
      <c r="RZJ74" s="918"/>
      <c r="RZK74" s="566"/>
      <c r="RZL74" s="399"/>
      <c r="RZM74" s="399"/>
      <c r="RZN74" s="399"/>
      <c r="RZO74" s="567"/>
      <c r="RZP74" s="399"/>
      <c r="RZQ74" s="399"/>
      <c r="RZR74" s="399"/>
      <c r="RZS74" s="399"/>
      <c r="RZT74" s="399"/>
      <c r="RZU74" s="399"/>
      <c r="RZV74" s="399"/>
      <c r="RZW74" s="399"/>
      <c r="RZX74" s="399"/>
      <c r="RZY74" s="918"/>
      <c r="RZZ74" s="918"/>
      <c r="SAA74" s="918"/>
      <c r="SAB74" s="566"/>
      <c r="SAC74" s="399"/>
      <c r="SAD74" s="399"/>
      <c r="SAE74" s="399"/>
      <c r="SAF74" s="567"/>
      <c r="SAG74" s="399"/>
      <c r="SAH74" s="399"/>
      <c r="SAI74" s="399"/>
      <c r="SAJ74" s="399"/>
      <c r="SAK74" s="399"/>
      <c r="SAL74" s="399"/>
      <c r="SAM74" s="399"/>
      <c r="SAN74" s="399"/>
      <c r="SAO74" s="399"/>
      <c r="SAP74" s="918"/>
      <c r="SAQ74" s="918"/>
      <c r="SAR74" s="918"/>
      <c r="SAS74" s="566"/>
      <c r="SAT74" s="399"/>
      <c r="SAU74" s="399"/>
      <c r="SAV74" s="399"/>
      <c r="SAW74" s="567"/>
      <c r="SAX74" s="399"/>
      <c r="SAY74" s="399"/>
      <c r="SAZ74" s="399"/>
      <c r="SBA74" s="399"/>
      <c r="SBB74" s="399"/>
      <c r="SBC74" s="399"/>
      <c r="SBD74" s="399"/>
      <c r="SBE74" s="399"/>
      <c r="SBF74" s="399"/>
      <c r="SBG74" s="918"/>
      <c r="SBH74" s="918"/>
      <c r="SBI74" s="918"/>
      <c r="SBJ74" s="566"/>
      <c r="SBK74" s="399"/>
      <c r="SBL74" s="399"/>
      <c r="SBM74" s="399"/>
      <c r="SBN74" s="567"/>
      <c r="SBO74" s="399"/>
      <c r="SBP74" s="399"/>
      <c r="SBQ74" s="399"/>
      <c r="SBR74" s="399"/>
      <c r="SBS74" s="399"/>
      <c r="SBT74" s="399"/>
      <c r="SBU74" s="399"/>
      <c r="SBV74" s="399"/>
      <c r="SBW74" s="399"/>
      <c r="SBX74" s="918"/>
      <c r="SBY74" s="918"/>
      <c r="SBZ74" s="918"/>
      <c r="SCA74" s="566"/>
      <c r="SCB74" s="399"/>
      <c r="SCC74" s="399"/>
      <c r="SCD74" s="399"/>
      <c r="SCE74" s="567"/>
      <c r="SCF74" s="399"/>
      <c r="SCG74" s="399"/>
      <c r="SCH74" s="399"/>
      <c r="SCI74" s="399"/>
      <c r="SCJ74" s="399"/>
      <c r="SCK74" s="399"/>
      <c r="SCL74" s="399"/>
      <c r="SCM74" s="399"/>
      <c r="SCN74" s="399"/>
      <c r="SCO74" s="918"/>
      <c r="SCP74" s="918"/>
      <c r="SCQ74" s="918"/>
      <c r="SCR74" s="566"/>
      <c r="SCS74" s="399"/>
      <c r="SCT74" s="399"/>
      <c r="SCU74" s="399"/>
      <c r="SCV74" s="567"/>
      <c r="SCW74" s="399"/>
      <c r="SCX74" s="399"/>
      <c r="SCY74" s="399"/>
      <c r="SCZ74" s="399"/>
      <c r="SDA74" s="399"/>
      <c r="SDB74" s="399"/>
      <c r="SDC74" s="399"/>
      <c r="SDD74" s="399"/>
      <c r="SDE74" s="399"/>
      <c r="SDF74" s="918"/>
      <c r="SDG74" s="918"/>
      <c r="SDH74" s="918"/>
      <c r="SDI74" s="566"/>
      <c r="SDJ74" s="399"/>
      <c r="SDK74" s="399"/>
      <c r="SDL74" s="399"/>
      <c r="SDM74" s="567"/>
      <c r="SDN74" s="399"/>
      <c r="SDO74" s="399"/>
      <c r="SDP74" s="399"/>
      <c r="SDQ74" s="399"/>
      <c r="SDR74" s="399"/>
      <c r="SDS74" s="399"/>
      <c r="SDT74" s="399"/>
      <c r="SDU74" s="399"/>
      <c r="SDV74" s="399"/>
      <c r="SDW74" s="918"/>
      <c r="SDX74" s="918"/>
      <c r="SDY74" s="918"/>
      <c r="SDZ74" s="566"/>
      <c r="SEA74" s="399"/>
      <c r="SEB74" s="399"/>
      <c r="SEC74" s="399"/>
      <c r="SED74" s="567"/>
      <c r="SEE74" s="399"/>
      <c r="SEF74" s="399"/>
      <c r="SEG74" s="399"/>
      <c r="SEH74" s="399"/>
      <c r="SEI74" s="399"/>
      <c r="SEJ74" s="399"/>
      <c r="SEK74" s="399"/>
      <c r="SEL74" s="399"/>
      <c r="SEM74" s="399"/>
      <c r="SEN74" s="918"/>
      <c r="SEO74" s="918"/>
      <c r="SEP74" s="918"/>
      <c r="SEQ74" s="566"/>
      <c r="SER74" s="399"/>
      <c r="SES74" s="399"/>
      <c r="SET74" s="399"/>
      <c r="SEU74" s="567"/>
      <c r="SEV74" s="399"/>
      <c r="SEW74" s="399"/>
      <c r="SEX74" s="399"/>
      <c r="SEY74" s="399"/>
      <c r="SEZ74" s="399"/>
      <c r="SFA74" s="399"/>
      <c r="SFB74" s="399"/>
      <c r="SFC74" s="399"/>
      <c r="SFD74" s="399"/>
      <c r="SFE74" s="918"/>
      <c r="SFF74" s="918"/>
      <c r="SFG74" s="918"/>
      <c r="SFH74" s="566"/>
      <c r="SFI74" s="399"/>
      <c r="SFJ74" s="399"/>
      <c r="SFK74" s="399"/>
      <c r="SFL74" s="567"/>
      <c r="SFM74" s="399"/>
      <c r="SFN74" s="399"/>
      <c r="SFO74" s="399"/>
      <c r="SFP74" s="399"/>
      <c r="SFQ74" s="399"/>
      <c r="SFR74" s="399"/>
      <c r="SFS74" s="399"/>
      <c r="SFT74" s="399"/>
      <c r="SFU74" s="399"/>
      <c r="SFV74" s="918"/>
      <c r="SFW74" s="918"/>
      <c r="SFX74" s="918"/>
      <c r="SFY74" s="566"/>
      <c r="SFZ74" s="399"/>
      <c r="SGA74" s="399"/>
      <c r="SGB74" s="399"/>
      <c r="SGC74" s="567"/>
      <c r="SGD74" s="399"/>
      <c r="SGE74" s="399"/>
      <c r="SGF74" s="399"/>
      <c r="SGG74" s="399"/>
      <c r="SGH74" s="399"/>
      <c r="SGI74" s="399"/>
      <c r="SGJ74" s="399"/>
      <c r="SGK74" s="399"/>
      <c r="SGL74" s="399"/>
      <c r="SGM74" s="918"/>
      <c r="SGN74" s="918"/>
      <c r="SGO74" s="918"/>
      <c r="SGP74" s="566"/>
      <c r="SGQ74" s="399"/>
      <c r="SGR74" s="399"/>
      <c r="SGS74" s="399"/>
      <c r="SGT74" s="567"/>
      <c r="SGU74" s="399"/>
      <c r="SGV74" s="399"/>
      <c r="SGW74" s="399"/>
      <c r="SGX74" s="399"/>
      <c r="SGY74" s="399"/>
      <c r="SGZ74" s="399"/>
      <c r="SHA74" s="399"/>
      <c r="SHB74" s="399"/>
      <c r="SHC74" s="399"/>
      <c r="SHD74" s="918"/>
      <c r="SHE74" s="918"/>
      <c r="SHF74" s="918"/>
      <c r="SHG74" s="566"/>
      <c r="SHH74" s="399"/>
      <c r="SHI74" s="399"/>
      <c r="SHJ74" s="399"/>
      <c r="SHK74" s="567"/>
      <c r="SHL74" s="399"/>
      <c r="SHM74" s="399"/>
      <c r="SHN74" s="399"/>
      <c r="SHO74" s="399"/>
      <c r="SHP74" s="399"/>
      <c r="SHQ74" s="399"/>
      <c r="SHR74" s="399"/>
      <c r="SHS74" s="399"/>
      <c r="SHT74" s="399"/>
      <c r="SHU74" s="918"/>
      <c r="SHV74" s="918"/>
      <c r="SHW74" s="918"/>
      <c r="SHX74" s="566"/>
      <c r="SHY74" s="399"/>
      <c r="SHZ74" s="399"/>
      <c r="SIA74" s="399"/>
      <c r="SIB74" s="567"/>
      <c r="SIC74" s="399"/>
      <c r="SID74" s="399"/>
      <c r="SIE74" s="399"/>
      <c r="SIF74" s="399"/>
      <c r="SIG74" s="399"/>
      <c r="SIH74" s="399"/>
      <c r="SII74" s="399"/>
      <c r="SIJ74" s="399"/>
      <c r="SIK74" s="399"/>
      <c r="SIL74" s="918"/>
      <c r="SIM74" s="918"/>
      <c r="SIN74" s="918"/>
      <c r="SIO74" s="566"/>
      <c r="SIP74" s="399"/>
      <c r="SIQ74" s="399"/>
      <c r="SIR74" s="399"/>
      <c r="SIS74" s="567"/>
      <c r="SIT74" s="399"/>
      <c r="SIU74" s="399"/>
      <c r="SIV74" s="399"/>
      <c r="SIW74" s="399"/>
      <c r="SIX74" s="399"/>
      <c r="SIY74" s="399"/>
      <c r="SIZ74" s="399"/>
      <c r="SJA74" s="399"/>
      <c r="SJB74" s="399"/>
      <c r="SJC74" s="918"/>
      <c r="SJD74" s="918"/>
      <c r="SJE74" s="918"/>
      <c r="SJF74" s="566"/>
      <c r="SJG74" s="399"/>
      <c r="SJH74" s="399"/>
      <c r="SJI74" s="399"/>
      <c r="SJJ74" s="567"/>
      <c r="SJK74" s="399"/>
      <c r="SJL74" s="399"/>
      <c r="SJM74" s="399"/>
      <c r="SJN74" s="399"/>
      <c r="SJO74" s="399"/>
      <c r="SJP74" s="399"/>
      <c r="SJQ74" s="399"/>
      <c r="SJR74" s="399"/>
      <c r="SJS74" s="399"/>
      <c r="SJT74" s="918"/>
      <c r="SJU74" s="918"/>
      <c r="SJV74" s="918"/>
      <c r="SJW74" s="566"/>
      <c r="SJX74" s="399"/>
      <c r="SJY74" s="399"/>
      <c r="SJZ74" s="399"/>
      <c r="SKA74" s="567"/>
      <c r="SKB74" s="399"/>
      <c r="SKC74" s="399"/>
      <c r="SKD74" s="399"/>
      <c r="SKE74" s="399"/>
      <c r="SKF74" s="399"/>
      <c r="SKG74" s="399"/>
      <c r="SKH74" s="399"/>
      <c r="SKI74" s="399"/>
      <c r="SKJ74" s="399"/>
      <c r="SKK74" s="918"/>
      <c r="SKL74" s="918"/>
      <c r="SKM74" s="918"/>
      <c r="SKN74" s="566"/>
      <c r="SKO74" s="399"/>
      <c r="SKP74" s="399"/>
      <c r="SKQ74" s="399"/>
      <c r="SKR74" s="567"/>
      <c r="SKS74" s="399"/>
      <c r="SKT74" s="399"/>
      <c r="SKU74" s="399"/>
      <c r="SKV74" s="399"/>
      <c r="SKW74" s="399"/>
      <c r="SKX74" s="399"/>
      <c r="SKY74" s="399"/>
      <c r="SKZ74" s="399"/>
      <c r="SLA74" s="399"/>
      <c r="SLB74" s="918"/>
      <c r="SLC74" s="918"/>
      <c r="SLD74" s="918"/>
      <c r="SLE74" s="566"/>
      <c r="SLF74" s="399"/>
      <c r="SLG74" s="399"/>
      <c r="SLH74" s="399"/>
      <c r="SLI74" s="567"/>
      <c r="SLJ74" s="399"/>
      <c r="SLK74" s="399"/>
      <c r="SLL74" s="399"/>
      <c r="SLM74" s="399"/>
      <c r="SLN74" s="399"/>
      <c r="SLO74" s="399"/>
      <c r="SLP74" s="399"/>
      <c r="SLQ74" s="399"/>
      <c r="SLR74" s="399"/>
      <c r="SLS74" s="918"/>
      <c r="SLT74" s="918"/>
      <c r="SLU74" s="918"/>
      <c r="SLV74" s="566"/>
      <c r="SLW74" s="399"/>
      <c r="SLX74" s="399"/>
      <c r="SLY74" s="399"/>
      <c r="SLZ74" s="567"/>
      <c r="SMA74" s="399"/>
      <c r="SMB74" s="399"/>
      <c r="SMC74" s="399"/>
      <c r="SMD74" s="399"/>
      <c r="SME74" s="399"/>
      <c r="SMF74" s="399"/>
      <c r="SMG74" s="399"/>
      <c r="SMH74" s="399"/>
      <c r="SMI74" s="399"/>
      <c r="SMJ74" s="918"/>
      <c r="SMK74" s="918"/>
      <c r="SML74" s="918"/>
      <c r="SMM74" s="566"/>
      <c r="SMN74" s="399"/>
      <c r="SMO74" s="399"/>
      <c r="SMP74" s="399"/>
      <c r="SMQ74" s="567"/>
      <c r="SMR74" s="399"/>
      <c r="SMS74" s="399"/>
      <c r="SMT74" s="399"/>
      <c r="SMU74" s="399"/>
      <c r="SMV74" s="399"/>
      <c r="SMW74" s="399"/>
      <c r="SMX74" s="399"/>
      <c r="SMY74" s="399"/>
      <c r="SMZ74" s="399"/>
      <c r="SNA74" s="918"/>
      <c r="SNB74" s="918"/>
      <c r="SNC74" s="918"/>
      <c r="SND74" s="566"/>
      <c r="SNE74" s="399"/>
      <c r="SNF74" s="399"/>
      <c r="SNG74" s="399"/>
      <c r="SNH74" s="567"/>
      <c r="SNI74" s="399"/>
      <c r="SNJ74" s="399"/>
      <c r="SNK74" s="399"/>
      <c r="SNL74" s="399"/>
      <c r="SNM74" s="399"/>
      <c r="SNN74" s="399"/>
      <c r="SNO74" s="399"/>
      <c r="SNP74" s="399"/>
      <c r="SNQ74" s="399"/>
      <c r="SNR74" s="918"/>
      <c r="SNS74" s="918"/>
      <c r="SNT74" s="918"/>
      <c r="SNU74" s="566"/>
      <c r="SNV74" s="399"/>
      <c r="SNW74" s="399"/>
      <c r="SNX74" s="399"/>
      <c r="SNY74" s="567"/>
      <c r="SNZ74" s="399"/>
      <c r="SOA74" s="399"/>
      <c r="SOB74" s="399"/>
      <c r="SOC74" s="399"/>
      <c r="SOD74" s="399"/>
      <c r="SOE74" s="399"/>
      <c r="SOF74" s="399"/>
      <c r="SOG74" s="399"/>
      <c r="SOH74" s="399"/>
      <c r="SOI74" s="918"/>
      <c r="SOJ74" s="918"/>
      <c r="SOK74" s="918"/>
      <c r="SOL74" s="566"/>
      <c r="SOM74" s="399"/>
      <c r="SON74" s="399"/>
      <c r="SOO74" s="399"/>
      <c r="SOP74" s="567"/>
      <c r="SOQ74" s="399"/>
      <c r="SOR74" s="399"/>
      <c r="SOS74" s="399"/>
      <c r="SOT74" s="399"/>
      <c r="SOU74" s="399"/>
      <c r="SOV74" s="399"/>
      <c r="SOW74" s="399"/>
      <c r="SOX74" s="399"/>
      <c r="SOY74" s="399"/>
      <c r="SOZ74" s="918"/>
      <c r="SPA74" s="918"/>
      <c r="SPB74" s="918"/>
      <c r="SPC74" s="566"/>
      <c r="SPD74" s="399"/>
      <c r="SPE74" s="399"/>
      <c r="SPF74" s="399"/>
      <c r="SPG74" s="567"/>
      <c r="SPH74" s="399"/>
      <c r="SPI74" s="399"/>
      <c r="SPJ74" s="399"/>
      <c r="SPK74" s="399"/>
      <c r="SPL74" s="399"/>
      <c r="SPM74" s="399"/>
      <c r="SPN74" s="399"/>
      <c r="SPO74" s="399"/>
      <c r="SPP74" s="399"/>
      <c r="SPQ74" s="918"/>
      <c r="SPR74" s="918"/>
      <c r="SPS74" s="918"/>
      <c r="SPT74" s="566"/>
      <c r="SPU74" s="399"/>
      <c r="SPV74" s="399"/>
      <c r="SPW74" s="399"/>
      <c r="SPX74" s="567"/>
      <c r="SPY74" s="399"/>
      <c r="SPZ74" s="399"/>
      <c r="SQA74" s="399"/>
      <c r="SQB74" s="399"/>
      <c r="SQC74" s="399"/>
      <c r="SQD74" s="399"/>
      <c r="SQE74" s="399"/>
      <c r="SQF74" s="399"/>
      <c r="SQG74" s="399"/>
      <c r="SQH74" s="918"/>
      <c r="SQI74" s="918"/>
      <c r="SQJ74" s="918"/>
      <c r="SQK74" s="566"/>
      <c r="SQL74" s="399"/>
      <c r="SQM74" s="399"/>
      <c r="SQN74" s="399"/>
      <c r="SQO74" s="567"/>
      <c r="SQP74" s="399"/>
      <c r="SQQ74" s="399"/>
      <c r="SQR74" s="399"/>
      <c r="SQS74" s="399"/>
      <c r="SQT74" s="399"/>
      <c r="SQU74" s="399"/>
      <c r="SQV74" s="399"/>
      <c r="SQW74" s="399"/>
      <c r="SQX74" s="399"/>
      <c r="SQY74" s="918"/>
      <c r="SQZ74" s="918"/>
      <c r="SRA74" s="918"/>
      <c r="SRB74" s="566"/>
      <c r="SRC74" s="399"/>
      <c r="SRD74" s="399"/>
      <c r="SRE74" s="399"/>
      <c r="SRF74" s="567"/>
      <c r="SRG74" s="399"/>
      <c r="SRH74" s="399"/>
      <c r="SRI74" s="399"/>
      <c r="SRJ74" s="399"/>
      <c r="SRK74" s="399"/>
      <c r="SRL74" s="399"/>
      <c r="SRM74" s="399"/>
      <c r="SRN74" s="399"/>
      <c r="SRO74" s="399"/>
      <c r="SRP74" s="918"/>
      <c r="SRQ74" s="918"/>
      <c r="SRR74" s="918"/>
      <c r="SRS74" s="566"/>
      <c r="SRT74" s="399"/>
      <c r="SRU74" s="399"/>
      <c r="SRV74" s="399"/>
      <c r="SRW74" s="567"/>
      <c r="SRX74" s="399"/>
      <c r="SRY74" s="399"/>
      <c r="SRZ74" s="399"/>
      <c r="SSA74" s="399"/>
      <c r="SSB74" s="399"/>
      <c r="SSC74" s="399"/>
      <c r="SSD74" s="399"/>
      <c r="SSE74" s="399"/>
      <c r="SSF74" s="399"/>
      <c r="SSG74" s="918"/>
      <c r="SSH74" s="918"/>
      <c r="SSI74" s="918"/>
      <c r="SSJ74" s="566"/>
      <c r="SSK74" s="399"/>
      <c r="SSL74" s="399"/>
      <c r="SSM74" s="399"/>
      <c r="SSN74" s="567"/>
      <c r="SSO74" s="399"/>
      <c r="SSP74" s="399"/>
      <c r="SSQ74" s="399"/>
      <c r="SSR74" s="399"/>
      <c r="SSS74" s="399"/>
      <c r="SST74" s="399"/>
      <c r="SSU74" s="399"/>
      <c r="SSV74" s="399"/>
      <c r="SSW74" s="399"/>
      <c r="SSX74" s="918"/>
      <c r="SSY74" s="918"/>
      <c r="SSZ74" s="918"/>
      <c r="STA74" s="566"/>
      <c r="STB74" s="399"/>
      <c r="STC74" s="399"/>
      <c r="STD74" s="399"/>
      <c r="STE74" s="567"/>
      <c r="STF74" s="399"/>
      <c r="STG74" s="399"/>
      <c r="STH74" s="399"/>
      <c r="STI74" s="399"/>
      <c r="STJ74" s="399"/>
      <c r="STK74" s="399"/>
      <c r="STL74" s="399"/>
      <c r="STM74" s="399"/>
      <c r="STN74" s="399"/>
      <c r="STO74" s="918"/>
      <c r="STP74" s="918"/>
      <c r="STQ74" s="918"/>
      <c r="STR74" s="566"/>
      <c r="STS74" s="399"/>
      <c r="STT74" s="399"/>
      <c r="STU74" s="399"/>
      <c r="STV74" s="567"/>
      <c r="STW74" s="399"/>
      <c r="STX74" s="399"/>
      <c r="STY74" s="399"/>
      <c r="STZ74" s="399"/>
      <c r="SUA74" s="399"/>
      <c r="SUB74" s="399"/>
      <c r="SUC74" s="399"/>
      <c r="SUD74" s="399"/>
      <c r="SUE74" s="399"/>
      <c r="SUF74" s="918"/>
      <c r="SUG74" s="918"/>
      <c r="SUH74" s="918"/>
      <c r="SUI74" s="566"/>
      <c r="SUJ74" s="399"/>
      <c r="SUK74" s="399"/>
      <c r="SUL74" s="399"/>
      <c r="SUM74" s="567"/>
      <c r="SUN74" s="399"/>
      <c r="SUO74" s="399"/>
      <c r="SUP74" s="399"/>
      <c r="SUQ74" s="399"/>
      <c r="SUR74" s="399"/>
      <c r="SUS74" s="399"/>
      <c r="SUT74" s="399"/>
      <c r="SUU74" s="399"/>
      <c r="SUV74" s="399"/>
      <c r="SUW74" s="918"/>
      <c r="SUX74" s="918"/>
      <c r="SUY74" s="918"/>
      <c r="SUZ74" s="566"/>
      <c r="SVA74" s="399"/>
      <c r="SVB74" s="399"/>
      <c r="SVC74" s="399"/>
      <c r="SVD74" s="567"/>
      <c r="SVE74" s="399"/>
      <c r="SVF74" s="399"/>
      <c r="SVG74" s="399"/>
      <c r="SVH74" s="399"/>
      <c r="SVI74" s="399"/>
      <c r="SVJ74" s="399"/>
      <c r="SVK74" s="399"/>
      <c r="SVL74" s="399"/>
      <c r="SVM74" s="399"/>
      <c r="SVN74" s="918"/>
      <c r="SVO74" s="918"/>
      <c r="SVP74" s="918"/>
      <c r="SVQ74" s="566"/>
      <c r="SVR74" s="399"/>
      <c r="SVS74" s="399"/>
      <c r="SVT74" s="399"/>
      <c r="SVU74" s="567"/>
      <c r="SVV74" s="399"/>
      <c r="SVW74" s="399"/>
      <c r="SVX74" s="399"/>
      <c r="SVY74" s="399"/>
      <c r="SVZ74" s="399"/>
      <c r="SWA74" s="399"/>
      <c r="SWB74" s="399"/>
      <c r="SWC74" s="399"/>
      <c r="SWD74" s="399"/>
      <c r="SWE74" s="918"/>
      <c r="SWF74" s="918"/>
      <c r="SWG74" s="918"/>
      <c r="SWH74" s="566"/>
      <c r="SWI74" s="399"/>
      <c r="SWJ74" s="399"/>
      <c r="SWK74" s="399"/>
      <c r="SWL74" s="567"/>
      <c r="SWM74" s="399"/>
      <c r="SWN74" s="399"/>
      <c r="SWO74" s="399"/>
      <c r="SWP74" s="399"/>
      <c r="SWQ74" s="399"/>
      <c r="SWR74" s="399"/>
      <c r="SWS74" s="399"/>
      <c r="SWT74" s="399"/>
      <c r="SWU74" s="399"/>
      <c r="SWV74" s="918"/>
      <c r="SWW74" s="918"/>
      <c r="SWX74" s="918"/>
      <c r="SWY74" s="566"/>
      <c r="SWZ74" s="399"/>
      <c r="SXA74" s="399"/>
      <c r="SXB74" s="399"/>
      <c r="SXC74" s="567"/>
      <c r="SXD74" s="399"/>
      <c r="SXE74" s="399"/>
      <c r="SXF74" s="399"/>
      <c r="SXG74" s="399"/>
      <c r="SXH74" s="399"/>
      <c r="SXI74" s="399"/>
      <c r="SXJ74" s="399"/>
      <c r="SXK74" s="399"/>
      <c r="SXL74" s="399"/>
      <c r="SXM74" s="918"/>
      <c r="SXN74" s="918"/>
      <c r="SXO74" s="918"/>
      <c r="SXP74" s="566"/>
      <c r="SXQ74" s="399"/>
      <c r="SXR74" s="399"/>
      <c r="SXS74" s="399"/>
      <c r="SXT74" s="567"/>
      <c r="SXU74" s="399"/>
      <c r="SXV74" s="399"/>
      <c r="SXW74" s="399"/>
      <c r="SXX74" s="399"/>
      <c r="SXY74" s="399"/>
      <c r="SXZ74" s="399"/>
      <c r="SYA74" s="399"/>
      <c r="SYB74" s="399"/>
      <c r="SYC74" s="399"/>
      <c r="SYD74" s="918"/>
      <c r="SYE74" s="918"/>
      <c r="SYF74" s="918"/>
      <c r="SYG74" s="566"/>
      <c r="SYH74" s="399"/>
      <c r="SYI74" s="399"/>
      <c r="SYJ74" s="399"/>
      <c r="SYK74" s="567"/>
      <c r="SYL74" s="399"/>
      <c r="SYM74" s="399"/>
      <c r="SYN74" s="399"/>
      <c r="SYO74" s="399"/>
      <c r="SYP74" s="399"/>
      <c r="SYQ74" s="399"/>
      <c r="SYR74" s="399"/>
      <c r="SYS74" s="399"/>
      <c r="SYT74" s="399"/>
      <c r="SYU74" s="918"/>
      <c r="SYV74" s="918"/>
      <c r="SYW74" s="918"/>
      <c r="SYX74" s="566"/>
      <c r="SYY74" s="399"/>
      <c r="SYZ74" s="399"/>
      <c r="SZA74" s="399"/>
      <c r="SZB74" s="567"/>
      <c r="SZC74" s="399"/>
      <c r="SZD74" s="399"/>
      <c r="SZE74" s="399"/>
      <c r="SZF74" s="399"/>
      <c r="SZG74" s="399"/>
      <c r="SZH74" s="399"/>
      <c r="SZI74" s="399"/>
      <c r="SZJ74" s="399"/>
      <c r="SZK74" s="399"/>
      <c r="SZL74" s="918"/>
      <c r="SZM74" s="918"/>
      <c r="SZN74" s="918"/>
      <c r="SZO74" s="566"/>
      <c r="SZP74" s="399"/>
      <c r="SZQ74" s="399"/>
      <c r="SZR74" s="399"/>
      <c r="SZS74" s="567"/>
      <c r="SZT74" s="399"/>
      <c r="SZU74" s="399"/>
      <c r="SZV74" s="399"/>
      <c r="SZW74" s="399"/>
      <c r="SZX74" s="399"/>
      <c r="SZY74" s="399"/>
      <c r="SZZ74" s="399"/>
      <c r="TAA74" s="399"/>
      <c r="TAB74" s="399"/>
      <c r="TAC74" s="918"/>
      <c r="TAD74" s="918"/>
      <c r="TAE74" s="918"/>
      <c r="TAF74" s="566"/>
      <c r="TAG74" s="399"/>
      <c r="TAH74" s="399"/>
      <c r="TAI74" s="399"/>
      <c r="TAJ74" s="567"/>
      <c r="TAK74" s="399"/>
      <c r="TAL74" s="399"/>
      <c r="TAM74" s="399"/>
      <c r="TAN74" s="399"/>
      <c r="TAO74" s="399"/>
      <c r="TAP74" s="399"/>
      <c r="TAQ74" s="399"/>
      <c r="TAR74" s="399"/>
      <c r="TAS74" s="399"/>
      <c r="TAT74" s="918"/>
      <c r="TAU74" s="918"/>
      <c r="TAV74" s="918"/>
      <c r="TAW74" s="566"/>
      <c r="TAX74" s="399"/>
      <c r="TAY74" s="399"/>
      <c r="TAZ74" s="399"/>
      <c r="TBA74" s="567"/>
      <c r="TBB74" s="399"/>
      <c r="TBC74" s="399"/>
      <c r="TBD74" s="399"/>
      <c r="TBE74" s="399"/>
      <c r="TBF74" s="399"/>
      <c r="TBG74" s="399"/>
      <c r="TBH74" s="399"/>
      <c r="TBI74" s="399"/>
      <c r="TBJ74" s="399"/>
      <c r="TBK74" s="918"/>
      <c r="TBL74" s="918"/>
      <c r="TBM74" s="918"/>
      <c r="TBN74" s="566"/>
      <c r="TBO74" s="399"/>
      <c r="TBP74" s="399"/>
      <c r="TBQ74" s="399"/>
      <c r="TBR74" s="567"/>
      <c r="TBS74" s="399"/>
      <c r="TBT74" s="399"/>
      <c r="TBU74" s="399"/>
      <c r="TBV74" s="399"/>
      <c r="TBW74" s="399"/>
      <c r="TBX74" s="399"/>
      <c r="TBY74" s="399"/>
      <c r="TBZ74" s="399"/>
      <c r="TCA74" s="399"/>
      <c r="TCB74" s="918"/>
      <c r="TCC74" s="918"/>
      <c r="TCD74" s="918"/>
      <c r="TCE74" s="566"/>
      <c r="TCF74" s="399"/>
      <c r="TCG74" s="399"/>
      <c r="TCH74" s="399"/>
      <c r="TCI74" s="567"/>
      <c r="TCJ74" s="399"/>
      <c r="TCK74" s="399"/>
      <c r="TCL74" s="399"/>
      <c r="TCM74" s="399"/>
      <c r="TCN74" s="399"/>
      <c r="TCO74" s="399"/>
      <c r="TCP74" s="399"/>
      <c r="TCQ74" s="399"/>
      <c r="TCR74" s="399"/>
      <c r="TCS74" s="918"/>
      <c r="TCT74" s="918"/>
      <c r="TCU74" s="918"/>
      <c r="TCV74" s="566"/>
      <c r="TCW74" s="399"/>
      <c r="TCX74" s="399"/>
      <c r="TCY74" s="399"/>
      <c r="TCZ74" s="567"/>
      <c r="TDA74" s="399"/>
      <c r="TDB74" s="399"/>
      <c r="TDC74" s="399"/>
      <c r="TDD74" s="399"/>
      <c r="TDE74" s="399"/>
      <c r="TDF74" s="399"/>
      <c r="TDG74" s="399"/>
      <c r="TDH74" s="399"/>
      <c r="TDI74" s="399"/>
      <c r="TDJ74" s="918"/>
      <c r="TDK74" s="918"/>
      <c r="TDL74" s="918"/>
      <c r="TDM74" s="566"/>
      <c r="TDN74" s="399"/>
      <c r="TDO74" s="399"/>
      <c r="TDP74" s="399"/>
      <c r="TDQ74" s="567"/>
      <c r="TDR74" s="399"/>
      <c r="TDS74" s="399"/>
      <c r="TDT74" s="399"/>
      <c r="TDU74" s="399"/>
      <c r="TDV74" s="399"/>
      <c r="TDW74" s="399"/>
      <c r="TDX74" s="399"/>
      <c r="TDY74" s="399"/>
      <c r="TDZ74" s="399"/>
      <c r="TEA74" s="918"/>
      <c r="TEB74" s="918"/>
      <c r="TEC74" s="918"/>
      <c r="TED74" s="566"/>
      <c r="TEE74" s="399"/>
      <c r="TEF74" s="399"/>
      <c r="TEG74" s="399"/>
      <c r="TEH74" s="567"/>
      <c r="TEI74" s="399"/>
      <c r="TEJ74" s="399"/>
      <c r="TEK74" s="399"/>
      <c r="TEL74" s="399"/>
      <c r="TEM74" s="399"/>
      <c r="TEN74" s="399"/>
      <c r="TEO74" s="399"/>
      <c r="TEP74" s="399"/>
      <c r="TEQ74" s="399"/>
      <c r="TER74" s="918"/>
      <c r="TES74" s="918"/>
      <c r="TET74" s="918"/>
      <c r="TEU74" s="566"/>
      <c r="TEV74" s="399"/>
      <c r="TEW74" s="399"/>
      <c r="TEX74" s="399"/>
      <c r="TEY74" s="567"/>
      <c r="TEZ74" s="399"/>
      <c r="TFA74" s="399"/>
      <c r="TFB74" s="399"/>
      <c r="TFC74" s="399"/>
      <c r="TFD74" s="399"/>
      <c r="TFE74" s="399"/>
      <c r="TFF74" s="399"/>
      <c r="TFG74" s="399"/>
      <c r="TFH74" s="399"/>
      <c r="TFI74" s="918"/>
      <c r="TFJ74" s="918"/>
      <c r="TFK74" s="918"/>
      <c r="TFL74" s="566"/>
      <c r="TFM74" s="399"/>
      <c r="TFN74" s="399"/>
      <c r="TFO74" s="399"/>
      <c r="TFP74" s="567"/>
      <c r="TFQ74" s="399"/>
      <c r="TFR74" s="399"/>
      <c r="TFS74" s="399"/>
      <c r="TFT74" s="399"/>
      <c r="TFU74" s="399"/>
      <c r="TFV74" s="399"/>
      <c r="TFW74" s="399"/>
      <c r="TFX74" s="399"/>
      <c r="TFY74" s="399"/>
      <c r="TFZ74" s="918"/>
      <c r="TGA74" s="918"/>
      <c r="TGB74" s="918"/>
      <c r="TGC74" s="566"/>
      <c r="TGD74" s="399"/>
      <c r="TGE74" s="399"/>
      <c r="TGF74" s="399"/>
      <c r="TGG74" s="567"/>
      <c r="TGH74" s="399"/>
      <c r="TGI74" s="399"/>
      <c r="TGJ74" s="399"/>
      <c r="TGK74" s="399"/>
      <c r="TGL74" s="399"/>
      <c r="TGM74" s="399"/>
      <c r="TGN74" s="399"/>
      <c r="TGO74" s="399"/>
      <c r="TGP74" s="399"/>
      <c r="TGQ74" s="918"/>
      <c r="TGR74" s="918"/>
      <c r="TGS74" s="918"/>
      <c r="TGT74" s="566"/>
      <c r="TGU74" s="399"/>
      <c r="TGV74" s="399"/>
      <c r="TGW74" s="399"/>
      <c r="TGX74" s="567"/>
      <c r="TGY74" s="399"/>
      <c r="TGZ74" s="399"/>
      <c r="THA74" s="399"/>
      <c r="THB74" s="399"/>
      <c r="THC74" s="399"/>
      <c r="THD74" s="399"/>
      <c r="THE74" s="399"/>
      <c r="THF74" s="399"/>
      <c r="THG74" s="399"/>
      <c r="THH74" s="918"/>
      <c r="THI74" s="918"/>
      <c r="THJ74" s="918"/>
      <c r="THK74" s="566"/>
      <c r="THL74" s="399"/>
      <c r="THM74" s="399"/>
      <c r="THN74" s="399"/>
      <c r="THO74" s="567"/>
      <c r="THP74" s="399"/>
      <c r="THQ74" s="399"/>
      <c r="THR74" s="399"/>
      <c r="THS74" s="399"/>
      <c r="THT74" s="399"/>
      <c r="THU74" s="399"/>
      <c r="THV74" s="399"/>
      <c r="THW74" s="399"/>
      <c r="THX74" s="399"/>
      <c r="THY74" s="918"/>
      <c r="THZ74" s="918"/>
      <c r="TIA74" s="918"/>
      <c r="TIB74" s="566"/>
      <c r="TIC74" s="399"/>
      <c r="TID74" s="399"/>
      <c r="TIE74" s="399"/>
      <c r="TIF74" s="567"/>
      <c r="TIG74" s="399"/>
      <c r="TIH74" s="399"/>
      <c r="TII74" s="399"/>
      <c r="TIJ74" s="399"/>
      <c r="TIK74" s="399"/>
      <c r="TIL74" s="399"/>
      <c r="TIM74" s="399"/>
      <c r="TIN74" s="399"/>
      <c r="TIO74" s="399"/>
      <c r="TIP74" s="918"/>
      <c r="TIQ74" s="918"/>
      <c r="TIR74" s="918"/>
      <c r="TIS74" s="566"/>
      <c r="TIT74" s="399"/>
      <c r="TIU74" s="399"/>
      <c r="TIV74" s="399"/>
      <c r="TIW74" s="567"/>
      <c r="TIX74" s="399"/>
      <c r="TIY74" s="399"/>
      <c r="TIZ74" s="399"/>
      <c r="TJA74" s="399"/>
      <c r="TJB74" s="399"/>
      <c r="TJC74" s="399"/>
      <c r="TJD74" s="399"/>
      <c r="TJE74" s="399"/>
      <c r="TJF74" s="399"/>
      <c r="TJG74" s="918"/>
      <c r="TJH74" s="918"/>
      <c r="TJI74" s="918"/>
      <c r="TJJ74" s="566"/>
      <c r="TJK74" s="399"/>
      <c r="TJL74" s="399"/>
      <c r="TJM74" s="399"/>
      <c r="TJN74" s="567"/>
      <c r="TJO74" s="399"/>
      <c r="TJP74" s="399"/>
      <c r="TJQ74" s="399"/>
      <c r="TJR74" s="399"/>
      <c r="TJS74" s="399"/>
      <c r="TJT74" s="399"/>
      <c r="TJU74" s="399"/>
      <c r="TJV74" s="399"/>
      <c r="TJW74" s="399"/>
      <c r="TJX74" s="918"/>
      <c r="TJY74" s="918"/>
      <c r="TJZ74" s="918"/>
      <c r="TKA74" s="566"/>
      <c r="TKB74" s="399"/>
      <c r="TKC74" s="399"/>
      <c r="TKD74" s="399"/>
      <c r="TKE74" s="567"/>
      <c r="TKF74" s="399"/>
      <c r="TKG74" s="399"/>
      <c r="TKH74" s="399"/>
      <c r="TKI74" s="399"/>
      <c r="TKJ74" s="399"/>
      <c r="TKK74" s="399"/>
      <c r="TKL74" s="399"/>
      <c r="TKM74" s="399"/>
      <c r="TKN74" s="399"/>
      <c r="TKO74" s="918"/>
      <c r="TKP74" s="918"/>
      <c r="TKQ74" s="918"/>
      <c r="TKR74" s="566"/>
      <c r="TKS74" s="399"/>
      <c r="TKT74" s="399"/>
      <c r="TKU74" s="399"/>
      <c r="TKV74" s="567"/>
      <c r="TKW74" s="399"/>
      <c r="TKX74" s="399"/>
      <c r="TKY74" s="399"/>
      <c r="TKZ74" s="399"/>
      <c r="TLA74" s="399"/>
      <c r="TLB74" s="399"/>
      <c r="TLC74" s="399"/>
      <c r="TLD74" s="399"/>
      <c r="TLE74" s="399"/>
      <c r="TLF74" s="918"/>
      <c r="TLG74" s="918"/>
      <c r="TLH74" s="918"/>
      <c r="TLI74" s="566"/>
      <c r="TLJ74" s="399"/>
      <c r="TLK74" s="399"/>
      <c r="TLL74" s="399"/>
      <c r="TLM74" s="567"/>
      <c r="TLN74" s="399"/>
      <c r="TLO74" s="399"/>
      <c r="TLP74" s="399"/>
      <c r="TLQ74" s="399"/>
      <c r="TLR74" s="399"/>
      <c r="TLS74" s="399"/>
      <c r="TLT74" s="399"/>
      <c r="TLU74" s="399"/>
      <c r="TLV74" s="399"/>
      <c r="TLW74" s="918"/>
      <c r="TLX74" s="918"/>
      <c r="TLY74" s="918"/>
      <c r="TLZ74" s="566"/>
      <c r="TMA74" s="399"/>
      <c r="TMB74" s="399"/>
      <c r="TMC74" s="399"/>
      <c r="TMD74" s="567"/>
      <c r="TME74" s="399"/>
      <c r="TMF74" s="399"/>
      <c r="TMG74" s="399"/>
      <c r="TMH74" s="399"/>
      <c r="TMI74" s="399"/>
      <c r="TMJ74" s="399"/>
      <c r="TMK74" s="399"/>
      <c r="TML74" s="399"/>
      <c r="TMM74" s="399"/>
      <c r="TMN74" s="918"/>
      <c r="TMO74" s="918"/>
      <c r="TMP74" s="918"/>
      <c r="TMQ74" s="566"/>
      <c r="TMR74" s="399"/>
      <c r="TMS74" s="399"/>
      <c r="TMT74" s="399"/>
      <c r="TMU74" s="567"/>
      <c r="TMV74" s="399"/>
      <c r="TMW74" s="399"/>
      <c r="TMX74" s="399"/>
      <c r="TMY74" s="399"/>
      <c r="TMZ74" s="399"/>
      <c r="TNA74" s="399"/>
      <c r="TNB74" s="399"/>
      <c r="TNC74" s="399"/>
      <c r="TND74" s="399"/>
      <c r="TNE74" s="918"/>
      <c r="TNF74" s="918"/>
      <c r="TNG74" s="918"/>
      <c r="TNH74" s="566"/>
      <c r="TNI74" s="399"/>
      <c r="TNJ74" s="399"/>
      <c r="TNK74" s="399"/>
      <c r="TNL74" s="567"/>
      <c r="TNM74" s="399"/>
      <c r="TNN74" s="399"/>
      <c r="TNO74" s="399"/>
      <c r="TNP74" s="399"/>
      <c r="TNQ74" s="399"/>
      <c r="TNR74" s="399"/>
      <c r="TNS74" s="399"/>
      <c r="TNT74" s="399"/>
      <c r="TNU74" s="399"/>
      <c r="TNV74" s="918"/>
      <c r="TNW74" s="918"/>
      <c r="TNX74" s="918"/>
      <c r="TNY74" s="566"/>
      <c r="TNZ74" s="399"/>
      <c r="TOA74" s="399"/>
      <c r="TOB74" s="399"/>
      <c r="TOC74" s="567"/>
      <c r="TOD74" s="399"/>
      <c r="TOE74" s="399"/>
      <c r="TOF74" s="399"/>
      <c r="TOG74" s="399"/>
      <c r="TOH74" s="399"/>
      <c r="TOI74" s="399"/>
      <c r="TOJ74" s="399"/>
      <c r="TOK74" s="399"/>
      <c r="TOL74" s="399"/>
      <c r="TOM74" s="918"/>
      <c r="TON74" s="918"/>
      <c r="TOO74" s="918"/>
      <c r="TOP74" s="566"/>
      <c r="TOQ74" s="399"/>
      <c r="TOR74" s="399"/>
      <c r="TOS74" s="399"/>
      <c r="TOT74" s="567"/>
      <c r="TOU74" s="399"/>
      <c r="TOV74" s="399"/>
      <c r="TOW74" s="399"/>
      <c r="TOX74" s="399"/>
      <c r="TOY74" s="399"/>
      <c r="TOZ74" s="399"/>
      <c r="TPA74" s="399"/>
      <c r="TPB74" s="399"/>
      <c r="TPC74" s="399"/>
      <c r="TPD74" s="918"/>
      <c r="TPE74" s="918"/>
      <c r="TPF74" s="918"/>
      <c r="TPG74" s="566"/>
      <c r="TPH74" s="399"/>
      <c r="TPI74" s="399"/>
      <c r="TPJ74" s="399"/>
      <c r="TPK74" s="567"/>
      <c r="TPL74" s="399"/>
      <c r="TPM74" s="399"/>
      <c r="TPN74" s="399"/>
      <c r="TPO74" s="399"/>
      <c r="TPP74" s="399"/>
      <c r="TPQ74" s="399"/>
      <c r="TPR74" s="399"/>
      <c r="TPS74" s="399"/>
      <c r="TPT74" s="399"/>
      <c r="TPU74" s="918"/>
      <c r="TPV74" s="918"/>
      <c r="TPW74" s="918"/>
      <c r="TPX74" s="566"/>
      <c r="TPY74" s="399"/>
      <c r="TPZ74" s="399"/>
      <c r="TQA74" s="399"/>
      <c r="TQB74" s="567"/>
      <c r="TQC74" s="399"/>
      <c r="TQD74" s="399"/>
      <c r="TQE74" s="399"/>
      <c r="TQF74" s="399"/>
      <c r="TQG74" s="399"/>
      <c r="TQH74" s="399"/>
      <c r="TQI74" s="399"/>
      <c r="TQJ74" s="399"/>
      <c r="TQK74" s="399"/>
      <c r="TQL74" s="918"/>
      <c r="TQM74" s="918"/>
      <c r="TQN74" s="918"/>
      <c r="TQO74" s="566"/>
      <c r="TQP74" s="399"/>
      <c r="TQQ74" s="399"/>
      <c r="TQR74" s="399"/>
      <c r="TQS74" s="567"/>
      <c r="TQT74" s="399"/>
      <c r="TQU74" s="399"/>
      <c r="TQV74" s="399"/>
      <c r="TQW74" s="399"/>
      <c r="TQX74" s="399"/>
      <c r="TQY74" s="399"/>
      <c r="TQZ74" s="399"/>
      <c r="TRA74" s="399"/>
      <c r="TRB74" s="399"/>
      <c r="TRC74" s="918"/>
      <c r="TRD74" s="918"/>
      <c r="TRE74" s="918"/>
      <c r="TRF74" s="566"/>
      <c r="TRG74" s="399"/>
      <c r="TRH74" s="399"/>
      <c r="TRI74" s="399"/>
      <c r="TRJ74" s="567"/>
      <c r="TRK74" s="399"/>
      <c r="TRL74" s="399"/>
      <c r="TRM74" s="399"/>
      <c r="TRN74" s="399"/>
      <c r="TRO74" s="399"/>
      <c r="TRP74" s="399"/>
      <c r="TRQ74" s="399"/>
      <c r="TRR74" s="399"/>
      <c r="TRS74" s="399"/>
      <c r="TRT74" s="918"/>
      <c r="TRU74" s="918"/>
      <c r="TRV74" s="918"/>
      <c r="TRW74" s="566"/>
      <c r="TRX74" s="399"/>
      <c r="TRY74" s="399"/>
      <c r="TRZ74" s="399"/>
      <c r="TSA74" s="567"/>
      <c r="TSB74" s="399"/>
      <c r="TSC74" s="399"/>
      <c r="TSD74" s="399"/>
      <c r="TSE74" s="399"/>
      <c r="TSF74" s="399"/>
      <c r="TSG74" s="399"/>
      <c r="TSH74" s="399"/>
      <c r="TSI74" s="399"/>
      <c r="TSJ74" s="399"/>
      <c r="TSK74" s="918"/>
      <c r="TSL74" s="918"/>
      <c r="TSM74" s="918"/>
      <c r="TSN74" s="566"/>
      <c r="TSO74" s="399"/>
      <c r="TSP74" s="399"/>
      <c r="TSQ74" s="399"/>
      <c r="TSR74" s="567"/>
      <c r="TSS74" s="399"/>
      <c r="TST74" s="399"/>
      <c r="TSU74" s="399"/>
      <c r="TSV74" s="399"/>
      <c r="TSW74" s="399"/>
      <c r="TSX74" s="399"/>
      <c r="TSY74" s="399"/>
      <c r="TSZ74" s="399"/>
      <c r="TTA74" s="399"/>
      <c r="TTB74" s="918"/>
      <c r="TTC74" s="918"/>
      <c r="TTD74" s="918"/>
      <c r="TTE74" s="566"/>
      <c r="TTF74" s="399"/>
      <c r="TTG74" s="399"/>
      <c r="TTH74" s="399"/>
      <c r="TTI74" s="567"/>
      <c r="TTJ74" s="399"/>
      <c r="TTK74" s="399"/>
      <c r="TTL74" s="399"/>
      <c r="TTM74" s="399"/>
      <c r="TTN74" s="399"/>
      <c r="TTO74" s="399"/>
      <c r="TTP74" s="399"/>
      <c r="TTQ74" s="399"/>
      <c r="TTR74" s="399"/>
      <c r="TTS74" s="918"/>
      <c r="TTT74" s="918"/>
      <c r="TTU74" s="918"/>
      <c r="TTV74" s="566"/>
      <c r="TTW74" s="399"/>
      <c r="TTX74" s="399"/>
      <c r="TTY74" s="399"/>
      <c r="TTZ74" s="567"/>
      <c r="TUA74" s="399"/>
      <c r="TUB74" s="399"/>
      <c r="TUC74" s="399"/>
      <c r="TUD74" s="399"/>
      <c r="TUE74" s="399"/>
      <c r="TUF74" s="399"/>
      <c r="TUG74" s="399"/>
      <c r="TUH74" s="399"/>
      <c r="TUI74" s="399"/>
      <c r="TUJ74" s="918"/>
      <c r="TUK74" s="918"/>
      <c r="TUL74" s="918"/>
      <c r="TUM74" s="566"/>
      <c r="TUN74" s="399"/>
      <c r="TUO74" s="399"/>
      <c r="TUP74" s="399"/>
      <c r="TUQ74" s="567"/>
      <c r="TUR74" s="399"/>
      <c r="TUS74" s="399"/>
      <c r="TUT74" s="399"/>
      <c r="TUU74" s="399"/>
      <c r="TUV74" s="399"/>
      <c r="TUW74" s="399"/>
      <c r="TUX74" s="399"/>
      <c r="TUY74" s="399"/>
      <c r="TUZ74" s="399"/>
      <c r="TVA74" s="918"/>
      <c r="TVB74" s="918"/>
      <c r="TVC74" s="918"/>
      <c r="TVD74" s="566"/>
      <c r="TVE74" s="399"/>
      <c r="TVF74" s="399"/>
      <c r="TVG74" s="399"/>
      <c r="TVH74" s="567"/>
      <c r="TVI74" s="399"/>
      <c r="TVJ74" s="399"/>
      <c r="TVK74" s="399"/>
      <c r="TVL74" s="399"/>
      <c r="TVM74" s="399"/>
      <c r="TVN74" s="399"/>
      <c r="TVO74" s="399"/>
      <c r="TVP74" s="399"/>
      <c r="TVQ74" s="399"/>
      <c r="TVR74" s="918"/>
      <c r="TVS74" s="918"/>
      <c r="TVT74" s="918"/>
      <c r="TVU74" s="566"/>
      <c r="TVV74" s="399"/>
      <c r="TVW74" s="399"/>
      <c r="TVX74" s="399"/>
      <c r="TVY74" s="567"/>
      <c r="TVZ74" s="399"/>
      <c r="TWA74" s="399"/>
      <c r="TWB74" s="399"/>
      <c r="TWC74" s="399"/>
      <c r="TWD74" s="399"/>
      <c r="TWE74" s="399"/>
      <c r="TWF74" s="399"/>
      <c r="TWG74" s="399"/>
      <c r="TWH74" s="399"/>
      <c r="TWI74" s="918"/>
      <c r="TWJ74" s="918"/>
      <c r="TWK74" s="918"/>
      <c r="TWL74" s="566"/>
      <c r="TWM74" s="399"/>
      <c r="TWN74" s="399"/>
      <c r="TWO74" s="399"/>
      <c r="TWP74" s="567"/>
      <c r="TWQ74" s="399"/>
      <c r="TWR74" s="399"/>
      <c r="TWS74" s="399"/>
      <c r="TWT74" s="399"/>
      <c r="TWU74" s="399"/>
      <c r="TWV74" s="399"/>
      <c r="TWW74" s="399"/>
      <c r="TWX74" s="399"/>
      <c r="TWY74" s="399"/>
      <c r="TWZ74" s="918"/>
      <c r="TXA74" s="918"/>
      <c r="TXB74" s="918"/>
      <c r="TXC74" s="566"/>
      <c r="TXD74" s="399"/>
      <c r="TXE74" s="399"/>
      <c r="TXF74" s="399"/>
      <c r="TXG74" s="567"/>
      <c r="TXH74" s="399"/>
      <c r="TXI74" s="399"/>
      <c r="TXJ74" s="399"/>
      <c r="TXK74" s="399"/>
      <c r="TXL74" s="399"/>
      <c r="TXM74" s="399"/>
      <c r="TXN74" s="399"/>
      <c r="TXO74" s="399"/>
      <c r="TXP74" s="399"/>
      <c r="TXQ74" s="918"/>
      <c r="TXR74" s="918"/>
      <c r="TXS74" s="918"/>
      <c r="TXT74" s="566"/>
      <c r="TXU74" s="399"/>
      <c r="TXV74" s="399"/>
      <c r="TXW74" s="399"/>
      <c r="TXX74" s="567"/>
      <c r="TXY74" s="399"/>
      <c r="TXZ74" s="399"/>
      <c r="TYA74" s="399"/>
      <c r="TYB74" s="399"/>
      <c r="TYC74" s="399"/>
      <c r="TYD74" s="399"/>
      <c r="TYE74" s="399"/>
      <c r="TYF74" s="399"/>
      <c r="TYG74" s="399"/>
      <c r="TYH74" s="918"/>
      <c r="TYI74" s="918"/>
      <c r="TYJ74" s="918"/>
      <c r="TYK74" s="566"/>
      <c r="TYL74" s="399"/>
      <c r="TYM74" s="399"/>
      <c r="TYN74" s="399"/>
      <c r="TYO74" s="567"/>
      <c r="TYP74" s="399"/>
      <c r="TYQ74" s="399"/>
      <c r="TYR74" s="399"/>
      <c r="TYS74" s="399"/>
      <c r="TYT74" s="399"/>
      <c r="TYU74" s="399"/>
      <c r="TYV74" s="399"/>
      <c r="TYW74" s="399"/>
      <c r="TYX74" s="399"/>
      <c r="TYY74" s="918"/>
      <c r="TYZ74" s="918"/>
      <c r="TZA74" s="918"/>
      <c r="TZB74" s="566"/>
      <c r="TZC74" s="399"/>
      <c r="TZD74" s="399"/>
      <c r="TZE74" s="399"/>
      <c r="TZF74" s="567"/>
      <c r="TZG74" s="399"/>
      <c r="TZH74" s="399"/>
      <c r="TZI74" s="399"/>
      <c r="TZJ74" s="399"/>
      <c r="TZK74" s="399"/>
      <c r="TZL74" s="399"/>
      <c r="TZM74" s="399"/>
      <c r="TZN74" s="399"/>
      <c r="TZO74" s="399"/>
      <c r="TZP74" s="918"/>
      <c r="TZQ74" s="918"/>
      <c r="TZR74" s="918"/>
      <c r="TZS74" s="566"/>
      <c r="TZT74" s="399"/>
      <c r="TZU74" s="399"/>
      <c r="TZV74" s="399"/>
      <c r="TZW74" s="567"/>
      <c r="TZX74" s="399"/>
      <c r="TZY74" s="399"/>
      <c r="TZZ74" s="399"/>
      <c r="UAA74" s="399"/>
      <c r="UAB74" s="399"/>
      <c r="UAC74" s="399"/>
      <c r="UAD74" s="399"/>
      <c r="UAE74" s="399"/>
      <c r="UAF74" s="399"/>
      <c r="UAG74" s="918"/>
      <c r="UAH74" s="918"/>
      <c r="UAI74" s="918"/>
      <c r="UAJ74" s="566"/>
      <c r="UAK74" s="399"/>
      <c r="UAL74" s="399"/>
      <c r="UAM74" s="399"/>
      <c r="UAN74" s="567"/>
      <c r="UAO74" s="399"/>
      <c r="UAP74" s="399"/>
      <c r="UAQ74" s="399"/>
      <c r="UAR74" s="399"/>
      <c r="UAS74" s="399"/>
      <c r="UAT74" s="399"/>
      <c r="UAU74" s="399"/>
      <c r="UAV74" s="399"/>
      <c r="UAW74" s="399"/>
      <c r="UAX74" s="918"/>
      <c r="UAY74" s="918"/>
      <c r="UAZ74" s="918"/>
      <c r="UBA74" s="566"/>
      <c r="UBB74" s="399"/>
      <c r="UBC74" s="399"/>
      <c r="UBD74" s="399"/>
      <c r="UBE74" s="567"/>
      <c r="UBF74" s="399"/>
      <c r="UBG74" s="399"/>
      <c r="UBH74" s="399"/>
      <c r="UBI74" s="399"/>
      <c r="UBJ74" s="399"/>
      <c r="UBK74" s="399"/>
      <c r="UBL74" s="399"/>
      <c r="UBM74" s="399"/>
      <c r="UBN74" s="399"/>
      <c r="UBO74" s="918"/>
      <c r="UBP74" s="918"/>
      <c r="UBQ74" s="918"/>
      <c r="UBR74" s="566"/>
      <c r="UBS74" s="399"/>
      <c r="UBT74" s="399"/>
      <c r="UBU74" s="399"/>
      <c r="UBV74" s="567"/>
      <c r="UBW74" s="399"/>
      <c r="UBX74" s="399"/>
      <c r="UBY74" s="399"/>
      <c r="UBZ74" s="399"/>
      <c r="UCA74" s="399"/>
      <c r="UCB74" s="399"/>
      <c r="UCC74" s="399"/>
      <c r="UCD74" s="399"/>
      <c r="UCE74" s="399"/>
      <c r="UCF74" s="918"/>
      <c r="UCG74" s="918"/>
      <c r="UCH74" s="918"/>
      <c r="UCI74" s="566"/>
      <c r="UCJ74" s="399"/>
      <c r="UCK74" s="399"/>
      <c r="UCL74" s="399"/>
      <c r="UCM74" s="567"/>
      <c r="UCN74" s="399"/>
      <c r="UCO74" s="399"/>
      <c r="UCP74" s="399"/>
      <c r="UCQ74" s="399"/>
      <c r="UCR74" s="399"/>
      <c r="UCS74" s="399"/>
      <c r="UCT74" s="399"/>
      <c r="UCU74" s="399"/>
      <c r="UCV74" s="399"/>
      <c r="UCW74" s="918"/>
      <c r="UCX74" s="918"/>
      <c r="UCY74" s="918"/>
      <c r="UCZ74" s="566"/>
      <c r="UDA74" s="399"/>
      <c r="UDB74" s="399"/>
      <c r="UDC74" s="399"/>
      <c r="UDD74" s="567"/>
      <c r="UDE74" s="399"/>
      <c r="UDF74" s="399"/>
      <c r="UDG74" s="399"/>
      <c r="UDH74" s="399"/>
      <c r="UDI74" s="399"/>
      <c r="UDJ74" s="399"/>
      <c r="UDK74" s="399"/>
      <c r="UDL74" s="399"/>
      <c r="UDM74" s="399"/>
      <c r="UDN74" s="918"/>
      <c r="UDO74" s="918"/>
      <c r="UDP74" s="918"/>
      <c r="UDQ74" s="566"/>
      <c r="UDR74" s="399"/>
      <c r="UDS74" s="399"/>
      <c r="UDT74" s="399"/>
      <c r="UDU74" s="567"/>
      <c r="UDV74" s="399"/>
      <c r="UDW74" s="399"/>
      <c r="UDX74" s="399"/>
      <c r="UDY74" s="399"/>
      <c r="UDZ74" s="399"/>
      <c r="UEA74" s="399"/>
      <c r="UEB74" s="399"/>
      <c r="UEC74" s="399"/>
      <c r="UED74" s="399"/>
      <c r="UEE74" s="918"/>
      <c r="UEF74" s="918"/>
      <c r="UEG74" s="918"/>
      <c r="UEH74" s="566"/>
      <c r="UEI74" s="399"/>
      <c r="UEJ74" s="399"/>
      <c r="UEK74" s="399"/>
      <c r="UEL74" s="567"/>
      <c r="UEM74" s="399"/>
      <c r="UEN74" s="399"/>
      <c r="UEO74" s="399"/>
      <c r="UEP74" s="399"/>
      <c r="UEQ74" s="399"/>
      <c r="UER74" s="399"/>
      <c r="UES74" s="399"/>
      <c r="UET74" s="399"/>
      <c r="UEU74" s="399"/>
      <c r="UEV74" s="918"/>
      <c r="UEW74" s="918"/>
      <c r="UEX74" s="918"/>
      <c r="UEY74" s="566"/>
      <c r="UEZ74" s="399"/>
      <c r="UFA74" s="399"/>
      <c r="UFB74" s="399"/>
      <c r="UFC74" s="567"/>
      <c r="UFD74" s="399"/>
      <c r="UFE74" s="399"/>
      <c r="UFF74" s="399"/>
      <c r="UFG74" s="399"/>
      <c r="UFH74" s="399"/>
      <c r="UFI74" s="399"/>
      <c r="UFJ74" s="399"/>
      <c r="UFK74" s="399"/>
      <c r="UFL74" s="399"/>
      <c r="UFM74" s="918"/>
      <c r="UFN74" s="918"/>
      <c r="UFO74" s="918"/>
      <c r="UFP74" s="566"/>
      <c r="UFQ74" s="399"/>
      <c r="UFR74" s="399"/>
      <c r="UFS74" s="399"/>
      <c r="UFT74" s="567"/>
      <c r="UFU74" s="399"/>
      <c r="UFV74" s="399"/>
      <c r="UFW74" s="399"/>
      <c r="UFX74" s="399"/>
      <c r="UFY74" s="399"/>
      <c r="UFZ74" s="399"/>
      <c r="UGA74" s="399"/>
      <c r="UGB74" s="399"/>
      <c r="UGC74" s="399"/>
      <c r="UGD74" s="918"/>
      <c r="UGE74" s="918"/>
      <c r="UGF74" s="918"/>
      <c r="UGG74" s="566"/>
      <c r="UGH74" s="399"/>
      <c r="UGI74" s="399"/>
      <c r="UGJ74" s="399"/>
      <c r="UGK74" s="567"/>
      <c r="UGL74" s="399"/>
      <c r="UGM74" s="399"/>
      <c r="UGN74" s="399"/>
      <c r="UGO74" s="399"/>
      <c r="UGP74" s="399"/>
      <c r="UGQ74" s="399"/>
      <c r="UGR74" s="399"/>
      <c r="UGS74" s="399"/>
      <c r="UGT74" s="399"/>
      <c r="UGU74" s="918"/>
      <c r="UGV74" s="918"/>
      <c r="UGW74" s="918"/>
      <c r="UGX74" s="566"/>
      <c r="UGY74" s="399"/>
      <c r="UGZ74" s="399"/>
      <c r="UHA74" s="399"/>
      <c r="UHB74" s="567"/>
      <c r="UHC74" s="399"/>
      <c r="UHD74" s="399"/>
      <c r="UHE74" s="399"/>
      <c r="UHF74" s="399"/>
      <c r="UHG74" s="399"/>
      <c r="UHH74" s="399"/>
      <c r="UHI74" s="399"/>
      <c r="UHJ74" s="399"/>
      <c r="UHK74" s="399"/>
      <c r="UHL74" s="918"/>
      <c r="UHM74" s="918"/>
      <c r="UHN74" s="918"/>
      <c r="UHO74" s="566"/>
      <c r="UHP74" s="399"/>
      <c r="UHQ74" s="399"/>
      <c r="UHR74" s="399"/>
      <c r="UHS74" s="567"/>
      <c r="UHT74" s="399"/>
      <c r="UHU74" s="399"/>
      <c r="UHV74" s="399"/>
      <c r="UHW74" s="399"/>
      <c r="UHX74" s="399"/>
      <c r="UHY74" s="399"/>
      <c r="UHZ74" s="399"/>
      <c r="UIA74" s="399"/>
      <c r="UIB74" s="399"/>
      <c r="UIC74" s="918"/>
      <c r="UID74" s="918"/>
      <c r="UIE74" s="918"/>
      <c r="UIF74" s="566"/>
      <c r="UIG74" s="399"/>
      <c r="UIH74" s="399"/>
      <c r="UII74" s="399"/>
      <c r="UIJ74" s="567"/>
      <c r="UIK74" s="399"/>
      <c r="UIL74" s="399"/>
      <c r="UIM74" s="399"/>
      <c r="UIN74" s="399"/>
      <c r="UIO74" s="399"/>
      <c r="UIP74" s="399"/>
      <c r="UIQ74" s="399"/>
      <c r="UIR74" s="399"/>
      <c r="UIS74" s="399"/>
      <c r="UIT74" s="918"/>
      <c r="UIU74" s="918"/>
      <c r="UIV74" s="918"/>
      <c r="UIW74" s="566"/>
      <c r="UIX74" s="399"/>
      <c r="UIY74" s="399"/>
      <c r="UIZ74" s="399"/>
      <c r="UJA74" s="567"/>
      <c r="UJB74" s="399"/>
      <c r="UJC74" s="399"/>
      <c r="UJD74" s="399"/>
      <c r="UJE74" s="399"/>
      <c r="UJF74" s="399"/>
      <c r="UJG74" s="399"/>
      <c r="UJH74" s="399"/>
      <c r="UJI74" s="399"/>
      <c r="UJJ74" s="399"/>
      <c r="UJK74" s="918"/>
      <c r="UJL74" s="918"/>
      <c r="UJM74" s="918"/>
      <c r="UJN74" s="566"/>
      <c r="UJO74" s="399"/>
      <c r="UJP74" s="399"/>
      <c r="UJQ74" s="399"/>
      <c r="UJR74" s="567"/>
      <c r="UJS74" s="399"/>
      <c r="UJT74" s="399"/>
      <c r="UJU74" s="399"/>
      <c r="UJV74" s="399"/>
      <c r="UJW74" s="399"/>
      <c r="UJX74" s="399"/>
      <c r="UJY74" s="399"/>
      <c r="UJZ74" s="399"/>
      <c r="UKA74" s="399"/>
      <c r="UKB74" s="918"/>
      <c r="UKC74" s="918"/>
      <c r="UKD74" s="918"/>
      <c r="UKE74" s="566"/>
      <c r="UKF74" s="399"/>
      <c r="UKG74" s="399"/>
      <c r="UKH74" s="399"/>
      <c r="UKI74" s="567"/>
      <c r="UKJ74" s="399"/>
      <c r="UKK74" s="399"/>
      <c r="UKL74" s="399"/>
      <c r="UKM74" s="399"/>
      <c r="UKN74" s="399"/>
      <c r="UKO74" s="399"/>
      <c r="UKP74" s="399"/>
      <c r="UKQ74" s="399"/>
      <c r="UKR74" s="399"/>
      <c r="UKS74" s="918"/>
      <c r="UKT74" s="918"/>
      <c r="UKU74" s="918"/>
      <c r="UKV74" s="566"/>
      <c r="UKW74" s="399"/>
      <c r="UKX74" s="399"/>
      <c r="UKY74" s="399"/>
      <c r="UKZ74" s="567"/>
      <c r="ULA74" s="399"/>
      <c r="ULB74" s="399"/>
      <c r="ULC74" s="399"/>
      <c r="ULD74" s="399"/>
      <c r="ULE74" s="399"/>
      <c r="ULF74" s="399"/>
      <c r="ULG74" s="399"/>
      <c r="ULH74" s="399"/>
      <c r="ULI74" s="399"/>
      <c r="ULJ74" s="918"/>
      <c r="ULK74" s="918"/>
      <c r="ULL74" s="918"/>
      <c r="ULM74" s="566"/>
      <c r="ULN74" s="399"/>
      <c r="ULO74" s="399"/>
      <c r="ULP74" s="399"/>
      <c r="ULQ74" s="567"/>
      <c r="ULR74" s="399"/>
      <c r="ULS74" s="399"/>
      <c r="ULT74" s="399"/>
      <c r="ULU74" s="399"/>
      <c r="ULV74" s="399"/>
      <c r="ULW74" s="399"/>
      <c r="ULX74" s="399"/>
      <c r="ULY74" s="399"/>
      <c r="ULZ74" s="399"/>
      <c r="UMA74" s="918"/>
      <c r="UMB74" s="918"/>
      <c r="UMC74" s="918"/>
      <c r="UMD74" s="566"/>
      <c r="UME74" s="399"/>
      <c r="UMF74" s="399"/>
      <c r="UMG74" s="399"/>
      <c r="UMH74" s="567"/>
      <c r="UMI74" s="399"/>
      <c r="UMJ74" s="399"/>
      <c r="UMK74" s="399"/>
      <c r="UML74" s="399"/>
      <c r="UMM74" s="399"/>
      <c r="UMN74" s="399"/>
      <c r="UMO74" s="399"/>
      <c r="UMP74" s="399"/>
      <c r="UMQ74" s="399"/>
      <c r="UMR74" s="918"/>
      <c r="UMS74" s="918"/>
      <c r="UMT74" s="918"/>
      <c r="UMU74" s="566"/>
      <c r="UMV74" s="399"/>
      <c r="UMW74" s="399"/>
      <c r="UMX74" s="399"/>
      <c r="UMY74" s="567"/>
      <c r="UMZ74" s="399"/>
      <c r="UNA74" s="399"/>
      <c r="UNB74" s="399"/>
      <c r="UNC74" s="399"/>
      <c r="UND74" s="399"/>
      <c r="UNE74" s="399"/>
      <c r="UNF74" s="399"/>
      <c r="UNG74" s="399"/>
      <c r="UNH74" s="399"/>
      <c r="UNI74" s="918"/>
      <c r="UNJ74" s="918"/>
      <c r="UNK74" s="918"/>
      <c r="UNL74" s="566"/>
      <c r="UNM74" s="399"/>
      <c r="UNN74" s="399"/>
      <c r="UNO74" s="399"/>
      <c r="UNP74" s="567"/>
      <c r="UNQ74" s="399"/>
      <c r="UNR74" s="399"/>
      <c r="UNS74" s="399"/>
      <c r="UNT74" s="399"/>
      <c r="UNU74" s="399"/>
      <c r="UNV74" s="399"/>
      <c r="UNW74" s="399"/>
      <c r="UNX74" s="399"/>
      <c r="UNY74" s="399"/>
      <c r="UNZ74" s="918"/>
      <c r="UOA74" s="918"/>
      <c r="UOB74" s="918"/>
      <c r="UOC74" s="566"/>
      <c r="UOD74" s="399"/>
      <c r="UOE74" s="399"/>
      <c r="UOF74" s="399"/>
      <c r="UOG74" s="567"/>
      <c r="UOH74" s="399"/>
      <c r="UOI74" s="399"/>
      <c r="UOJ74" s="399"/>
      <c r="UOK74" s="399"/>
      <c r="UOL74" s="399"/>
      <c r="UOM74" s="399"/>
      <c r="UON74" s="399"/>
      <c r="UOO74" s="399"/>
      <c r="UOP74" s="399"/>
      <c r="UOQ74" s="918"/>
      <c r="UOR74" s="918"/>
      <c r="UOS74" s="918"/>
      <c r="UOT74" s="566"/>
      <c r="UOU74" s="399"/>
      <c r="UOV74" s="399"/>
      <c r="UOW74" s="399"/>
      <c r="UOX74" s="567"/>
      <c r="UOY74" s="399"/>
      <c r="UOZ74" s="399"/>
      <c r="UPA74" s="399"/>
      <c r="UPB74" s="399"/>
      <c r="UPC74" s="399"/>
      <c r="UPD74" s="399"/>
      <c r="UPE74" s="399"/>
      <c r="UPF74" s="399"/>
      <c r="UPG74" s="399"/>
      <c r="UPH74" s="918"/>
      <c r="UPI74" s="918"/>
      <c r="UPJ74" s="918"/>
      <c r="UPK74" s="566"/>
      <c r="UPL74" s="399"/>
      <c r="UPM74" s="399"/>
      <c r="UPN74" s="399"/>
      <c r="UPO74" s="567"/>
      <c r="UPP74" s="399"/>
      <c r="UPQ74" s="399"/>
      <c r="UPR74" s="399"/>
      <c r="UPS74" s="399"/>
      <c r="UPT74" s="399"/>
      <c r="UPU74" s="399"/>
      <c r="UPV74" s="399"/>
      <c r="UPW74" s="399"/>
      <c r="UPX74" s="399"/>
      <c r="UPY74" s="918"/>
      <c r="UPZ74" s="918"/>
      <c r="UQA74" s="918"/>
      <c r="UQB74" s="566"/>
      <c r="UQC74" s="399"/>
      <c r="UQD74" s="399"/>
      <c r="UQE74" s="399"/>
      <c r="UQF74" s="567"/>
      <c r="UQG74" s="399"/>
      <c r="UQH74" s="399"/>
      <c r="UQI74" s="399"/>
      <c r="UQJ74" s="399"/>
      <c r="UQK74" s="399"/>
      <c r="UQL74" s="399"/>
      <c r="UQM74" s="399"/>
      <c r="UQN74" s="399"/>
      <c r="UQO74" s="399"/>
      <c r="UQP74" s="918"/>
      <c r="UQQ74" s="918"/>
      <c r="UQR74" s="918"/>
      <c r="UQS74" s="566"/>
      <c r="UQT74" s="399"/>
      <c r="UQU74" s="399"/>
      <c r="UQV74" s="399"/>
      <c r="UQW74" s="567"/>
      <c r="UQX74" s="399"/>
      <c r="UQY74" s="399"/>
      <c r="UQZ74" s="399"/>
      <c r="URA74" s="399"/>
      <c r="URB74" s="399"/>
      <c r="URC74" s="399"/>
      <c r="URD74" s="399"/>
      <c r="URE74" s="399"/>
      <c r="URF74" s="399"/>
      <c r="URG74" s="918"/>
      <c r="URH74" s="918"/>
      <c r="URI74" s="918"/>
      <c r="URJ74" s="566"/>
      <c r="URK74" s="399"/>
      <c r="URL74" s="399"/>
      <c r="URM74" s="399"/>
      <c r="URN74" s="567"/>
      <c r="URO74" s="399"/>
      <c r="URP74" s="399"/>
      <c r="URQ74" s="399"/>
      <c r="URR74" s="399"/>
      <c r="URS74" s="399"/>
      <c r="URT74" s="399"/>
      <c r="URU74" s="399"/>
      <c r="URV74" s="399"/>
      <c r="URW74" s="399"/>
      <c r="URX74" s="918"/>
      <c r="URY74" s="918"/>
      <c r="URZ74" s="918"/>
      <c r="USA74" s="566"/>
      <c r="USB74" s="399"/>
      <c r="USC74" s="399"/>
      <c r="USD74" s="399"/>
      <c r="USE74" s="567"/>
      <c r="USF74" s="399"/>
      <c r="USG74" s="399"/>
      <c r="USH74" s="399"/>
      <c r="USI74" s="399"/>
      <c r="USJ74" s="399"/>
      <c r="USK74" s="399"/>
      <c r="USL74" s="399"/>
      <c r="USM74" s="399"/>
      <c r="USN74" s="399"/>
      <c r="USO74" s="918"/>
      <c r="USP74" s="918"/>
      <c r="USQ74" s="918"/>
      <c r="USR74" s="566"/>
      <c r="USS74" s="399"/>
      <c r="UST74" s="399"/>
      <c r="USU74" s="399"/>
      <c r="USV74" s="567"/>
      <c r="USW74" s="399"/>
      <c r="USX74" s="399"/>
      <c r="USY74" s="399"/>
      <c r="USZ74" s="399"/>
      <c r="UTA74" s="399"/>
      <c r="UTB74" s="399"/>
      <c r="UTC74" s="399"/>
      <c r="UTD74" s="399"/>
      <c r="UTE74" s="399"/>
      <c r="UTF74" s="918"/>
      <c r="UTG74" s="918"/>
      <c r="UTH74" s="918"/>
      <c r="UTI74" s="566"/>
      <c r="UTJ74" s="399"/>
      <c r="UTK74" s="399"/>
      <c r="UTL74" s="399"/>
      <c r="UTM74" s="567"/>
      <c r="UTN74" s="399"/>
      <c r="UTO74" s="399"/>
      <c r="UTP74" s="399"/>
      <c r="UTQ74" s="399"/>
      <c r="UTR74" s="399"/>
      <c r="UTS74" s="399"/>
      <c r="UTT74" s="399"/>
      <c r="UTU74" s="399"/>
      <c r="UTV74" s="399"/>
      <c r="UTW74" s="918"/>
      <c r="UTX74" s="918"/>
      <c r="UTY74" s="918"/>
      <c r="UTZ74" s="566"/>
      <c r="UUA74" s="399"/>
      <c r="UUB74" s="399"/>
      <c r="UUC74" s="399"/>
      <c r="UUD74" s="567"/>
      <c r="UUE74" s="399"/>
      <c r="UUF74" s="399"/>
      <c r="UUG74" s="399"/>
      <c r="UUH74" s="399"/>
      <c r="UUI74" s="399"/>
      <c r="UUJ74" s="399"/>
      <c r="UUK74" s="399"/>
      <c r="UUL74" s="399"/>
      <c r="UUM74" s="399"/>
      <c r="UUN74" s="918"/>
      <c r="UUO74" s="918"/>
      <c r="UUP74" s="918"/>
      <c r="UUQ74" s="566"/>
      <c r="UUR74" s="399"/>
      <c r="UUS74" s="399"/>
      <c r="UUT74" s="399"/>
      <c r="UUU74" s="567"/>
      <c r="UUV74" s="399"/>
      <c r="UUW74" s="399"/>
      <c r="UUX74" s="399"/>
      <c r="UUY74" s="399"/>
      <c r="UUZ74" s="399"/>
      <c r="UVA74" s="399"/>
      <c r="UVB74" s="399"/>
      <c r="UVC74" s="399"/>
      <c r="UVD74" s="399"/>
      <c r="UVE74" s="918"/>
      <c r="UVF74" s="918"/>
      <c r="UVG74" s="918"/>
      <c r="UVH74" s="566"/>
      <c r="UVI74" s="399"/>
      <c r="UVJ74" s="399"/>
      <c r="UVK74" s="399"/>
      <c r="UVL74" s="567"/>
      <c r="UVM74" s="399"/>
      <c r="UVN74" s="399"/>
      <c r="UVO74" s="399"/>
      <c r="UVP74" s="399"/>
      <c r="UVQ74" s="399"/>
      <c r="UVR74" s="399"/>
      <c r="UVS74" s="399"/>
      <c r="UVT74" s="399"/>
      <c r="UVU74" s="399"/>
      <c r="UVV74" s="918"/>
      <c r="UVW74" s="918"/>
      <c r="UVX74" s="918"/>
      <c r="UVY74" s="566"/>
      <c r="UVZ74" s="399"/>
      <c r="UWA74" s="399"/>
      <c r="UWB74" s="399"/>
      <c r="UWC74" s="567"/>
      <c r="UWD74" s="399"/>
      <c r="UWE74" s="399"/>
      <c r="UWF74" s="399"/>
      <c r="UWG74" s="399"/>
      <c r="UWH74" s="399"/>
      <c r="UWI74" s="399"/>
      <c r="UWJ74" s="399"/>
      <c r="UWK74" s="399"/>
      <c r="UWL74" s="399"/>
      <c r="UWM74" s="918"/>
      <c r="UWN74" s="918"/>
      <c r="UWO74" s="918"/>
      <c r="UWP74" s="566"/>
      <c r="UWQ74" s="399"/>
      <c r="UWR74" s="399"/>
      <c r="UWS74" s="399"/>
      <c r="UWT74" s="567"/>
      <c r="UWU74" s="399"/>
      <c r="UWV74" s="399"/>
      <c r="UWW74" s="399"/>
      <c r="UWX74" s="399"/>
      <c r="UWY74" s="399"/>
      <c r="UWZ74" s="399"/>
      <c r="UXA74" s="399"/>
      <c r="UXB74" s="399"/>
      <c r="UXC74" s="399"/>
      <c r="UXD74" s="918"/>
      <c r="UXE74" s="918"/>
      <c r="UXF74" s="918"/>
      <c r="UXG74" s="566"/>
      <c r="UXH74" s="399"/>
      <c r="UXI74" s="399"/>
      <c r="UXJ74" s="399"/>
      <c r="UXK74" s="567"/>
      <c r="UXL74" s="399"/>
      <c r="UXM74" s="399"/>
      <c r="UXN74" s="399"/>
      <c r="UXO74" s="399"/>
      <c r="UXP74" s="399"/>
      <c r="UXQ74" s="399"/>
      <c r="UXR74" s="399"/>
      <c r="UXS74" s="399"/>
      <c r="UXT74" s="399"/>
      <c r="UXU74" s="918"/>
      <c r="UXV74" s="918"/>
      <c r="UXW74" s="918"/>
      <c r="UXX74" s="566"/>
      <c r="UXY74" s="399"/>
      <c r="UXZ74" s="399"/>
      <c r="UYA74" s="399"/>
      <c r="UYB74" s="567"/>
      <c r="UYC74" s="399"/>
      <c r="UYD74" s="399"/>
      <c r="UYE74" s="399"/>
      <c r="UYF74" s="399"/>
      <c r="UYG74" s="399"/>
      <c r="UYH74" s="399"/>
      <c r="UYI74" s="399"/>
      <c r="UYJ74" s="399"/>
      <c r="UYK74" s="399"/>
      <c r="UYL74" s="918"/>
      <c r="UYM74" s="918"/>
      <c r="UYN74" s="918"/>
      <c r="UYO74" s="566"/>
      <c r="UYP74" s="399"/>
      <c r="UYQ74" s="399"/>
      <c r="UYR74" s="399"/>
      <c r="UYS74" s="567"/>
      <c r="UYT74" s="399"/>
      <c r="UYU74" s="399"/>
      <c r="UYV74" s="399"/>
      <c r="UYW74" s="399"/>
      <c r="UYX74" s="399"/>
      <c r="UYY74" s="399"/>
      <c r="UYZ74" s="399"/>
      <c r="UZA74" s="399"/>
      <c r="UZB74" s="399"/>
      <c r="UZC74" s="918"/>
      <c r="UZD74" s="918"/>
      <c r="UZE74" s="918"/>
      <c r="UZF74" s="566"/>
      <c r="UZG74" s="399"/>
      <c r="UZH74" s="399"/>
      <c r="UZI74" s="399"/>
      <c r="UZJ74" s="567"/>
      <c r="UZK74" s="399"/>
      <c r="UZL74" s="399"/>
      <c r="UZM74" s="399"/>
      <c r="UZN74" s="399"/>
      <c r="UZO74" s="399"/>
      <c r="UZP74" s="399"/>
      <c r="UZQ74" s="399"/>
      <c r="UZR74" s="399"/>
      <c r="UZS74" s="399"/>
      <c r="UZT74" s="918"/>
      <c r="UZU74" s="918"/>
      <c r="UZV74" s="918"/>
      <c r="UZW74" s="566"/>
      <c r="UZX74" s="399"/>
      <c r="UZY74" s="399"/>
      <c r="UZZ74" s="399"/>
      <c r="VAA74" s="567"/>
      <c r="VAB74" s="399"/>
      <c r="VAC74" s="399"/>
      <c r="VAD74" s="399"/>
      <c r="VAE74" s="399"/>
      <c r="VAF74" s="399"/>
      <c r="VAG74" s="399"/>
      <c r="VAH74" s="399"/>
      <c r="VAI74" s="399"/>
      <c r="VAJ74" s="399"/>
      <c r="VAK74" s="918"/>
      <c r="VAL74" s="918"/>
      <c r="VAM74" s="918"/>
      <c r="VAN74" s="566"/>
      <c r="VAO74" s="399"/>
      <c r="VAP74" s="399"/>
      <c r="VAQ74" s="399"/>
      <c r="VAR74" s="567"/>
      <c r="VAS74" s="399"/>
      <c r="VAT74" s="399"/>
      <c r="VAU74" s="399"/>
      <c r="VAV74" s="399"/>
      <c r="VAW74" s="399"/>
      <c r="VAX74" s="399"/>
      <c r="VAY74" s="399"/>
      <c r="VAZ74" s="399"/>
      <c r="VBA74" s="399"/>
      <c r="VBB74" s="918"/>
      <c r="VBC74" s="918"/>
      <c r="VBD74" s="918"/>
      <c r="VBE74" s="566"/>
      <c r="VBF74" s="399"/>
      <c r="VBG74" s="399"/>
      <c r="VBH74" s="399"/>
      <c r="VBI74" s="567"/>
      <c r="VBJ74" s="399"/>
      <c r="VBK74" s="399"/>
      <c r="VBL74" s="399"/>
      <c r="VBM74" s="399"/>
      <c r="VBN74" s="399"/>
      <c r="VBO74" s="399"/>
      <c r="VBP74" s="399"/>
      <c r="VBQ74" s="399"/>
      <c r="VBR74" s="399"/>
      <c r="VBS74" s="918"/>
      <c r="VBT74" s="918"/>
      <c r="VBU74" s="918"/>
      <c r="VBV74" s="566"/>
      <c r="VBW74" s="399"/>
      <c r="VBX74" s="399"/>
      <c r="VBY74" s="399"/>
      <c r="VBZ74" s="567"/>
      <c r="VCA74" s="399"/>
      <c r="VCB74" s="399"/>
      <c r="VCC74" s="399"/>
      <c r="VCD74" s="399"/>
      <c r="VCE74" s="399"/>
      <c r="VCF74" s="399"/>
      <c r="VCG74" s="399"/>
      <c r="VCH74" s="399"/>
      <c r="VCI74" s="399"/>
      <c r="VCJ74" s="918"/>
      <c r="VCK74" s="918"/>
      <c r="VCL74" s="918"/>
      <c r="VCM74" s="566"/>
      <c r="VCN74" s="399"/>
      <c r="VCO74" s="399"/>
      <c r="VCP74" s="399"/>
      <c r="VCQ74" s="567"/>
      <c r="VCR74" s="399"/>
      <c r="VCS74" s="399"/>
      <c r="VCT74" s="399"/>
      <c r="VCU74" s="399"/>
      <c r="VCV74" s="399"/>
      <c r="VCW74" s="399"/>
      <c r="VCX74" s="399"/>
      <c r="VCY74" s="399"/>
      <c r="VCZ74" s="399"/>
      <c r="VDA74" s="918"/>
      <c r="VDB74" s="918"/>
      <c r="VDC74" s="918"/>
      <c r="VDD74" s="566"/>
      <c r="VDE74" s="399"/>
      <c r="VDF74" s="399"/>
      <c r="VDG74" s="399"/>
      <c r="VDH74" s="567"/>
      <c r="VDI74" s="399"/>
      <c r="VDJ74" s="399"/>
      <c r="VDK74" s="399"/>
      <c r="VDL74" s="399"/>
      <c r="VDM74" s="399"/>
      <c r="VDN74" s="399"/>
      <c r="VDO74" s="399"/>
      <c r="VDP74" s="399"/>
      <c r="VDQ74" s="399"/>
      <c r="VDR74" s="918"/>
      <c r="VDS74" s="918"/>
      <c r="VDT74" s="918"/>
      <c r="VDU74" s="566"/>
      <c r="VDV74" s="399"/>
      <c r="VDW74" s="399"/>
      <c r="VDX74" s="399"/>
      <c r="VDY74" s="567"/>
      <c r="VDZ74" s="399"/>
      <c r="VEA74" s="399"/>
      <c r="VEB74" s="399"/>
      <c r="VEC74" s="399"/>
      <c r="VED74" s="399"/>
      <c r="VEE74" s="399"/>
      <c r="VEF74" s="399"/>
      <c r="VEG74" s="399"/>
      <c r="VEH74" s="399"/>
      <c r="VEI74" s="918"/>
      <c r="VEJ74" s="918"/>
      <c r="VEK74" s="918"/>
      <c r="VEL74" s="566"/>
      <c r="VEM74" s="399"/>
      <c r="VEN74" s="399"/>
      <c r="VEO74" s="399"/>
      <c r="VEP74" s="567"/>
      <c r="VEQ74" s="399"/>
      <c r="VER74" s="399"/>
      <c r="VES74" s="399"/>
      <c r="VET74" s="399"/>
      <c r="VEU74" s="399"/>
      <c r="VEV74" s="399"/>
      <c r="VEW74" s="399"/>
      <c r="VEX74" s="399"/>
      <c r="VEY74" s="399"/>
      <c r="VEZ74" s="918"/>
      <c r="VFA74" s="918"/>
      <c r="VFB74" s="918"/>
      <c r="VFC74" s="566"/>
      <c r="VFD74" s="399"/>
      <c r="VFE74" s="399"/>
      <c r="VFF74" s="399"/>
      <c r="VFG74" s="567"/>
      <c r="VFH74" s="399"/>
      <c r="VFI74" s="399"/>
      <c r="VFJ74" s="399"/>
      <c r="VFK74" s="399"/>
      <c r="VFL74" s="399"/>
      <c r="VFM74" s="399"/>
      <c r="VFN74" s="399"/>
      <c r="VFO74" s="399"/>
      <c r="VFP74" s="399"/>
      <c r="VFQ74" s="918"/>
      <c r="VFR74" s="918"/>
      <c r="VFS74" s="918"/>
      <c r="VFT74" s="566"/>
      <c r="VFU74" s="399"/>
      <c r="VFV74" s="399"/>
      <c r="VFW74" s="399"/>
      <c r="VFX74" s="567"/>
      <c r="VFY74" s="399"/>
      <c r="VFZ74" s="399"/>
      <c r="VGA74" s="399"/>
      <c r="VGB74" s="399"/>
      <c r="VGC74" s="399"/>
      <c r="VGD74" s="399"/>
      <c r="VGE74" s="399"/>
      <c r="VGF74" s="399"/>
      <c r="VGG74" s="399"/>
      <c r="VGH74" s="918"/>
      <c r="VGI74" s="918"/>
      <c r="VGJ74" s="918"/>
      <c r="VGK74" s="566"/>
      <c r="VGL74" s="399"/>
      <c r="VGM74" s="399"/>
      <c r="VGN74" s="399"/>
      <c r="VGO74" s="567"/>
      <c r="VGP74" s="399"/>
      <c r="VGQ74" s="399"/>
      <c r="VGR74" s="399"/>
      <c r="VGS74" s="399"/>
      <c r="VGT74" s="399"/>
      <c r="VGU74" s="399"/>
      <c r="VGV74" s="399"/>
      <c r="VGW74" s="399"/>
      <c r="VGX74" s="399"/>
      <c r="VGY74" s="918"/>
      <c r="VGZ74" s="918"/>
      <c r="VHA74" s="918"/>
      <c r="VHB74" s="566"/>
      <c r="VHC74" s="399"/>
      <c r="VHD74" s="399"/>
      <c r="VHE74" s="399"/>
      <c r="VHF74" s="567"/>
      <c r="VHG74" s="399"/>
      <c r="VHH74" s="399"/>
      <c r="VHI74" s="399"/>
      <c r="VHJ74" s="399"/>
      <c r="VHK74" s="399"/>
      <c r="VHL74" s="399"/>
      <c r="VHM74" s="399"/>
      <c r="VHN74" s="399"/>
      <c r="VHO74" s="399"/>
      <c r="VHP74" s="918"/>
      <c r="VHQ74" s="918"/>
      <c r="VHR74" s="918"/>
      <c r="VHS74" s="566"/>
      <c r="VHT74" s="399"/>
      <c r="VHU74" s="399"/>
      <c r="VHV74" s="399"/>
      <c r="VHW74" s="567"/>
      <c r="VHX74" s="399"/>
      <c r="VHY74" s="399"/>
      <c r="VHZ74" s="399"/>
      <c r="VIA74" s="399"/>
      <c r="VIB74" s="399"/>
      <c r="VIC74" s="399"/>
      <c r="VID74" s="399"/>
      <c r="VIE74" s="399"/>
      <c r="VIF74" s="399"/>
      <c r="VIG74" s="918"/>
      <c r="VIH74" s="918"/>
      <c r="VII74" s="918"/>
      <c r="VIJ74" s="566"/>
      <c r="VIK74" s="399"/>
      <c r="VIL74" s="399"/>
      <c r="VIM74" s="399"/>
      <c r="VIN74" s="567"/>
      <c r="VIO74" s="399"/>
      <c r="VIP74" s="399"/>
      <c r="VIQ74" s="399"/>
      <c r="VIR74" s="399"/>
      <c r="VIS74" s="399"/>
      <c r="VIT74" s="399"/>
      <c r="VIU74" s="399"/>
      <c r="VIV74" s="399"/>
      <c r="VIW74" s="399"/>
      <c r="VIX74" s="918"/>
      <c r="VIY74" s="918"/>
      <c r="VIZ74" s="918"/>
      <c r="VJA74" s="566"/>
      <c r="VJB74" s="399"/>
      <c r="VJC74" s="399"/>
      <c r="VJD74" s="399"/>
      <c r="VJE74" s="567"/>
      <c r="VJF74" s="399"/>
      <c r="VJG74" s="399"/>
      <c r="VJH74" s="399"/>
      <c r="VJI74" s="399"/>
      <c r="VJJ74" s="399"/>
      <c r="VJK74" s="399"/>
      <c r="VJL74" s="399"/>
      <c r="VJM74" s="399"/>
      <c r="VJN74" s="399"/>
      <c r="VJO74" s="918"/>
      <c r="VJP74" s="918"/>
      <c r="VJQ74" s="918"/>
      <c r="VJR74" s="566"/>
      <c r="VJS74" s="399"/>
      <c r="VJT74" s="399"/>
      <c r="VJU74" s="399"/>
      <c r="VJV74" s="567"/>
      <c r="VJW74" s="399"/>
      <c r="VJX74" s="399"/>
      <c r="VJY74" s="399"/>
      <c r="VJZ74" s="399"/>
      <c r="VKA74" s="399"/>
      <c r="VKB74" s="399"/>
      <c r="VKC74" s="399"/>
      <c r="VKD74" s="399"/>
      <c r="VKE74" s="399"/>
      <c r="VKF74" s="918"/>
      <c r="VKG74" s="918"/>
      <c r="VKH74" s="918"/>
      <c r="VKI74" s="566"/>
      <c r="VKJ74" s="399"/>
      <c r="VKK74" s="399"/>
      <c r="VKL74" s="399"/>
      <c r="VKM74" s="567"/>
      <c r="VKN74" s="399"/>
      <c r="VKO74" s="399"/>
      <c r="VKP74" s="399"/>
      <c r="VKQ74" s="399"/>
      <c r="VKR74" s="399"/>
      <c r="VKS74" s="399"/>
      <c r="VKT74" s="399"/>
      <c r="VKU74" s="399"/>
      <c r="VKV74" s="399"/>
      <c r="VKW74" s="918"/>
      <c r="VKX74" s="918"/>
      <c r="VKY74" s="918"/>
      <c r="VKZ74" s="566"/>
      <c r="VLA74" s="399"/>
      <c r="VLB74" s="399"/>
      <c r="VLC74" s="399"/>
      <c r="VLD74" s="567"/>
      <c r="VLE74" s="399"/>
      <c r="VLF74" s="399"/>
      <c r="VLG74" s="399"/>
      <c r="VLH74" s="399"/>
      <c r="VLI74" s="399"/>
      <c r="VLJ74" s="399"/>
      <c r="VLK74" s="399"/>
      <c r="VLL74" s="399"/>
      <c r="VLM74" s="399"/>
      <c r="VLN74" s="918"/>
      <c r="VLO74" s="918"/>
      <c r="VLP74" s="918"/>
      <c r="VLQ74" s="566"/>
      <c r="VLR74" s="399"/>
      <c r="VLS74" s="399"/>
      <c r="VLT74" s="399"/>
      <c r="VLU74" s="567"/>
      <c r="VLV74" s="399"/>
      <c r="VLW74" s="399"/>
      <c r="VLX74" s="399"/>
      <c r="VLY74" s="399"/>
      <c r="VLZ74" s="399"/>
      <c r="VMA74" s="399"/>
      <c r="VMB74" s="399"/>
      <c r="VMC74" s="399"/>
      <c r="VMD74" s="399"/>
      <c r="VME74" s="918"/>
      <c r="VMF74" s="918"/>
      <c r="VMG74" s="918"/>
      <c r="VMH74" s="566"/>
      <c r="VMI74" s="399"/>
      <c r="VMJ74" s="399"/>
      <c r="VMK74" s="399"/>
      <c r="VML74" s="567"/>
      <c r="VMM74" s="399"/>
      <c r="VMN74" s="399"/>
      <c r="VMO74" s="399"/>
      <c r="VMP74" s="399"/>
      <c r="VMQ74" s="399"/>
      <c r="VMR74" s="399"/>
      <c r="VMS74" s="399"/>
      <c r="VMT74" s="399"/>
      <c r="VMU74" s="399"/>
      <c r="VMV74" s="918"/>
      <c r="VMW74" s="918"/>
      <c r="VMX74" s="918"/>
      <c r="VMY74" s="566"/>
      <c r="VMZ74" s="399"/>
      <c r="VNA74" s="399"/>
      <c r="VNB74" s="399"/>
      <c r="VNC74" s="567"/>
      <c r="VND74" s="399"/>
      <c r="VNE74" s="399"/>
      <c r="VNF74" s="399"/>
      <c r="VNG74" s="399"/>
      <c r="VNH74" s="399"/>
      <c r="VNI74" s="399"/>
      <c r="VNJ74" s="399"/>
      <c r="VNK74" s="399"/>
      <c r="VNL74" s="399"/>
      <c r="VNM74" s="918"/>
      <c r="VNN74" s="918"/>
      <c r="VNO74" s="918"/>
      <c r="VNP74" s="566"/>
      <c r="VNQ74" s="399"/>
      <c r="VNR74" s="399"/>
      <c r="VNS74" s="399"/>
      <c r="VNT74" s="567"/>
      <c r="VNU74" s="399"/>
      <c r="VNV74" s="399"/>
      <c r="VNW74" s="399"/>
      <c r="VNX74" s="399"/>
      <c r="VNY74" s="399"/>
      <c r="VNZ74" s="399"/>
      <c r="VOA74" s="399"/>
      <c r="VOB74" s="399"/>
      <c r="VOC74" s="399"/>
      <c r="VOD74" s="918"/>
      <c r="VOE74" s="918"/>
      <c r="VOF74" s="918"/>
      <c r="VOG74" s="566"/>
      <c r="VOH74" s="399"/>
      <c r="VOI74" s="399"/>
      <c r="VOJ74" s="399"/>
      <c r="VOK74" s="567"/>
      <c r="VOL74" s="399"/>
      <c r="VOM74" s="399"/>
      <c r="VON74" s="399"/>
      <c r="VOO74" s="399"/>
      <c r="VOP74" s="399"/>
      <c r="VOQ74" s="399"/>
      <c r="VOR74" s="399"/>
      <c r="VOS74" s="399"/>
      <c r="VOT74" s="399"/>
      <c r="VOU74" s="918"/>
      <c r="VOV74" s="918"/>
      <c r="VOW74" s="918"/>
      <c r="VOX74" s="566"/>
      <c r="VOY74" s="399"/>
      <c r="VOZ74" s="399"/>
      <c r="VPA74" s="399"/>
      <c r="VPB74" s="567"/>
      <c r="VPC74" s="399"/>
      <c r="VPD74" s="399"/>
      <c r="VPE74" s="399"/>
      <c r="VPF74" s="399"/>
      <c r="VPG74" s="399"/>
      <c r="VPH74" s="399"/>
      <c r="VPI74" s="399"/>
      <c r="VPJ74" s="399"/>
      <c r="VPK74" s="399"/>
      <c r="VPL74" s="918"/>
      <c r="VPM74" s="918"/>
      <c r="VPN74" s="918"/>
      <c r="VPO74" s="566"/>
      <c r="VPP74" s="399"/>
      <c r="VPQ74" s="399"/>
      <c r="VPR74" s="399"/>
      <c r="VPS74" s="567"/>
      <c r="VPT74" s="399"/>
      <c r="VPU74" s="399"/>
      <c r="VPV74" s="399"/>
      <c r="VPW74" s="399"/>
      <c r="VPX74" s="399"/>
      <c r="VPY74" s="399"/>
      <c r="VPZ74" s="399"/>
      <c r="VQA74" s="399"/>
      <c r="VQB74" s="399"/>
      <c r="VQC74" s="918"/>
      <c r="VQD74" s="918"/>
      <c r="VQE74" s="918"/>
      <c r="VQF74" s="566"/>
      <c r="VQG74" s="399"/>
      <c r="VQH74" s="399"/>
      <c r="VQI74" s="399"/>
      <c r="VQJ74" s="567"/>
      <c r="VQK74" s="399"/>
      <c r="VQL74" s="399"/>
      <c r="VQM74" s="399"/>
      <c r="VQN74" s="399"/>
      <c r="VQO74" s="399"/>
      <c r="VQP74" s="399"/>
      <c r="VQQ74" s="399"/>
      <c r="VQR74" s="399"/>
      <c r="VQS74" s="399"/>
      <c r="VQT74" s="918"/>
      <c r="VQU74" s="918"/>
      <c r="VQV74" s="918"/>
      <c r="VQW74" s="566"/>
      <c r="VQX74" s="399"/>
      <c r="VQY74" s="399"/>
      <c r="VQZ74" s="399"/>
      <c r="VRA74" s="567"/>
      <c r="VRB74" s="399"/>
      <c r="VRC74" s="399"/>
      <c r="VRD74" s="399"/>
      <c r="VRE74" s="399"/>
      <c r="VRF74" s="399"/>
      <c r="VRG74" s="399"/>
      <c r="VRH74" s="399"/>
      <c r="VRI74" s="399"/>
      <c r="VRJ74" s="399"/>
      <c r="VRK74" s="918"/>
      <c r="VRL74" s="918"/>
      <c r="VRM74" s="918"/>
      <c r="VRN74" s="566"/>
      <c r="VRO74" s="399"/>
      <c r="VRP74" s="399"/>
      <c r="VRQ74" s="399"/>
      <c r="VRR74" s="567"/>
      <c r="VRS74" s="399"/>
      <c r="VRT74" s="399"/>
      <c r="VRU74" s="399"/>
      <c r="VRV74" s="399"/>
      <c r="VRW74" s="399"/>
      <c r="VRX74" s="399"/>
      <c r="VRY74" s="399"/>
      <c r="VRZ74" s="399"/>
      <c r="VSA74" s="399"/>
      <c r="VSB74" s="918"/>
      <c r="VSC74" s="918"/>
      <c r="VSD74" s="918"/>
      <c r="VSE74" s="566"/>
      <c r="VSF74" s="399"/>
      <c r="VSG74" s="399"/>
      <c r="VSH74" s="399"/>
      <c r="VSI74" s="567"/>
      <c r="VSJ74" s="399"/>
      <c r="VSK74" s="399"/>
      <c r="VSL74" s="399"/>
      <c r="VSM74" s="399"/>
      <c r="VSN74" s="399"/>
      <c r="VSO74" s="399"/>
      <c r="VSP74" s="399"/>
      <c r="VSQ74" s="399"/>
      <c r="VSR74" s="399"/>
      <c r="VSS74" s="918"/>
      <c r="VST74" s="918"/>
      <c r="VSU74" s="918"/>
      <c r="VSV74" s="566"/>
      <c r="VSW74" s="399"/>
      <c r="VSX74" s="399"/>
      <c r="VSY74" s="399"/>
      <c r="VSZ74" s="567"/>
      <c r="VTA74" s="399"/>
      <c r="VTB74" s="399"/>
      <c r="VTC74" s="399"/>
      <c r="VTD74" s="399"/>
      <c r="VTE74" s="399"/>
      <c r="VTF74" s="399"/>
      <c r="VTG74" s="399"/>
      <c r="VTH74" s="399"/>
      <c r="VTI74" s="399"/>
      <c r="VTJ74" s="918"/>
      <c r="VTK74" s="918"/>
      <c r="VTL74" s="918"/>
      <c r="VTM74" s="566"/>
      <c r="VTN74" s="399"/>
      <c r="VTO74" s="399"/>
      <c r="VTP74" s="399"/>
      <c r="VTQ74" s="567"/>
      <c r="VTR74" s="399"/>
      <c r="VTS74" s="399"/>
      <c r="VTT74" s="399"/>
      <c r="VTU74" s="399"/>
      <c r="VTV74" s="399"/>
      <c r="VTW74" s="399"/>
      <c r="VTX74" s="399"/>
      <c r="VTY74" s="399"/>
      <c r="VTZ74" s="399"/>
      <c r="VUA74" s="918"/>
      <c r="VUB74" s="918"/>
      <c r="VUC74" s="918"/>
      <c r="VUD74" s="566"/>
      <c r="VUE74" s="399"/>
      <c r="VUF74" s="399"/>
      <c r="VUG74" s="399"/>
      <c r="VUH74" s="567"/>
      <c r="VUI74" s="399"/>
      <c r="VUJ74" s="399"/>
      <c r="VUK74" s="399"/>
      <c r="VUL74" s="399"/>
      <c r="VUM74" s="399"/>
      <c r="VUN74" s="399"/>
      <c r="VUO74" s="399"/>
      <c r="VUP74" s="399"/>
      <c r="VUQ74" s="399"/>
      <c r="VUR74" s="918"/>
      <c r="VUS74" s="918"/>
      <c r="VUT74" s="918"/>
      <c r="VUU74" s="566"/>
      <c r="VUV74" s="399"/>
      <c r="VUW74" s="399"/>
      <c r="VUX74" s="399"/>
      <c r="VUY74" s="567"/>
      <c r="VUZ74" s="399"/>
      <c r="VVA74" s="399"/>
      <c r="VVB74" s="399"/>
      <c r="VVC74" s="399"/>
      <c r="VVD74" s="399"/>
      <c r="VVE74" s="399"/>
      <c r="VVF74" s="399"/>
      <c r="VVG74" s="399"/>
      <c r="VVH74" s="399"/>
      <c r="VVI74" s="918"/>
      <c r="VVJ74" s="918"/>
      <c r="VVK74" s="918"/>
      <c r="VVL74" s="566"/>
      <c r="VVM74" s="399"/>
      <c r="VVN74" s="399"/>
      <c r="VVO74" s="399"/>
      <c r="VVP74" s="567"/>
      <c r="VVQ74" s="399"/>
      <c r="VVR74" s="399"/>
      <c r="VVS74" s="399"/>
      <c r="VVT74" s="399"/>
      <c r="VVU74" s="399"/>
      <c r="VVV74" s="399"/>
      <c r="VVW74" s="399"/>
      <c r="VVX74" s="399"/>
      <c r="VVY74" s="399"/>
      <c r="VVZ74" s="918"/>
      <c r="VWA74" s="918"/>
      <c r="VWB74" s="918"/>
      <c r="VWC74" s="566"/>
      <c r="VWD74" s="399"/>
      <c r="VWE74" s="399"/>
      <c r="VWF74" s="399"/>
      <c r="VWG74" s="567"/>
      <c r="VWH74" s="399"/>
      <c r="VWI74" s="399"/>
      <c r="VWJ74" s="399"/>
      <c r="VWK74" s="399"/>
      <c r="VWL74" s="399"/>
      <c r="VWM74" s="399"/>
      <c r="VWN74" s="399"/>
      <c r="VWO74" s="399"/>
      <c r="VWP74" s="399"/>
      <c r="VWQ74" s="918"/>
      <c r="VWR74" s="918"/>
      <c r="VWS74" s="918"/>
      <c r="VWT74" s="566"/>
      <c r="VWU74" s="399"/>
      <c r="VWV74" s="399"/>
      <c r="VWW74" s="399"/>
      <c r="VWX74" s="567"/>
      <c r="VWY74" s="399"/>
      <c r="VWZ74" s="399"/>
      <c r="VXA74" s="399"/>
      <c r="VXB74" s="399"/>
      <c r="VXC74" s="399"/>
      <c r="VXD74" s="399"/>
      <c r="VXE74" s="399"/>
      <c r="VXF74" s="399"/>
      <c r="VXG74" s="399"/>
      <c r="VXH74" s="918"/>
      <c r="VXI74" s="918"/>
      <c r="VXJ74" s="918"/>
      <c r="VXK74" s="566"/>
      <c r="VXL74" s="399"/>
      <c r="VXM74" s="399"/>
      <c r="VXN74" s="399"/>
      <c r="VXO74" s="567"/>
      <c r="VXP74" s="399"/>
      <c r="VXQ74" s="399"/>
      <c r="VXR74" s="399"/>
      <c r="VXS74" s="399"/>
      <c r="VXT74" s="399"/>
      <c r="VXU74" s="399"/>
      <c r="VXV74" s="399"/>
      <c r="VXW74" s="399"/>
      <c r="VXX74" s="399"/>
      <c r="VXY74" s="918"/>
      <c r="VXZ74" s="918"/>
      <c r="VYA74" s="918"/>
      <c r="VYB74" s="566"/>
      <c r="VYC74" s="399"/>
      <c r="VYD74" s="399"/>
      <c r="VYE74" s="399"/>
      <c r="VYF74" s="567"/>
      <c r="VYG74" s="399"/>
      <c r="VYH74" s="399"/>
      <c r="VYI74" s="399"/>
      <c r="VYJ74" s="399"/>
      <c r="VYK74" s="399"/>
      <c r="VYL74" s="399"/>
      <c r="VYM74" s="399"/>
      <c r="VYN74" s="399"/>
      <c r="VYO74" s="399"/>
      <c r="VYP74" s="918"/>
      <c r="VYQ74" s="918"/>
      <c r="VYR74" s="918"/>
      <c r="VYS74" s="566"/>
      <c r="VYT74" s="399"/>
      <c r="VYU74" s="399"/>
      <c r="VYV74" s="399"/>
      <c r="VYW74" s="567"/>
      <c r="VYX74" s="399"/>
      <c r="VYY74" s="399"/>
      <c r="VYZ74" s="399"/>
      <c r="VZA74" s="399"/>
      <c r="VZB74" s="399"/>
      <c r="VZC74" s="399"/>
      <c r="VZD74" s="399"/>
      <c r="VZE74" s="399"/>
      <c r="VZF74" s="399"/>
      <c r="VZG74" s="918"/>
      <c r="VZH74" s="918"/>
      <c r="VZI74" s="918"/>
      <c r="VZJ74" s="566"/>
      <c r="VZK74" s="399"/>
      <c r="VZL74" s="399"/>
      <c r="VZM74" s="399"/>
      <c r="VZN74" s="567"/>
      <c r="VZO74" s="399"/>
      <c r="VZP74" s="399"/>
      <c r="VZQ74" s="399"/>
      <c r="VZR74" s="399"/>
      <c r="VZS74" s="399"/>
      <c r="VZT74" s="399"/>
      <c r="VZU74" s="399"/>
      <c r="VZV74" s="399"/>
      <c r="VZW74" s="399"/>
      <c r="VZX74" s="918"/>
      <c r="VZY74" s="918"/>
      <c r="VZZ74" s="918"/>
      <c r="WAA74" s="566"/>
      <c r="WAB74" s="399"/>
      <c r="WAC74" s="399"/>
      <c r="WAD74" s="399"/>
      <c r="WAE74" s="567"/>
      <c r="WAF74" s="399"/>
      <c r="WAG74" s="399"/>
      <c r="WAH74" s="399"/>
      <c r="WAI74" s="399"/>
      <c r="WAJ74" s="399"/>
      <c r="WAK74" s="399"/>
      <c r="WAL74" s="399"/>
      <c r="WAM74" s="399"/>
      <c r="WAN74" s="399"/>
      <c r="WAO74" s="918"/>
      <c r="WAP74" s="918"/>
      <c r="WAQ74" s="918"/>
      <c r="WAR74" s="566"/>
      <c r="WAS74" s="399"/>
      <c r="WAT74" s="399"/>
      <c r="WAU74" s="399"/>
      <c r="WAV74" s="567"/>
      <c r="WAW74" s="399"/>
      <c r="WAX74" s="399"/>
      <c r="WAY74" s="399"/>
      <c r="WAZ74" s="399"/>
      <c r="WBA74" s="399"/>
      <c r="WBB74" s="399"/>
      <c r="WBC74" s="399"/>
      <c r="WBD74" s="399"/>
      <c r="WBE74" s="399"/>
      <c r="WBF74" s="918"/>
      <c r="WBG74" s="918"/>
      <c r="WBH74" s="918"/>
      <c r="WBI74" s="566"/>
      <c r="WBJ74" s="399"/>
      <c r="WBK74" s="399"/>
      <c r="WBL74" s="399"/>
      <c r="WBM74" s="567"/>
      <c r="WBN74" s="399"/>
      <c r="WBO74" s="399"/>
      <c r="WBP74" s="399"/>
      <c r="WBQ74" s="399"/>
      <c r="WBR74" s="399"/>
      <c r="WBS74" s="399"/>
      <c r="WBT74" s="399"/>
      <c r="WBU74" s="399"/>
      <c r="WBV74" s="399"/>
      <c r="WBW74" s="918"/>
      <c r="WBX74" s="918"/>
      <c r="WBY74" s="918"/>
      <c r="WBZ74" s="566"/>
      <c r="WCA74" s="399"/>
      <c r="WCB74" s="399"/>
      <c r="WCC74" s="399"/>
      <c r="WCD74" s="567"/>
      <c r="WCE74" s="399"/>
      <c r="WCF74" s="399"/>
      <c r="WCG74" s="399"/>
      <c r="WCH74" s="399"/>
      <c r="WCI74" s="399"/>
      <c r="WCJ74" s="399"/>
      <c r="WCK74" s="399"/>
      <c r="WCL74" s="399"/>
      <c r="WCM74" s="399"/>
      <c r="WCN74" s="918"/>
      <c r="WCO74" s="918"/>
      <c r="WCP74" s="918"/>
      <c r="WCQ74" s="566"/>
      <c r="WCR74" s="399"/>
      <c r="WCS74" s="399"/>
      <c r="WCT74" s="399"/>
      <c r="WCU74" s="567"/>
      <c r="WCV74" s="399"/>
      <c r="WCW74" s="399"/>
      <c r="WCX74" s="399"/>
      <c r="WCY74" s="399"/>
      <c r="WCZ74" s="399"/>
      <c r="WDA74" s="399"/>
      <c r="WDB74" s="399"/>
      <c r="WDC74" s="399"/>
      <c r="WDD74" s="399"/>
      <c r="WDE74" s="918"/>
      <c r="WDF74" s="918"/>
      <c r="WDG74" s="918"/>
      <c r="WDH74" s="566"/>
      <c r="WDI74" s="399"/>
      <c r="WDJ74" s="399"/>
      <c r="WDK74" s="399"/>
      <c r="WDL74" s="567"/>
      <c r="WDM74" s="399"/>
      <c r="WDN74" s="399"/>
      <c r="WDO74" s="399"/>
      <c r="WDP74" s="399"/>
      <c r="WDQ74" s="399"/>
      <c r="WDR74" s="399"/>
      <c r="WDS74" s="399"/>
      <c r="WDT74" s="399"/>
      <c r="WDU74" s="399"/>
      <c r="WDV74" s="918"/>
      <c r="WDW74" s="918"/>
      <c r="WDX74" s="918"/>
      <c r="WDY74" s="566"/>
      <c r="WDZ74" s="399"/>
      <c r="WEA74" s="399"/>
      <c r="WEB74" s="399"/>
      <c r="WEC74" s="567"/>
      <c r="WED74" s="399"/>
      <c r="WEE74" s="399"/>
      <c r="WEF74" s="399"/>
      <c r="WEG74" s="399"/>
      <c r="WEH74" s="399"/>
      <c r="WEI74" s="399"/>
      <c r="WEJ74" s="399"/>
      <c r="WEK74" s="399"/>
      <c r="WEL74" s="399"/>
      <c r="WEM74" s="918"/>
      <c r="WEN74" s="918"/>
      <c r="WEO74" s="918"/>
      <c r="WEP74" s="566"/>
      <c r="WEQ74" s="399"/>
      <c r="WER74" s="399"/>
      <c r="WES74" s="399"/>
      <c r="WET74" s="567"/>
      <c r="WEU74" s="399"/>
      <c r="WEV74" s="399"/>
      <c r="WEW74" s="399"/>
      <c r="WEX74" s="399"/>
      <c r="WEY74" s="399"/>
      <c r="WEZ74" s="399"/>
      <c r="WFA74" s="399"/>
      <c r="WFB74" s="399"/>
      <c r="WFC74" s="399"/>
      <c r="WFD74" s="918"/>
      <c r="WFE74" s="918"/>
      <c r="WFF74" s="918"/>
      <c r="WFG74" s="566"/>
      <c r="WFH74" s="399"/>
      <c r="WFI74" s="399"/>
      <c r="WFJ74" s="399"/>
      <c r="WFK74" s="567"/>
      <c r="WFL74" s="399"/>
      <c r="WFM74" s="399"/>
      <c r="WFN74" s="399"/>
      <c r="WFO74" s="399"/>
      <c r="WFP74" s="399"/>
      <c r="WFQ74" s="399"/>
      <c r="WFR74" s="399"/>
      <c r="WFS74" s="399"/>
      <c r="WFT74" s="399"/>
      <c r="WFU74" s="918"/>
      <c r="WFV74" s="918"/>
      <c r="WFW74" s="918"/>
      <c r="WFX74" s="566"/>
      <c r="WFY74" s="399"/>
      <c r="WFZ74" s="399"/>
      <c r="WGA74" s="399"/>
      <c r="WGB74" s="567"/>
      <c r="WGC74" s="399"/>
      <c r="WGD74" s="399"/>
      <c r="WGE74" s="399"/>
      <c r="WGF74" s="399"/>
      <c r="WGG74" s="399"/>
      <c r="WGH74" s="399"/>
      <c r="WGI74" s="399"/>
      <c r="WGJ74" s="399"/>
      <c r="WGK74" s="399"/>
      <c r="WGL74" s="918"/>
      <c r="WGM74" s="918"/>
      <c r="WGN74" s="918"/>
      <c r="WGO74" s="566"/>
      <c r="WGP74" s="399"/>
      <c r="WGQ74" s="399"/>
      <c r="WGR74" s="399"/>
      <c r="WGS74" s="567"/>
      <c r="WGT74" s="399"/>
      <c r="WGU74" s="399"/>
      <c r="WGV74" s="399"/>
      <c r="WGW74" s="399"/>
      <c r="WGX74" s="399"/>
      <c r="WGY74" s="399"/>
      <c r="WGZ74" s="399"/>
      <c r="WHA74" s="399"/>
      <c r="WHB74" s="399"/>
      <c r="WHC74" s="918"/>
      <c r="WHD74" s="918"/>
      <c r="WHE74" s="918"/>
      <c r="WHF74" s="566"/>
      <c r="WHG74" s="399"/>
      <c r="WHH74" s="399"/>
      <c r="WHI74" s="399"/>
      <c r="WHJ74" s="567"/>
      <c r="WHK74" s="399"/>
      <c r="WHL74" s="399"/>
      <c r="WHM74" s="399"/>
      <c r="WHN74" s="399"/>
      <c r="WHO74" s="399"/>
      <c r="WHP74" s="399"/>
      <c r="WHQ74" s="399"/>
      <c r="WHR74" s="399"/>
      <c r="WHS74" s="399"/>
      <c r="WHT74" s="918"/>
      <c r="WHU74" s="918"/>
      <c r="WHV74" s="918"/>
      <c r="WHW74" s="566"/>
      <c r="WHX74" s="399"/>
      <c r="WHY74" s="399"/>
      <c r="WHZ74" s="399"/>
      <c r="WIA74" s="567"/>
      <c r="WIB74" s="399"/>
      <c r="WIC74" s="399"/>
      <c r="WID74" s="399"/>
      <c r="WIE74" s="399"/>
      <c r="WIF74" s="399"/>
      <c r="WIG74" s="399"/>
      <c r="WIH74" s="399"/>
      <c r="WII74" s="399"/>
      <c r="WIJ74" s="399"/>
      <c r="WIK74" s="918"/>
      <c r="WIL74" s="918"/>
      <c r="WIM74" s="918"/>
      <c r="WIN74" s="566"/>
      <c r="WIO74" s="399"/>
      <c r="WIP74" s="399"/>
      <c r="WIQ74" s="399"/>
      <c r="WIR74" s="567"/>
      <c r="WIS74" s="399"/>
      <c r="WIT74" s="399"/>
      <c r="WIU74" s="399"/>
      <c r="WIV74" s="399"/>
      <c r="WIW74" s="399"/>
      <c r="WIX74" s="399"/>
      <c r="WIY74" s="399"/>
      <c r="WIZ74" s="399"/>
      <c r="WJA74" s="399"/>
      <c r="WJB74" s="918"/>
      <c r="WJC74" s="918"/>
      <c r="WJD74" s="918"/>
      <c r="WJE74" s="566"/>
      <c r="WJF74" s="399"/>
      <c r="WJG74" s="399"/>
      <c r="WJH74" s="399"/>
      <c r="WJI74" s="567"/>
      <c r="WJJ74" s="399"/>
      <c r="WJK74" s="399"/>
      <c r="WJL74" s="399"/>
      <c r="WJM74" s="399"/>
      <c r="WJN74" s="399"/>
      <c r="WJO74" s="399"/>
      <c r="WJP74" s="399"/>
      <c r="WJQ74" s="399"/>
      <c r="WJR74" s="399"/>
      <c r="WJS74" s="918"/>
      <c r="WJT74" s="918"/>
      <c r="WJU74" s="918"/>
      <c r="WJV74" s="566"/>
      <c r="WJW74" s="399"/>
      <c r="WJX74" s="399"/>
      <c r="WJY74" s="399"/>
      <c r="WJZ74" s="567"/>
      <c r="WKA74" s="399"/>
      <c r="WKB74" s="399"/>
      <c r="WKC74" s="399"/>
      <c r="WKD74" s="399"/>
      <c r="WKE74" s="399"/>
      <c r="WKF74" s="399"/>
      <c r="WKG74" s="399"/>
      <c r="WKH74" s="399"/>
      <c r="WKI74" s="399"/>
      <c r="WKJ74" s="918"/>
      <c r="WKK74" s="918"/>
      <c r="WKL74" s="918"/>
      <c r="WKM74" s="566"/>
      <c r="WKN74" s="399"/>
      <c r="WKO74" s="399"/>
      <c r="WKP74" s="399"/>
      <c r="WKQ74" s="567"/>
      <c r="WKR74" s="399"/>
      <c r="WKS74" s="399"/>
      <c r="WKT74" s="399"/>
      <c r="WKU74" s="399"/>
      <c r="WKV74" s="399"/>
      <c r="WKW74" s="399"/>
      <c r="WKX74" s="399"/>
      <c r="WKY74" s="399"/>
      <c r="WKZ74" s="399"/>
      <c r="WLA74" s="918"/>
      <c r="WLB74" s="918"/>
      <c r="WLC74" s="918"/>
      <c r="WLD74" s="566"/>
      <c r="WLE74" s="399"/>
      <c r="WLF74" s="399"/>
      <c r="WLG74" s="399"/>
      <c r="WLH74" s="567"/>
      <c r="WLI74" s="399"/>
      <c r="WLJ74" s="399"/>
      <c r="WLK74" s="399"/>
      <c r="WLL74" s="399"/>
      <c r="WLM74" s="399"/>
      <c r="WLN74" s="399"/>
      <c r="WLO74" s="399"/>
      <c r="WLP74" s="399"/>
      <c r="WLQ74" s="399"/>
      <c r="WLR74" s="918"/>
      <c r="WLS74" s="918"/>
      <c r="WLT74" s="918"/>
      <c r="WLU74" s="566"/>
      <c r="WLV74" s="399"/>
      <c r="WLW74" s="399"/>
      <c r="WLX74" s="399"/>
      <c r="WLY74" s="567"/>
      <c r="WLZ74" s="399"/>
      <c r="WMA74" s="399"/>
      <c r="WMB74" s="399"/>
      <c r="WMC74" s="399"/>
      <c r="WMD74" s="399"/>
      <c r="WME74" s="399"/>
      <c r="WMF74" s="399"/>
      <c r="WMG74" s="399"/>
      <c r="WMH74" s="399"/>
      <c r="WMI74" s="918"/>
      <c r="WMJ74" s="918"/>
      <c r="WMK74" s="918"/>
      <c r="WML74" s="566"/>
      <c r="WMM74" s="399"/>
      <c r="WMN74" s="399"/>
      <c r="WMO74" s="399"/>
      <c r="WMP74" s="567"/>
      <c r="WMQ74" s="399"/>
      <c r="WMR74" s="399"/>
      <c r="WMS74" s="399"/>
      <c r="WMT74" s="399"/>
      <c r="WMU74" s="399"/>
      <c r="WMV74" s="399"/>
      <c r="WMW74" s="399"/>
      <c r="WMX74" s="399"/>
      <c r="WMY74" s="399"/>
      <c r="WMZ74" s="918"/>
      <c r="WNA74" s="918"/>
      <c r="WNB74" s="918"/>
      <c r="WNC74" s="566"/>
      <c r="WND74" s="399"/>
      <c r="WNE74" s="399"/>
      <c r="WNF74" s="399"/>
      <c r="WNG74" s="567"/>
      <c r="WNH74" s="399"/>
      <c r="WNI74" s="399"/>
      <c r="WNJ74" s="399"/>
      <c r="WNK74" s="399"/>
      <c r="WNL74" s="399"/>
      <c r="WNM74" s="399"/>
      <c r="WNN74" s="399"/>
      <c r="WNO74" s="399"/>
      <c r="WNP74" s="399"/>
      <c r="WNQ74" s="918"/>
      <c r="WNR74" s="918"/>
      <c r="WNS74" s="918"/>
      <c r="WNT74" s="566"/>
      <c r="WNU74" s="399"/>
      <c r="WNV74" s="399"/>
      <c r="WNW74" s="399"/>
      <c r="WNX74" s="567"/>
      <c r="WNY74" s="399"/>
      <c r="WNZ74" s="399"/>
      <c r="WOA74" s="399"/>
      <c r="WOB74" s="399"/>
      <c r="WOC74" s="399"/>
      <c r="WOD74" s="399"/>
      <c r="WOE74" s="399"/>
      <c r="WOF74" s="399"/>
      <c r="WOG74" s="399"/>
      <c r="WOH74" s="918"/>
      <c r="WOI74" s="918"/>
      <c r="WOJ74" s="918"/>
      <c r="WOK74" s="566"/>
      <c r="WOL74" s="399"/>
      <c r="WOM74" s="399"/>
      <c r="WON74" s="399"/>
      <c r="WOO74" s="567"/>
      <c r="WOP74" s="399"/>
      <c r="WOQ74" s="399"/>
      <c r="WOR74" s="399"/>
      <c r="WOS74" s="399"/>
      <c r="WOT74" s="399"/>
      <c r="WOU74" s="399"/>
      <c r="WOV74" s="399"/>
      <c r="WOW74" s="399"/>
      <c r="WOX74" s="399"/>
      <c r="WOY74" s="918"/>
      <c r="WOZ74" s="918"/>
      <c r="WPA74" s="918"/>
      <c r="WPB74" s="566"/>
      <c r="WPC74" s="399"/>
      <c r="WPD74" s="399"/>
      <c r="WPE74" s="399"/>
      <c r="WPF74" s="567"/>
      <c r="WPG74" s="399"/>
      <c r="WPH74" s="399"/>
      <c r="WPI74" s="399"/>
      <c r="WPJ74" s="399"/>
      <c r="WPK74" s="399"/>
      <c r="WPL74" s="399"/>
      <c r="WPM74" s="399"/>
      <c r="WPN74" s="399"/>
      <c r="WPO74" s="399"/>
      <c r="WPP74" s="918"/>
      <c r="WPQ74" s="918"/>
      <c r="WPR74" s="918"/>
      <c r="WPS74" s="566"/>
      <c r="WPT74" s="399"/>
      <c r="WPU74" s="399"/>
      <c r="WPV74" s="399"/>
      <c r="WPW74" s="567"/>
      <c r="WPX74" s="399"/>
      <c r="WPY74" s="399"/>
      <c r="WPZ74" s="399"/>
      <c r="WQA74" s="399"/>
      <c r="WQB74" s="399"/>
      <c r="WQC74" s="399"/>
      <c r="WQD74" s="399"/>
      <c r="WQE74" s="399"/>
      <c r="WQF74" s="399"/>
      <c r="WQG74" s="918"/>
      <c r="WQH74" s="918"/>
      <c r="WQI74" s="918"/>
      <c r="WQJ74" s="566"/>
      <c r="WQK74" s="399"/>
      <c r="WQL74" s="399"/>
      <c r="WQM74" s="399"/>
      <c r="WQN74" s="567"/>
      <c r="WQO74" s="399"/>
      <c r="WQP74" s="399"/>
      <c r="WQQ74" s="399"/>
      <c r="WQR74" s="399"/>
      <c r="WQS74" s="399"/>
      <c r="WQT74" s="399"/>
      <c r="WQU74" s="399"/>
      <c r="WQV74" s="399"/>
      <c r="WQW74" s="399"/>
      <c r="WQX74" s="918"/>
      <c r="WQY74" s="918"/>
      <c r="WQZ74" s="918"/>
      <c r="WRA74" s="566"/>
      <c r="WRB74" s="399"/>
      <c r="WRC74" s="399"/>
      <c r="WRD74" s="399"/>
      <c r="WRE74" s="567"/>
      <c r="WRF74" s="399"/>
      <c r="WRG74" s="399"/>
      <c r="WRH74" s="399"/>
      <c r="WRI74" s="399"/>
      <c r="WRJ74" s="399"/>
      <c r="WRK74" s="399"/>
      <c r="WRL74" s="399"/>
      <c r="WRM74" s="399"/>
      <c r="WRN74" s="399"/>
      <c r="WRO74" s="918"/>
      <c r="WRP74" s="918"/>
      <c r="WRQ74" s="918"/>
      <c r="WRR74" s="566"/>
      <c r="WRS74" s="399"/>
      <c r="WRT74" s="399"/>
      <c r="WRU74" s="399"/>
      <c r="WRV74" s="567"/>
      <c r="WRW74" s="399"/>
      <c r="WRX74" s="399"/>
      <c r="WRY74" s="399"/>
      <c r="WRZ74" s="399"/>
      <c r="WSA74" s="399"/>
      <c r="WSB74" s="399"/>
      <c r="WSC74" s="399"/>
      <c r="WSD74" s="399"/>
      <c r="WSE74" s="399"/>
      <c r="WSF74" s="918"/>
      <c r="WSG74" s="918"/>
      <c r="WSH74" s="918"/>
      <c r="WSI74" s="566"/>
      <c r="WSJ74" s="399"/>
      <c r="WSK74" s="399"/>
      <c r="WSL74" s="399"/>
      <c r="WSM74" s="567"/>
      <c r="WSN74" s="399"/>
      <c r="WSO74" s="399"/>
      <c r="WSP74" s="399"/>
      <c r="WSQ74" s="399"/>
      <c r="WSR74" s="399"/>
      <c r="WSS74" s="399"/>
      <c r="WST74" s="399"/>
      <c r="WSU74" s="399"/>
      <c r="WSV74" s="399"/>
      <c r="WSW74" s="918"/>
      <c r="WSX74" s="918"/>
      <c r="WSY74" s="918"/>
      <c r="WSZ74" s="566"/>
      <c r="WTA74" s="399"/>
      <c r="WTB74" s="399"/>
      <c r="WTC74" s="399"/>
      <c r="WTD74" s="567"/>
      <c r="WTE74" s="399"/>
      <c r="WTF74" s="399"/>
      <c r="WTG74" s="399"/>
      <c r="WTH74" s="399"/>
      <c r="WTI74" s="399"/>
      <c r="WTJ74" s="399"/>
      <c r="WTK74" s="399"/>
      <c r="WTL74" s="399"/>
      <c r="WTM74" s="399"/>
      <c r="WTN74" s="918"/>
      <c r="WTO74" s="918"/>
      <c r="WTP74" s="918"/>
      <c r="WTQ74" s="566"/>
      <c r="WTR74" s="399"/>
      <c r="WTS74" s="399"/>
      <c r="WTT74" s="399"/>
      <c r="WTU74" s="567"/>
      <c r="WTV74" s="399"/>
      <c r="WTW74" s="399"/>
      <c r="WTX74" s="399"/>
      <c r="WTY74" s="399"/>
      <c r="WTZ74" s="399"/>
      <c r="WUA74" s="399"/>
      <c r="WUB74" s="399"/>
      <c r="WUC74" s="399"/>
      <c r="WUD74" s="399"/>
      <c r="WUE74" s="918"/>
      <c r="WUF74" s="918"/>
      <c r="WUG74" s="918"/>
      <c r="WUH74" s="566"/>
      <c r="WUI74" s="399"/>
      <c r="WUJ74" s="399"/>
      <c r="WUK74" s="399"/>
      <c r="WUL74" s="567"/>
      <c r="WUM74" s="399"/>
      <c r="WUN74" s="399"/>
      <c r="WUO74" s="399"/>
      <c r="WUP74" s="399"/>
      <c r="WUQ74" s="399"/>
      <c r="WUR74" s="399"/>
      <c r="WUS74" s="399"/>
      <c r="WUT74" s="399"/>
      <c r="WUU74" s="399"/>
      <c r="WUV74" s="918"/>
      <c r="WUW74" s="918"/>
      <c r="WUX74" s="918"/>
      <c r="WUY74" s="566"/>
      <c r="WUZ74" s="399"/>
      <c r="WVA74" s="399"/>
      <c r="WVB74" s="399"/>
      <c r="WVC74" s="567"/>
      <c r="WVD74" s="399"/>
      <c r="WVE74" s="399"/>
      <c r="WVF74" s="399"/>
      <c r="WVG74" s="399"/>
      <c r="WVH74" s="399"/>
      <c r="WVI74" s="399"/>
      <c r="WVJ74" s="399"/>
      <c r="WVK74" s="399"/>
      <c r="WVL74" s="399"/>
      <c r="WVM74" s="918"/>
      <c r="WVN74" s="918"/>
      <c r="WVO74" s="918"/>
      <c r="WVP74" s="566"/>
      <c r="WVQ74" s="399"/>
      <c r="WVR74" s="399"/>
      <c r="WVS74" s="399"/>
      <c r="WVT74" s="567"/>
      <c r="WVU74" s="399"/>
      <c r="WVV74" s="399"/>
      <c r="WVW74" s="399"/>
      <c r="WVX74" s="399"/>
      <c r="WVY74" s="399"/>
      <c r="WVZ74" s="399"/>
      <c r="WWA74" s="399"/>
      <c r="WWB74" s="399"/>
      <c r="WWC74" s="399"/>
      <c r="WWD74" s="918"/>
      <c r="WWE74" s="918"/>
      <c r="WWF74" s="918"/>
      <c r="WWG74" s="566"/>
      <c r="WWH74" s="399"/>
      <c r="WWI74" s="399"/>
      <c r="WWJ74" s="399"/>
      <c r="WWK74" s="567"/>
      <c r="WWL74" s="399"/>
      <c r="WWM74" s="399"/>
      <c r="WWN74" s="399"/>
      <c r="WWO74" s="399"/>
      <c r="WWP74" s="399"/>
      <c r="WWQ74" s="399"/>
      <c r="WWR74" s="399"/>
      <c r="WWS74" s="399"/>
      <c r="WWT74" s="399"/>
      <c r="WWU74" s="918"/>
      <c r="WWV74" s="918"/>
      <c r="WWW74" s="918"/>
      <c r="WWX74" s="566"/>
      <c r="WWY74" s="399"/>
      <c r="WWZ74" s="399"/>
      <c r="WXA74" s="399"/>
      <c r="WXB74" s="567"/>
      <c r="WXC74" s="399"/>
      <c r="WXD74" s="399"/>
      <c r="WXE74" s="399"/>
      <c r="WXF74" s="399"/>
      <c r="WXG74" s="399"/>
      <c r="WXH74" s="399"/>
      <c r="WXI74" s="399"/>
      <c r="WXJ74" s="399"/>
      <c r="WXK74" s="399"/>
      <c r="WXL74" s="918"/>
      <c r="WXM74" s="918"/>
      <c r="WXN74" s="918"/>
      <c r="WXO74" s="566"/>
      <c r="WXP74" s="399"/>
      <c r="WXQ74" s="399"/>
      <c r="WXR74" s="399"/>
      <c r="WXS74" s="567"/>
      <c r="WXT74" s="399"/>
      <c r="WXU74" s="399"/>
      <c r="WXV74" s="399"/>
      <c r="WXW74" s="399"/>
      <c r="WXX74" s="399"/>
      <c r="WXY74" s="399"/>
      <c r="WXZ74" s="399"/>
      <c r="WYA74" s="399"/>
      <c r="WYB74" s="399"/>
      <c r="WYC74" s="918"/>
      <c r="WYD74" s="918"/>
      <c r="WYE74" s="918"/>
      <c r="WYF74" s="566"/>
      <c r="WYG74" s="399"/>
      <c r="WYH74" s="399"/>
      <c r="WYI74" s="399"/>
      <c r="WYJ74" s="567"/>
      <c r="WYK74" s="399"/>
      <c r="WYL74" s="399"/>
      <c r="WYM74" s="399"/>
      <c r="WYN74" s="399"/>
      <c r="WYO74" s="399"/>
      <c r="WYP74" s="399"/>
      <c r="WYQ74" s="399"/>
      <c r="WYR74" s="399"/>
      <c r="WYS74" s="399"/>
      <c r="WYT74" s="918"/>
      <c r="WYU74" s="918"/>
      <c r="WYV74" s="918"/>
      <c r="WYW74" s="566"/>
      <c r="WYX74" s="399"/>
      <c r="WYY74" s="399"/>
      <c r="WYZ74" s="399"/>
      <c r="WZA74" s="567"/>
      <c r="WZB74" s="399"/>
      <c r="WZC74" s="399"/>
      <c r="WZD74" s="399"/>
      <c r="WZE74" s="399"/>
      <c r="WZF74" s="399"/>
      <c r="WZG74" s="399"/>
      <c r="WZH74" s="399"/>
      <c r="WZI74" s="399"/>
      <c r="WZJ74" s="399"/>
      <c r="WZK74" s="918"/>
      <c r="WZL74" s="918"/>
      <c r="WZM74" s="918"/>
      <c r="WZN74" s="566"/>
      <c r="WZO74" s="399"/>
      <c r="WZP74" s="399"/>
      <c r="WZQ74" s="399"/>
      <c r="WZR74" s="567"/>
      <c r="WZS74" s="399"/>
      <c r="WZT74" s="399"/>
      <c r="WZU74" s="399"/>
      <c r="WZV74" s="399"/>
      <c r="WZW74" s="399"/>
      <c r="WZX74" s="399"/>
      <c r="WZY74" s="399"/>
      <c r="WZZ74" s="399"/>
      <c r="XAA74" s="399"/>
      <c r="XAB74" s="918"/>
      <c r="XAC74" s="918"/>
      <c r="XAD74" s="918"/>
      <c r="XAE74" s="566"/>
      <c r="XAF74" s="399"/>
      <c r="XAG74" s="399"/>
      <c r="XAH74" s="399"/>
      <c r="XAI74" s="567"/>
      <c r="XAJ74" s="399"/>
      <c r="XAK74" s="399"/>
      <c r="XAL74" s="399"/>
      <c r="XAM74" s="399"/>
      <c r="XAN74" s="399"/>
      <c r="XAO74" s="399"/>
      <c r="XAP74" s="399"/>
      <c r="XAQ74" s="399"/>
      <c r="XAR74" s="399"/>
      <c r="XAS74" s="918"/>
      <c r="XAT74" s="918"/>
      <c r="XAU74" s="918"/>
      <c r="XAV74" s="566"/>
      <c r="XAW74" s="399"/>
      <c r="XAX74" s="399"/>
      <c r="XAY74" s="399"/>
      <c r="XAZ74" s="567"/>
      <c r="XBA74" s="399"/>
      <c r="XBB74" s="399"/>
      <c r="XBC74" s="399"/>
      <c r="XBD74" s="399"/>
      <c r="XBE74" s="399"/>
      <c r="XBF74" s="399"/>
      <c r="XBG74" s="399"/>
      <c r="XBH74" s="399"/>
      <c r="XBI74" s="399"/>
      <c r="XBJ74" s="918"/>
      <c r="XBK74" s="918"/>
      <c r="XBL74" s="918"/>
      <c r="XBM74" s="566"/>
      <c r="XBN74" s="399"/>
      <c r="XBO74" s="399"/>
      <c r="XBP74" s="399"/>
      <c r="XBQ74" s="567"/>
      <c r="XBR74" s="399"/>
      <c r="XBS74" s="399"/>
      <c r="XBT74" s="399"/>
      <c r="XBU74" s="399"/>
      <c r="XBV74" s="399"/>
      <c r="XBW74" s="399"/>
      <c r="XBX74" s="399"/>
      <c r="XBY74" s="399"/>
      <c r="XBZ74" s="399"/>
      <c r="XCA74" s="918"/>
      <c r="XCB74" s="918"/>
      <c r="XCC74" s="918"/>
      <c r="XCD74" s="566"/>
      <c r="XCE74" s="399"/>
      <c r="XCF74" s="399"/>
      <c r="XCG74" s="399"/>
      <c r="XCH74" s="567"/>
      <c r="XCI74" s="399"/>
      <c r="XCJ74" s="399"/>
      <c r="XCK74" s="399"/>
      <c r="XCL74" s="399"/>
      <c r="XCM74" s="399"/>
      <c r="XCN74" s="399"/>
      <c r="XCO74" s="399"/>
      <c r="XCP74" s="399"/>
      <c r="XCQ74" s="399"/>
      <c r="XCR74" s="918"/>
      <c r="XCS74" s="918"/>
      <c r="XCT74" s="918"/>
      <c r="XCU74" s="566"/>
      <c r="XCV74" s="399"/>
      <c r="XCW74" s="399"/>
      <c r="XCX74" s="399"/>
      <c r="XCY74" s="567"/>
      <c r="XCZ74" s="399"/>
      <c r="XDA74" s="399"/>
      <c r="XDB74" s="399"/>
      <c r="XDC74" s="399"/>
      <c r="XDD74" s="399"/>
      <c r="XDE74" s="399"/>
      <c r="XDF74" s="399"/>
      <c r="XDG74" s="399"/>
      <c r="XDH74" s="399"/>
      <c r="XDI74" s="918"/>
      <c r="XDJ74" s="918"/>
      <c r="XDK74" s="918"/>
      <c r="XDL74" s="566"/>
      <c r="XDM74" s="399"/>
      <c r="XDN74" s="399"/>
      <c r="XDO74" s="399"/>
      <c r="XDP74" s="567"/>
      <c r="XDQ74" s="399"/>
      <c r="XDR74" s="399"/>
      <c r="XDS74" s="399"/>
      <c r="XDT74" s="399"/>
      <c r="XDU74" s="399"/>
      <c r="XDV74" s="399"/>
      <c r="XDW74" s="399"/>
      <c r="XDX74" s="399"/>
      <c r="XDY74" s="399"/>
      <c r="XDZ74" s="918"/>
      <c r="XEA74" s="918"/>
      <c r="XEB74" s="918"/>
      <c r="XEC74" s="566"/>
      <c r="XED74" s="399"/>
      <c r="XEE74" s="399"/>
      <c r="XEF74" s="399"/>
      <c r="XEG74" s="567"/>
      <c r="XEH74" s="399"/>
      <c r="XEI74" s="399"/>
      <c r="XEJ74" s="399"/>
      <c r="XEK74" s="399"/>
      <c r="XEL74" s="399"/>
      <c r="XEM74" s="399"/>
      <c r="XEN74" s="399"/>
      <c r="XEO74" s="399"/>
      <c r="XEP74" s="399"/>
      <c r="XEQ74" s="918"/>
      <c r="XER74" s="918"/>
      <c r="XES74" s="918"/>
      <c r="XET74" s="566"/>
      <c r="XEU74" s="399"/>
      <c r="XEV74" s="399"/>
      <c r="XEW74" s="399"/>
      <c r="XEX74" s="567"/>
      <c r="XEY74" s="399"/>
      <c r="XEZ74" s="399"/>
      <c r="XFA74" s="399"/>
      <c r="XFB74" s="399"/>
      <c r="XFC74" s="399"/>
    </row>
    <row r="75" spans="1:16383" s="39" customFormat="1" x14ac:dyDescent="0.2">
      <c r="A75" s="1059" t="s">
        <v>135</v>
      </c>
      <c r="B75" s="911" t="s">
        <v>157</v>
      </c>
      <c r="C75" s="911"/>
      <c r="D75" s="394">
        <f t="shared" si="24"/>
        <v>461237</v>
      </c>
      <c r="E75" s="394">
        <f t="shared" ref="E75" si="44">+I75+L75+O75</f>
        <v>494532</v>
      </c>
      <c r="F75" s="394">
        <f t="shared" ref="F75" si="45">+J75+M75+P75</f>
        <v>229002</v>
      </c>
      <c r="G75" s="411">
        <f t="shared" si="25"/>
        <v>0.46306811288248284</v>
      </c>
      <c r="H75" s="394">
        <f>+H73+H71+H69+H67+H63+H56+H55</f>
        <v>215611</v>
      </c>
      <c r="I75" s="394">
        <f t="shared" ref="I75:J75" si="46">+I73+I71+I69+I67+I63+I56+I55</f>
        <v>217916</v>
      </c>
      <c r="J75" s="394">
        <f t="shared" si="46"/>
        <v>104438</v>
      </c>
      <c r="K75" s="394">
        <f>+K73+K71+K69+K67+K63+K56+K55</f>
        <v>186879</v>
      </c>
      <c r="L75" s="394">
        <f t="shared" ref="L75:M75" si="47">+L73+L71+L69+L67+L63+L56+L55</f>
        <v>187637</v>
      </c>
      <c r="M75" s="394">
        <f t="shared" si="47"/>
        <v>92026</v>
      </c>
      <c r="N75" s="394">
        <f>+N73+N71+N69+N67+N63+N56+N55</f>
        <v>58747</v>
      </c>
      <c r="O75" s="394">
        <f t="shared" ref="O75:P75" si="48">+O73+O71+O69+O67+O63+O56+O55</f>
        <v>88979</v>
      </c>
      <c r="P75" s="396">
        <f t="shared" si="48"/>
        <v>32538</v>
      </c>
    </row>
    <row r="76" spans="1:16383" hidden="1" x14ac:dyDescent="0.2">
      <c r="A76" s="1133"/>
      <c r="B76" s="1132"/>
      <c r="C76" s="1132"/>
      <c r="D76" s="400"/>
      <c r="E76" s="400"/>
      <c r="F76" s="400"/>
      <c r="G76" s="411" t="e">
        <f t="shared" si="25"/>
        <v>#DIV/0!</v>
      </c>
      <c r="H76" s="400"/>
      <c r="I76" s="400"/>
      <c r="J76" s="400"/>
      <c r="K76" s="400"/>
      <c r="L76" s="400"/>
      <c r="M76" s="400"/>
      <c r="N76" s="400"/>
      <c r="O76" s="400"/>
      <c r="P76" s="401"/>
      <c r="Q76" s="918"/>
      <c r="R76" s="918"/>
      <c r="S76" s="918"/>
      <c r="T76" s="566"/>
      <c r="U76" s="399"/>
      <c r="V76" s="399"/>
      <c r="W76" s="399"/>
      <c r="X76" s="567"/>
      <c r="Y76" s="399"/>
      <c r="Z76" s="399"/>
      <c r="AA76" s="399"/>
      <c r="AB76" s="399"/>
      <c r="AC76" s="399"/>
      <c r="AD76" s="399"/>
      <c r="AE76" s="399"/>
      <c r="AF76" s="399"/>
      <c r="AG76" s="399"/>
      <c r="AH76" s="918"/>
      <c r="AI76" s="918"/>
      <c r="AJ76" s="918"/>
      <c r="AK76" s="566"/>
      <c r="AL76" s="399"/>
      <c r="AM76" s="399"/>
      <c r="AN76" s="399"/>
      <c r="AO76" s="567"/>
      <c r="AP76" s="399"/>
      <c r="AQ76" s="399"/>
      <c r="AR76" s="399"/>
      <c r="AS76" s="399"/>
      <c r="AT76" s="399"/>
      <c r="AU76" s="399"/>
      <c r="AV76" s="399"/>
      <c r="AW76" s="399"/>
      <c r="AX76" s="399"/>
      <c r="AY76" s="918"/>
      <c r="AZ76" s="918"/>
      <c r="BA76" s="918"/>
      <c r="BB76" s="566"/>
      <c r="BC76" s="399"/>
      <c r="BD76" s="399"/>
      <c r="BE76" s="399"/>
      <c r="BF76" s="567"/>
      <c r="BG76" s="399"/>
      <c r="BH76" s="399"/>
      <c r="BI76" s="399"/>
      <c r="BJ76" s="399"/>
      <c r="BK76" s="399"/>
      <c r="BL76" s="399"/>
      <c r="BM76" s="399"/>
      <c r="BN76" s="399"/>
      <c r="BO76" s="399"/>
      <c r="BP76" s="918"/>
      <c r="BQ76" s="918"/>
      <c r="BR76" s="918"/>
      <c r="BS76" s="566"/>
      <c r="BT76" s="399"/>
      <c r="BU76" s="399"/>
      <c r="BV76" s="399"/>
      <c r="BW76" s="567"/>
      <c r="BX76" s="399"/>
      <c r="BY76" s="399"/>
      <c r="BZ76" s="399"/>
      <c r="CA76" s="399"/>
      <c r="CB76" s="399"/>
      <c r="CC76" s="399"/>
      <c r="CD76" s="399"/>
      <c r="CE76" s="399"/>
      <c r="CF76" s="399"/>
      <c r="CG76" s="918"/>
      <c r="CH76" s="918"/>
      <c r="CI76" s="918"/>
      <c r="CJ76" s="566"/>
      <c r="CK76" s="399"/>
      <c r="CL76" s="399"/>
      <c r="CM76" s="399"/>
      <c r="CN76" s="567"/>
      <c r="CO76" s="399"/>
      <c r="CP76" s="399"/>
      <c r="CQ76" s="399"/>
      <c r="CR76" s="399"/>
      <c r="CS76" s="399"/>
      <c r="CT76" s="399"/>
      <c r="CU76" s="399"/>
      <c r="CV76" s="399"/>
      <c r="CW76" s="399"/>
      <c r="CX76" s="918"/>
      <c r="CY76" s="918"/>
      <c r="CZ76" s="918"/>
      <c r="DA76" s="566"/>
      <c r="DB76" s="399"/>
      <c r="DC76" s="399"/>
      <c r="DD76" s="399"/>
      <c r="DE76" s="567"/>
      <c r="DF76" s="399"/>
      <c r="DG76" s="399"/>
      <c r="DH76" s="399"/>
      <c r="DI76" s="399"/>
      <c r="DJ76" s="399"/>
      <c r="DK76" s="399"/>
      <c r="DL76" s="399"/>
      <c r="DM76" s="399"/>
      <c r="DN76" s="399"/>
      <c r="DO76" s="918"/>
      <c r="DP76" s="918"/>
      <c r="DQ76" s="918"/>
      <c r="DR76" s="566"/>
      <c r="DS76" s="399"/>
      <c r="DT76" s="399"/>
      <c r="DU76" s="399"/>
      <c r="DV76" s="567"/>
      <c r="DW76" s="399"/>
      <c r="DX76" s="399"/>
      <c r="DY76" s="399"/>
      <c r="DZ76" s="399"/>
      <c r="EA76" s="399"/>
      <c r="EB76" s="399"/>
      <c r="EC76" s="399"/>
      <c r="ED76" s="399"/>
      <c r="EE76" s="399"/>
      <c r="EF76" s="918"/>
      <c r="EG76" s="918"/>
      <c r="EH76" s="918"/>
      <c r="EI76" s="566"/>
      <c r="EJ76" s="399"/>
      <c r="EK76" s="399"/>
      <c r="EL76" s="399"/>
      <c r="EM76" s="567"/>
      <c r="EN76" s="399"/>
      <c r="EO76" s="399"/>
      <c r="EP76" s="399"/>
      <c r="EQ76" s="399"/>
      <c r="ER76" s="399"/>
      <c r="ES76" s="399"/>
      <c r="ET76" s="399"/>
      <c r="EU76" s="399"/>
      <c r="EV76" s="399"/>
      <c r="EW76" s="918"/>
      <c r="EX76" s="918"/>
      <c r="EY76" s="918"/>
      <c r="EZ76" s="566"/>
      <c r="FA76" s="399"/>
      <c r="FB76" s="399"/>
      <c r="FC76" s="399"/>
      <c r="FD76" s="567"/>
      <c r="FE76" s="399"/>
      <c r="FF76" s="399"/>
      <c r="FG76" s="399"/>
      <c r="FH76" s="399"/>
      <c r="FI76" s="399"/>
      <c r="FJ76" s="399"/>
      <c r="FK76" s="399"/>
      <c r="FL76" s="399"/>
      <c r="FM76" s="399"/>
      <c r="FN76" s="918"/>
      <c r="FO76" s="918"/>
      <c r="FP76" s="918"/>
      <c r="FQ76" s="566"/>
      <c r="FR76" s="399"/>
      <c r="FS76" s="399"/>
      <c r="FT76" s="399"/>
      <c r="FU76" s="567"/>
      <c r="FV76" s="399"/>
      <c r="FW76" s="399"/>
      <c r="FX76" s="399"/>
      <c r="FY76" s="399"/>
      <c r="FZ76" s="399"/>
      <c r="GA76" s="399"/>
      <c r="GB76" s="399"/>
      <c r="GC76" s="399"/>
      <c r="GD76" s="399"/>
      <c r="GE76" s="918"/>
      <c r="GF76" s="918"/>
      <c r="GG76" s="918"/>
      <c r="GH76" s="566"/>
      <c r="GI76" s="399"/>
      <c r="GJ76" s="399"/>
      <c r="GK76" s="399"/>
      <c r="GL76" s="567"/>
      <c r="GM76" s="399"/>
      <c r="GN76" s="399"/>
      <c r="GO76" s="399"/>
      <c r="GP76" s="399"/>
      <c r="GQ76" s="399"/>
      <c r="GR76" s="399"/>
      <c r="GS76" s="399"/>
      <c r="GT76" s="399"/>
      <c r="GU76" s="399"/>
      <c r="GV76" s="918"/>
      <c r="GW76" s="918"/>
      <c r="GX76" s="918"/>
      <c r="GY76" s="566"/>
      <c r="GZ76" s="399"/>
      <c r="HA76" s="399"/>
      <c r="HB76" s="399"/>
      <c r="HC76" s="567"/>
      <c r="HD76" s="399"/>
      <c r="HE76" s="399"/>
      <c r="HF76" s="399"/>
      <c r="HG76" s="399"/>
      <c r="HH76" s="399"/>
      <c r="HI76" s="399"/>
      <c r="HJ76" s="399"/>
      <c r="HK76" s="399"/>
      <c r="HL76" s="399"/>
      <c r="HM76" s="918"/>
      <c r="HN76" s="918"/>
      <c r="HO76" s="918"/>
      <c r="HP76" s="566"/>
      <c r="HQ76" s="399"/>
      <c r="HR76" s="399"/>
      <c r="HS76" s="399"/>
      <c r="HT76" s="567"/>
      <c r="HU76" s="399"/>
      <c r="HV76" s="399"/>
      <c r="HW76" s="399"/>
      <c r="HX76" s="399"/>
      <c r="HY76" s="399"/>
      <c r="HZ76" s="399"/>
      <c r="IA76" s="399"/>
      <c r="IB76" s="399"/>
      <c r="IC76" s="399"/>
      <c r="ID76" s="918"/>
      <c r="IE76" s="918"/>
      <c r="IF76" s="918"/>
      <c r="IG76" s="566"/>
      <c r="IH76" s="399"/>
      <c r="II76" s="399"/>
      <c r="IJ76" s="399"/>
      <c r="IK76" s="567"/>
      <c r="IL76" s="399"/>
      <c r="IM76" s="399"/>
      <c r="IN76" s="399"/>
      <c r="IO76" s="399"/>
      <c r="IP76" s="399"/>
      <c r="IQ76" s="399"/>
      <c r="IR76" s="399"/>
      <c r="IS76" s="399"/>
      <c r="IT76" s="399"/>
      <c r="IU76" s="918"/>
      <c r="IV76" s="918"/>
      <c r="IW76" s="918"/>
      <c r="IX76" s="566"/>
      <c r="IY76" s="399"/>
      <c r="IZ76" s="399"/>
      <c r="JA76" s="399"/>
      <c r="JB76" s="567"/>
      <c r="JC76" s="399"/>
      <c r="JD76" s="399"/>
      <c r="JE76" s="399"/>
      <c r="JF76" s="399"/>
      <c r="JG76" s="399"/>
      <c r="JH76" s="399"/>
      <c r="JI76" s="399"/>
      <c r="JJ76" s="399"/>
      <c r="JK76" s="399"/>
      <c r="JL76" s="918"/>
      <c r="JM76" s="918"/>
      <c r="JN76" s="918"/>
      <c r="JO76" s="566"/>
      <c r="JP76" s="399"/>
      <c r="JQ76" s="399"/>
      <c r="JR76" s="399"/>
      <c r="JS76" s="567"/>
      <c r="JT76" s="399"/>
      <c r="JU76" s="399"/>
      <c r="JV76" s="399"/>
      <c r="JW76" s="399"/>
      <c r="JX76" s="399"/>
      <c r="JY76" s="399"/>
      <c r="JZ76" s="399"/>
      <c r="KA76" s="399"/>
      <c r="KB76" s="399"/>
      <c r="KC76" s="918"/>
      <c r="KD76" s="918"/>
      <c r="KE76" s="918"/>
      <c r="KF76" s="566"/>
      <c r="KG76" s="399"/>
      <c r="KH76" s="399"/>
      <c r="KI76" s="399"/>
      <c r="KJ76" s="567"/>
      <c r="KK76" s="399"/>
      <c r="KL76" s="399"/>
      <c r="KM76" s="399"/>
      <c r="KN76" s="399"/>
      <c r="KO76" s="399"/>
      <c r="KP76" s="399"/>
      <c r="KQ76" s="399"/>
      <c r="KR76" s="399"/>
      <c r="KS76" s="399"/>
      <c r="KT76" s="918"/>
      <c r="KU76" s="918"/>
      <c r="KV76" s="918"/>
      <c r="KW76" s="566"/>
      <c r="KX76" s="399"/>
      <c r="KY76" s="399"/>
      <c r="KZ76" s="399"/>
      <c r="LA76" s="567"/>
      <c r="LB76" s="399"/>
      <c r="LC76" s="399"/>
      <c r="LD76" s="399"/>
      <c r="LE76" s="399"/>
      <c r="LF76" s="399"/>
      <c r="LG76" s="399"/>
      <c r="LH76" s="399"/>
      <c r="LI76" s="399"/>
      <c r="LJ76" s="399"/>
      <c r="LK76" s="918"/>
      <c r="LL76" s="918"/>
      <c r="LM76" s="918"/>
      <c r="LN76" s="566"/>
      <c r="LO76" s="399"/>
      <c r="LP76" s="399"/>
      <c r="LQ76" s="399"/>
      <c r="LR76" s="567"/>
      <c r="LS76" s="399"/>
      <c r="LT76" s="399"/>
      <c r="LU76" s="399"/>
      <c r="LV76" s="399"/>
      <c r="LW76" s="399"/>
      <c r="LX76" s="399"/>
      <c r="LY76" s="399"/>
      <c r="LZ76" s="399"/>
      <c r="MA76" s="399"/>
      <c r="MB76" s="918"/>
      <c r="MC76" s="918"/>
      <c r="MD76" s="918"/>
      <c r="ME76" s="566"/>
      <c r="MF76" s="399"/>
      <c r="MG76" s="399"/>
      <c r="MH76" s="399"/>
      <c r="MI76" s="567"/>
      <c r="MJ76" s="399"/>
      <c r="MK76" s="399"/>
      <c r="ML76" s="399"/>
      <c r="MM76" s="399"/>
      <c r="MN76" s="399"/>
      <c r="MO76" s="399"/>
      <c r="MP76" s="399"/>
      <c r="MQ76" s="399"/>
      <c r="MR76" s="399"/>
      <c r="MS76" s="918"/>
      <c r="MT76" s="918"/>
      <c r="MU76" s="918"/>
      <c r="MV76" s="566"/>
      <c r="MW76" s="399"/>
      <c r="MX76" s="399"/>
      <c r="MY76" s="399"/>
      <c r="MZ76" s="567"/>
      <c r="NA76" s="399"/>
      <c r="NB76" s="399"/>
      <c r="NC76" s="399"/>
      <c r="ND76" s="399"/>
      <c r="NE76" s="399"/>
      <c r="NF76" s="399"/>
      <c r="NG76" s="399"/>
      <c r="NH76" s="399"/>
      <c r="NI76" s="399"/>
      <c r="NJ76" s="918"/>
      <c r="NK76" s="918"/>
      <c r="NL76" s="918"/>
      <c r="NM76" s="566"/>
      <c r="NN76" s="399"/>
      <c r="NO76" s="399"/>
      <c r="NP76" s="399"/>
      <c r="NQ76" s="567"/>
      <c r="NR76" s="399"/>
      <c r="NS76" s="399"/>
      <c r="NT76" s="399"/>
      <c r="NU76" s="399"/>
      <c r="NV76" s="399"/>
      <c r="NW76" s="399"/>
      <c r="NX76" s="399"/>
      <c r="NY76" s="399"/>
      <c r="NZ76" s="399"/>
      <c r="OA76" s="918"/>
      <c r="OB76" s="918"/>
      <c r="OC76" s="918"/>
      <c r="OD76" s="566"/>
      <c r="OE76" s="399"/>
      <c r="OF76" s="399"/>
      <c r="OG76" s="399"/>
      <c r="OH76" s="567"/>
      <c r="OI76" s="399"/>
      <c r="OJ76" s="399"/>
      <c r="OK76" s="399"/>
      <c r="OL76" s="399"/>
      <c r="OM76" s="399"/>
      <c r="ON76" s="399"/>
      <c r="OO76" s="399"/>
      <c r="OP76" s="399"/>
      <c r="OQ76" s="399"/>
      <c r="OR76" s="918"/>
      <c r="OS76" s="918"/>
      <c r="OT76" s="918"/>
      <c r="OU76" s="566"/>
      <c r="OV76" s="399"/>
      <c r="OW76" s="399"/>
      <c r="OX76" s="399"/>
      <c r="OY76" s="567"/>
      <c r="OZ76" s="399"/>
      <c r="PA76" s="399"/>
      <c r="PB76" s="399"/>
      <c r="PC76" s="399"/>
      <c r="PD76" s="399"/>
      <c r="PE76" s="399"/>
      <c r="PF76" s="399"/>
      <c r="PG76" s="399"/>
      <c r="PH76" s="399"/>
      <c r="PI76" s="918"/>
      <c r="PJ76" s="918"/>
      <c r="PK76" s="918"/>
      <c r="PL76" s="566"/>
      <c r="PM76" s="399"/>
      <c r="PN76" s="399"/>
      <c r="PO76" s="399"/>
      <c r="PP76" s="567"/>
      <c r="PQ76" s="399"/>
      <c r="PR76" s="399"/>
      <c r="PS76" s="399"/>
      <c r="PT76" s="399"/>
      <c r="PU76" s="399"/>
      <c r="PV76" s="399"/>
      <c r="PW76" s="399"/>
      <c r="PX76" s="399"/>
      <c r="PY76" s="399"/>
      <c r="PZ76" s="918"/>
      <c r="QA76" s="918"/>
      <c r="QB76" s="918"/>
      <c r="QC76" s="566"/>
      <c r="QD76" s="399"/>
      <c r="QE76" s="399"/>
      <c r="QF76" s="399"/>
      <c r="QG76" s="567"/>
      <c r="QH76" s="399"/>
      <c r="QI76" s="399"/>
      <c r="QJ76" s="399"/>
      <c r="QK76" s="399"/>
      <c r="QL76" s="399"/>
      <c r="QM76" s="399"/>
      <c r="QN76" s="399"/>
      <c r="QO76" s="399"/>
      <c r="QP76" s="399"/>
      <c r="QQ76" s="918"/>
      <c r="QR76" s="918"/>
      <c r="QS76" s="918"/>
      <c r="QT76" s="566"/>
      <c r="QU76" s="399"/>
      <c r="QV76" s="399"/>
      <c r="QW76" s="399"/>
      <c r="QX76" s="567"/>
      <c r="QY76" s="399"/>
      <c r="QZ76" s="399"/>
      <c r="RA76" s="399"/>
      <c r="RB76" s="399"/>
      <c r="RC76" s="399"/>
      <c r="RD76" s="399"/>
      <c r="RE76" s="399"/>
      <c r="RF76" s="399"/>
      <c r="RG76" s="399"/>
      <c r="RH76" s="918"/>
      <c r="RI76" s="918"/>
      <c r="RJ76" s="918"/>
      <c r="RK76" s="566"/>
      <c r="RL76" s="399"/>
      <c r="RM76" s="399"/>
      <c r="RN76" s="399"/>
      <c r="RO76" s="567"/>
      <c r="RP76" s="399"/>
      <c r="RQ76" s="399"/>
      <c r="RR76" s="399"/>
      <c r="RS76" s="399"/>
      <c r="RT76" s="399"/>
      <c r="RU76" s="399"/>
      <c r="RV76" s="399"/>
      <c r="RW76" s="399"/>
      <c r="RX76" s="399"/>
      <c r="RY76" s="918"/>
      <c r="RZ76" s="918"/>
      <c r="SA76" s="918"/>
      <c r="SB76" s="566"/>
      <c r="SC76" s="399"/>
      <c r="SD76" s="399"/>
      <c r="SE76" s="399"/>
      <c r="SF76" s="567"/>
      <c r="SG76" s="399"/>
      <c r="SH76" s="399"/>
      <c r="SI76" s="399"/>
      <c r="SJ76" s="399"/>
      <c r="SK76" s="399"/>
      <c r="SL76" s="399"/>
      <c r="SM76" s="399"/>
      <c r="SN76" s="399"/>
      <c r="SO76" s="399"/>
      <c r="SP76" s="918"/>
      <c r="SQ76" s="918"/>
      <c r="SR76" s="918"/>
      <c r="SS76" s="566"/>
      <c r="ST76" s="399"/>
      <c r="SU76" s="399"/>
      <c r="SV76" s="399"/>
      <c r="SW76" s="567"/>
      <c r="SX76" s="399"/>
      <c r="SY76" s="399"/>
      <c r="SZ76" s="399"/>
      <c r="TA76" s="399"/>
      <c r="TB76" s="399"/>
      <c r="TC76" s="399"/>
      <c r="TD76" s="399"/>
      <c r="TE76" s="399"/>
      <c r="TF76" s="399"/>
      <c r="TG76" s="918"/>
      <c r="TH76" s="918"/>
      <c r="TI76" s="918"/>
      <c r="TJ76" s="566"/>
      <c r="TK76" s="399"/>
      <c r="TL76" s="399"/>
      <c r="TM76" s="399"/>
      <c r="TN76" s="567"/>
      <c r="TO76" s="399"/>
      <c r="TP76" s="399"/>
      <c r="TQ76" s="399"/>
      <c r="TR76" s="399"/>
      <c r="TS76" s="399"/>
      <c r="TT76" s="399"/>
      <c r="TU76" s="399"/>
      <c r="TV76" s="399"/>
      <c r="TW76" s="399"/>
      <c r="TX76" s="918"/>
      <c r="TY76" s="918"/>
      <c r="TZ76" s="918"/>
      <c r="UA76" s="566"/>
      <c r="UB76" s="399"/>
      <c r="UC76" s="399"/>
      <c r="UD76" s="399"/>
      <c r="UE76" s="567"/>
      <c r="UF76" s="399"/>
      <c r="UG76" s="399"/>
      <c r="UH76" s="399"/>
      <c r="UI76" s="399"/>
      <c r="UJ76" s="399"/>
      <c r="UK76" s="399"/>
      <c r="UL76" s="399"/>
      <c r="UM76" s="399"/>
      <c r="UN76" s="399"/>
      <c r="UO76" s="918"/>
      <c r="UP76" s="918"/>
      <c r="UQ76" s="918"/>
      <c r="UR76" s="566"/>
      <c r="US76" s="399"/>
      <c r="UT76" s="399"/>
      <c r="UU76" s="399"/>
      <c r="UV76" s="567"/>
      <c r="UW76" s="399"/>
      <c r="UX76" s="399"/>
      <c r="UY76" s="399"/>
      <c r="UZ76" s="399"/>
      <c r="VA76" s="399"/>
      <c r="VB76" s="399"/>
      <c r="VC76" s="399"/>
      <c r="VD76" s="399"/>
      <c r="VE76" s="399"/>
      <c r="VF76" s="918"/>
      <c r="VG76" s="918"/>
      <c r="VH76" s="918"/>
      <c r="VI76" s="566"/>
      <c r="VJ76" s="399"/>
      <c r="VK76" s="399"/>
      <c r="VL76" s="399"/>
      <c r="VM76" s="567"/>
      <c r="VN76" s="399"/>
      <c r="VO76" s="399"/>
      <c r="VP76" s="399"/>
      <c r="VQ76" s="399"/>
      <c r="VR76" s="399"/>
      <c r="VS76" s="399"/>
      <c r="VT76" s="399"/>
      <c r="VU76" s="399"/>
      <c r="VV76" s="399"/>
      <c r="VW76" s="918"/>
      <c r="VX76" s="918"/>
      <c r="VY76" s="918"/>
      <c r="VZ76" s="566"/>
      <c r="WA76" s="399"/>
      <c r="WB76" s="399"/>
      <c r="WC76" s="399"/>
      <c r="WD76" s="567"/>
      <c r="WE76" s="399"/>
      <c r="WF76" s="399"/>
      <c r="WG76" s="399"/>
      <c r="WH76" s="399"/>
      <c r="WI76" s="399"/>
      <c r="WJ76" s="399"/>
      <c r="WK76" s="399"/>
      <c r="WL76" s="399"/>
      <c r="WM76" s="399"/>
      <c r="WN76" s="918"/>
      <c r="WO76" s="918"/>
      <c r="WP76" s="918"/>
      <c r="WQ76" s="566"/>
      <c r="WR76" s="399"/>
      <c r="WS76" s="399"/>
      <c r="WT76" s="399"/>
      <c r="WU76" s="567"/>
      <c r="WV76" s="399"/>
      <c r="WW76" s="399"/>
      <c r="WX76" s="399"/>
      <c r="WY76" s="399"/>
      <c r="WZ76" s="399"/>
      <c r="XA76" s="399"/>
      <c r="XB76" s="399"/>
      <c r="XC76" s="399"/>
      <c r="XD76" s="399"/>
      <c r="XE76" s="918"/>
      <c r="XF76" s="918"/>
      <c r="XG76" s="918"/>
      <c r="XH76" s="566"/>
      <c r="XI76" s="399"/>
      <c r="XJ76" s="399"/>
      <c r="XK76" s="399"/>
      <c r="XL76" s="567"/>
      <c r="XM76" s="399"/>
      <c r="XN76" s="399"/>
      <c r="XO76" s="399"/>
      <c r="XP76" s="399"/>
      <c r="XQ76" s="399"/>
      <c r="XR76" s="399"/>
      <c r="XS76" s="399"/>
      <c r="XT76" s="399"/>
      <c r="XU76" s="399"/>
      <c r="XV76" s="918"/>
      <c r="XW76" s="918"/>
      <c r="XX76" s="918"/>
      <c r="XY76" s="566"/>
      <c r="XZ76" s="399"/>
      <c r="YA76" s="399"/>
      <c r="YB76" s="399"/>
      <c r="YC76" s="567"/>
      <c r="YD76" s="399"/>
      <c r="YE76" s="399"/>
      <c r="YF76" s="399"/>
      <c r="YG76" s="399"/>
      <c r="YH76" s="399"/>
      <c r="YI76" s="399"/>
      <c r="YJ76" s="399"/>
      <c r="YK76" s="399"/>
      <c r="YL76" s="399"/>
      <c r="YM76" s="918"/>
      <c r="YN76" s="918"/>
      <c r="YO76" s="918"/>
      <c r="YP76" s="566"/>
      <c r="YQ76" s="399"/>
      <c r="YR76" s="399"/>
      <c r="YS76" s="399"/>
      <c r="YT76" s="567"/>
      <c r="YU76" s="399"/>
      <c r="YV76" s="399"/>
      <c r="YW76" s="399"/>
      <c r="YX76" s="399"/>
      <c r="YY76" s="399"/>
      <c r="YZ76" s="399"/>
      <c r="ZA76" s="399"/>
      <c r="ZB76" s="399"/>
      <c r="ZC76" s="399"/>
      <c r="ZD76" s="918"/>
      <c r="ZE76" s="918"/>
      <c r="ZF76" s="918"/>
      <c r="ZG76" s="566"/>
      <c r="ZH76" s="399"/>
      <c r="ZI76" s="399"/>
      <c r="ZJ76" s="399"/>
      <c r="ZK76" s="567"/>
      <c r="ZL76" s="399"/>
      <c r="ZM76" s="399"/>
      <c r="ZN76" s="399"/>
      <c r="ZO76" s="399"/>
      <c r="ZP76" s="399"/>
      <c r="ZQ76" s="399"/>
      <c r="ZR76" s="399"/>
      <c r="ZS76" s="399"/>
      <c r="ZT76" s="399"/>
      <c r="ZU76" s="918"/>
      <c r="ZV76" s="918"/>
      <c r="ZW76" s="918"/>
      <c r="ZX76" s="566"/>
      <c r="ZY76" s="399"/>
      <c r="ZZ76" s="399"/>
      <c r="AAA76" s="399"/>
      <c r="AAB76" s="567"/>
      <c r="AAC76" s="399"/>
      <c r="AAD76" s="399"/>
      <c r="AAE76" s="399"/>
      <c r="AAF76" s="399"/>
      <c r="AAG76" s="399"/>
      <c r="AAH76" s="399"/>
      <c r="AAI76" s="399"/>
      <c r="AAJ76" s="399"/>
      <c r="AAK76" s="399"/>
      <c r="AAL76" s="918"/>
      <c r="AAM76" s="918"/>
      <c r="AAN76" s="918"/>
      <c r="AAO76" s="566"/>
      <c r="AAP76" s="399"/>
      <c r="AAQ76" s="399"/>
      <c r="AAR76" s="399"/>
      <c r="AAS76" s="567"/>
      <c r="AAT76" s="399"/>
      <c r="AAU76" s="399"/>
      <c r="AAV76" s="399"/>
      <c r="AAW76" s="399"/>
      <c r="AAX76" s="399"/>
      <c r="AAY76" s="399"/>
      <c r="AAZ76" s="399"/>
      <c r="ABA76" s="399"/>
      <c r="ABB76" s="399"/>
      <c r="ABC76" s="918"/>
      <c r="ABD76" s="918"/>
      <c r="ABE76" s="918"/>
      <c r="ABF76" s="566"/>
      <c r="ABG76" s="399"/>
      <c r="ABH76" s="399"/>
      <c r="ABI76" s="399"/>
      <c r="ABJ76" s="567"/>
      <c r="ABK76" s="399"/>
      <c r="ABL76" s="399"/>
      <c r="ABM76" s="399"/>
      <c r="ABN76" s="399"/>
      <c r="ABO76" s="399"/>
      <c r="ABP76" s="399"/>
      <c r="ABQ76" s="399"/>
      <c r="ABR76" s="399"/>
      <c r="ABS76" s="399"/>
      <c r="ABT76" s="918"/>
      <c r="ABU76" s="918"/>
      <c r="ABV76" s="918"/>
      <c r="ABW76" s="566"/>
      <c r="ABX76" s="399"/>
      <c r="ABY76" s="399"/>
      <c r="ABZ76" s="399"/>
      <c r="ACA76" s="567"/>
      <c r="ACB76" s="399"/>
      <c r="ACC76" s="399"/>
      <c r="ACD76" s="399"/>
      <c r="ACE76" s="399"/>
      <c r="ACF76" s="399"/>
      <c r="ACG76" s="399"/>
      <c r="ACH76" s="399"/>
      <c r="ACI76" s="399"/>
      <c r="ACJ76" s="399"/>
      <c r="ACK76" s="918"/>
      <c r="ACL76" s="918"/>
      <c r="ACM76" s="918"/>
      <c r="ACN76" s="566"/>
      <c r="ACO76" s="399"/>
      <c r="ACP76" s="399"/>
      <c r="ACQ76" s="399"/>
      <c r="ACR76" s="567"/>
      <c r="ACS76" s="399"/>
      <c r="ACT76" s="399"/>
      <c r="ACU76" s="399"/>
      <c r="ACV76" s="399"/>
      <c r="ACW76" s="399"/>
      <c r="ACX76" s="399"/>
      <c r="ACY76" s="399"/>
      <c r="ACZ76" s="399"/>
      <c r="ADA76" s="399"/>
      <c r="ADB76" s="918"/>
      <c r="ADC76" s="918"/>
      <c r="ADD76" s="918"/>
      <c r="ADE76" s="566"/>
      <c r="ADF76" s="399"/>
      <c r="ADG76" s="399"/>
      <c r="ADH76" s="399"/>
      <c r="ADI76" s="567"/>
      <c r="ADJ76" s="399"/>
      <c r="ADK76" s="399"/>
      <c r="ADL76" s="399"/>
      <c r="ADM76" s="399"/>
      <c r="ADN76" s="399"/>
      <c r="ADO76" s="399"/>
      <c r="ADP76" s="399"/>
      <c r="ADQ76" s="399"/>
      <c r="ADR76" s="399"/>
      <c r="ADS76" s="918"/>
      <c r="ADT76" s="918"/>
      <c r="ADU76" s="918"/>
      <c r="ADV76" s="566"/>
      <c r="ADW76" s="399"/>
      <c r="ADX76" s="399"/>
      <c r="ADY76" s="399"/>
      <c r="ADZ76" s="567"/>
      <c r="AEA76" s="399"/>
      <c r="AEB76" s="399"/>
      <c r="AEC76" s="399"/>
      <c r="AED76" s="399"/>
      <c r="AEE76" s="399"/>
      <c r="AEF76" s="399"/>
      <c r="AEG76" s="399"/>
      <c r="AEH76" s="399"/>
      <c r="AEI76" s="399"/>
      <c r="AEJ76" s="918"/>
      <c r="AEK76" s="918"/>
      <c r="AEL76" s="918"/>
      <c r="AEM76" s="566"/>
      <c r="AEN76" s="399"/>
      <c r="AEO76" s="399"/>
      <c r="AEP76" s="399"/>
      <c r="AEQ76" s="567"/>
      <c r="AER76" s="399"/>
      <c r="AES76" s="399"/>
      <c r="AET76" s="399"/>
      <c r="AEU76" s="399"/>
      <c r="AEV76" s="399"/>
      <c r="AEW76" s="399"/>
      <c r="AEX76" s="399"/>
      <c r="AEY76" s="399"/>
      <c r="AEZ76" s="399"/>
      <c r="AFA76" s="918"/>
      <c r="AFB76" s="918"/>
      <c r="AFC76" s="918"/>
      <c r="AFD76" s="566"/>
      <c r="AFE76" s="399"/>
      <c r="AFF76" s="399"/>
      <c r="AFG76" s="399"/>
      <c r="AFH76" s="567"/>
      <c r="AFI76" s="399"/>
      <c r="AFJ76" s="399"/>
      <c r="AFK76" s="399"/>
      <c r="AFL76" s="399"/>
      <c r="AFM76" s="399"/>
      <c r="AFN76" s="399"/>
      <c r="AFO76" s="399"/>
      <c r="AFP76" s="399"/>
      <c r="AFQ76" s="399"/>
      <c r="AFR76" s="918"/>
      <c r="AFS76" s="918"/>
      <c r="AFT76" s="918"/>
      <c r="AFU76" s="566"/>
      <c r="AFV76" s="399"/>
      <c r="AFW76" s="399"/>
      <c r="AFX76" s="399"/>
      <c r="AFY76" s="567"/>
      <c r="AFZ76" s="399"/>
      <c r="AGA76" s="399"/>
      <c r="AGB76" s="399"/>
      <c r="AGC76" s="399"/>
      <c r="AGD76" s="399"/>
      <c r="AGE76" s="399"/>
      <c r="AGF76" s="399"/>
      <c r="AGG76" s="399"/>
      <c r="AGH76" s="399"/>
      <c r="AGI76" s="918"/>
      <c r="AGJ76" s="918"/>
      <c r="AGK76" s="918"/>
      <c r="AGL76" s="566"/>
      <c r="AGM76" s="399"/>
      <c r="AGN76" s="399"/>
      <c r="AGO76" s="399"/>
      <c r="AGP76" s="567"/>
      <c r="AGQ76" s="399"/>
      <c r="AGR76" s="399"/>
      <c r="AGS76" s="399"/>
      <c r="AGT76" s="399"/>
      <c r="AGU76" s="399"/>
      <c r="AGV76" s="399"/>
      <c r="AGW76" s="399"/>
      <c r="AGX76" s="399"/>
      <c r="AGY76" s="399"/>
      <c r="AGZ76" s="918"/>
      <c r="AHA76" s="918"/>
      <c r="AHB76" s="918"/>
      <c r="AHC76" s="566"/>
      <c r="AHD76" s="399"/>
      <c r="AHE76" s="399"/>
      <c r="AHF76" s="399"/>
      <c r="AHG76" s="567"/>
      <c r="AHH76" s="399"/>
      <c r="AHI76" s="399"/>
      <c r="AHJ76" s="399"/>
      <c r="AHK76" s="399"/>
      <c r="AHL76" s="399"/>
      <c r="AHM76" s="399"/>
      <c r="AHN76" s="399"/>
      <c r="AHO76" s="399"/>
      <c r="AHP76" s="399"/>
      <c r="AHQ76" s="918"/>
      <c r="AHR76" s="918"/>
      <c r="AHS76" s="918"/>
      <c r="AHT76" s="566"/>
      <c r="AHU76" s="399"/>
      <c r="AHV76" s="399"/>
      <c r="AHW76" s="399"/>
      <c r="AHX76" s="567"/>
      <c r="AHY76" s="399"/>
      <c r="AHZ76" s="399"/>
      <c r="AIA76" s="399"/>
      <c r="AIB76" s="399"/>
      <c r="AIC76" s="399"/>
      <c r="AID76" s="399"/>
      <c r="AIE76" s="399"/>
      <c r="AIF76" s="399"/>
      <c r="AIG76" s="399"/>
      <c r="AIH76" s="918"/>
      <c r="AII76" s="918"/>
      <c r="AIJ76" s="918"/>
      <c r="AIK76" s="566"/>
      <c r="AIL76" s="399"/>
      <c r="AIM76" s="399"/>
      <c r="AIN76" s="399"/>
      <c r="AIO76" s="567"/>
      <c r="AIP76" s="399"/>
      <c r="AIQ76" s="399"/>
      <c r="AIR76" s="399"/>
      <c r="AIS76" s="399"/>
      <c r="AIT76" s="399"/>
      <c r="AIU76" s="399"/>
      <c r="AIV76" s="399"/>
      <c r="AIW76" s="399"/>
      <c r="AIX76" s="399"/>
      <c r="AIY76" s="918"/>
      <c r="AIZ76" s="918"/>
      <c r="AJA76" s="918"/>
      <c r="AJB76" s="566"/>
      <c r="AJC76" s="399"/>
      <c r="AJD76" s="399"/>
      <c r="AJE76" s="399"/>
      <c r="AJF76" s="567"/>
      <c r="AJG76" s="399"/>
      <c r="AJH76" s="399"/>
      <c r="AJI76" s="399"/>
      <c r="AJJ76" s="399"/>
      <c r="AJK76" s="399"/>
      <c r="AJL76" s="399"/>
      <c r="AJM76" s="399"/>
      <c r="AJN76" s="399"/>
      <c r="AJO76" s="399"/>
      <c r="AJP76" s="918"/>
      <c r="AJQ76" s="918"/>
      <c r="AJR76" s="918"/>
      <c r="AJS76" s="566"/>
      <c r="AJT76" s="399"/>
      <c r="AJU76" s="399"/>
      <c r="AJV76" s="399"/>
      <c r="AJW76" s="567"/>
      <c r="AJX76" s="399"/>
      <c r="AJY76" s="399"/>
      <c r="AJZ76" s="399"/>
      <c r="AKA76" s="399"/>
      <c r="AKB76" s="399"/>
      <c r="AKC76" s="399"/>
      <c r="AKD76" s="399"/>
      <c r="AKE76" s="399"/>
      <c r="AKF76" s="399"/>
      <c r="AKG76" s="918"/>
      <c r="AKH76" s="918"/>
      <c r="AKI76" s="918"/>
      <c r="AKJ76" s="566"/>
      <c r="AKK76" s="399"/>
      <c r="AKL76" s="399"/>
      <c r="AKM76" s="399"/>
      <c r="AKN76" s="567"/>
      <c r="AKO76" s="399"/>
      <c r="AKP76" s="399"/>
      <c r="AKQ76" s="399"/>
      <c r="AKR76" s="399"/>
      <c r="AKS76" s="399"/>
      <c r="AKT76" s="399"/>
      <c r="AKU76" s="399"/>
      <c r="AKV76" s="399"/>
      <c r="AKW76" s="399"/>
      <c r="AKX76" s="918"/>
      <c r="AKY76" s="918"/>
      <c r="AKZ76" s="918"/>
      <c r="ALA76" s="566"/>
      <c r="ALB76" s="399"/>
      <c r="ALC76" s="399"/>
      <c r="ALD76" s="399"/>
      <c r="ALE76" s="567"/>
      <c r="ALF76" s="399"/>
      <c r="ALG76" s="399"/>
      <c r="ALH76" s="399"/>
      <c r="ALI76" s="399"/>
      <c r="ALJ76" s="399"/>
      <c r="ALK76" s="399"/>
      <c r="ALL76" s="399"/>
      <c r="ALM76" s="399"/>
      <c r="ALN76" s="399"/>
      <c r="ALO76" s="918"/>
      <c r="ALP76" s="918"/>
      <c r="ALQ76" s="918"/>
      <c r="ALR76" s="566"/>
      <c r="ALS76" s="399"/>
      <c r="ALT76" s="399"/>
      <c r="ALU76" s="399"/>
      <c r="ALV76" s="567"/>
      <c r="ALW76" s="399"/>
      <c r="ALX76" s="399"/>
      <c r="ALY76" s="399"/>
      <c r="ALZ76" s="399"/>
      <c r="AMA76" s="399"/>
      <c r="AMB76" s="399"/>
      <c r="AMC76" s="399"/>
      <c r="AMD76" s="399"/>
      <c r="AME76" s="399"/>
      <c r="AMF76" s="918"/>
      <c r="AMG76" s="918"/>
      <c r="AMH76" s="918"/>
      <c r="AMI76" s="566"/>
      <c r="AMJ76" s="399"/>
      <c r="AMK76" s="399"/>
      <c r="AML76" s="399"/>
      <c r="AMM76" s="567"/>
      <c r="AMN76" s="399"/>
      <c r="AMO76" s="399"/>
      <c r="AMP76" s="399"/>
      <c r="AMQ76" s="399"/>
      <c r="AMR76" s="399"/>
      <c r="AMS76" s="399"/>
      <c r="AMT76" s="399"/>
      <c r="AMU76" s="399"/>
      <c r="AMV76" s="399"/>
      <c r="AMW76" s="918"/>
      <c r="AMX76" s="918"/>
      <c r="AMY76" s="918"/>
      <c r="AMZ76" s="566"/>
      <c r="ANA76" s="399"/>
      <c r="ANB76" s="399"/>
      <c r="ANC76" s="399"/>
      <c r="AND76" s="567"/>
      <c r="ANE76" s="399"/>
      <c r="ANF76" s="399"/>
      <c r="ANG76" s="399"/>
      <c r="ANH76" s="399"/>
      <c r="ANI76" s="399"/>
      <c r="ANJ76" s="399"/>
      <c r="ANK76" s="399"/>
      <c r="ANL76" s="399"/>
      <c r="ANM76" s="399"/>
      <c r="ANN76" s="918"/>
      <c r="ANO76" s="918"/>
      <c r="ANP76" s="918"/>
      <c r="ANQ76" s="566"/>
      <c r="ANR76" s="399"/>
      <c r="ANS76" s="399"/>
      <c r="ANT76" s="399"/>
      <c r="ANU76" s="567"/>
      <c r="ANV76" s="399"/>
      <c r="ANW76" s="399"/>
      <c r="ANX76" s="399"/>
      <c r="ANY76" s="399"/>
      <c r="ANZ76" s="399"/>
      <c r="AOA76" s="399"/>
      <c r="AOB76" s="399"/>
      <c r="AOC76" s="399"/>
      <c r="AOD76" s="399"/>
      <c r="AOE76" s="918"/>
      <c r="AOF76" s="918"/>
      <c r="AOG76" s="918"/>
      <c r="AOH76" s="566"/>
      <c r="AOI76" s="399"/>
      <c r="AOJ76" s="399"/>
      <c r="AOK76" s="399"/>
      <c r="AOL76" s="567"/>
      <c r="AOM76" s="399"/>
      <c r="AON76" s="399"/>
      <c r="AOO76" s="399"/>
      <c r="AOP76" s="399"/>
      <c r="AOQ76" s="399"/>
      <c r="AOR76" s="399"/>
      <c r="AOS76" s="399"/>
      <c r="AOT76" s="399"/>
      <c r="AOU76" s="399"/>
      <c r="AOV76" s="918"/>
      <c r="AOW76" s="918"/>
      <c r="AOX76" s="918"/>
      <c r="AOY76" s="566"/>
      <c r="AOZ76" s="399"/>
      <c r="APA76" s="399"/>
      <c r="APB76" s="399"/>
      <c r="APC76" s="567"/>
      <c r="APD76" s="399"/>
      <c r="APE76" s="399"/>
      <c r="APF76" s="399"/>
      <c r="APG76" s="399"/>
      <c r="APH76" s="399"/>
      <c r="API76" s="399"/>
      <c r="APJ76" s="399"/>
      <c r="APK76" s="399"/>
      <c r="APL76" s="399"/>
      <c r="APM76" s="918"/>
      <c r="APN76" s="918"/>
      <c r="APO76" s="918"/>
      <c r="APP76" s="566"/>
      <c r="APQ76" s="399"/>
      <c r="APR76" s="399"/>
      <c r="APS76" s="399"/>
      <c r="APT76" s="567"/>
      <c r="APU76" s="399"/>
      <c r="APV76" s="399"/>
      <c r="APW76" s="399"/>
      <c r="APX76" s="399"/>
      <c r="APY76" s="399"/>
      <c r="APZ76" s="399"/>
      <c r="AQA76" s="399"/>
      <c r="AQB76" s="399"/>
      <c r="AQC76" s="399"/>
      <c r="AQD76" s="918"/>
      <c r="AQE76" s="918"/>
      <c r="AQF76" s="918"/>
      <c r="AQG76" s="566"/>
      <c r="AQH76" s="399"/>
      <c r="AQI76" s="399"/>
      <c r="AQJ76" s="399"/>
      <c r="AQK76" s="567"/>
      <c r="AQL76" s="399"/>
      <c r="AQM76" s="399"/>
      <c r="AQN76" s="399"/>
      <c r="AQO76" s="399"/>
      <c r="AQP76" s="399"/>
      <c r="AQQ76" s="399"/>
      <c r="AQR76" s="399"/>
      <c r="AQS76" s="399"/>
      <c r="AQT76" s="399"/>
      <c r="AQU76" s="918"/>
      <c r="AQV76" s="918"/>
      <c r="AQW76" s="918"/>
      <c r="AQX76" s="566"/>
      <c r="AQY76" s="399"/>
      <c r="AQZ76" s="399"/>
      <c r="ARA76" s="399"/>
      <c r="ARB76" s="567"/>
      <c r="ARC76" s="399"/>
      <c r="ARD76" s="399"/>
      <c r="ARE76" s="399"/>
      <c r="ARF76" s="399"/>
      <c r="ARG76" s="399"/>
      <c r="ARH76" s="399"/>
      <c r="ARI76" s="399"/>
      <c r="ARJ76" s="399"/>
      <c r="ARK76" s="399"/>
      <c r="ARL76" s="918"/>
      <c r="ARM76" s="918"/>
      <c r="ARN76" s="918"/>
      <c r="ARO76" s="566"/>
      <c r="ARP76" s="399"/>
      <c r="ARQ76" s="399"/>
      <c r="ARR76" s="399"/>
      <c r="ARS76" s="567"/>
      <c r="ART76" s="399"/>
      <c r="ARU76" s="399"/>
      <c r="ARV76" s="399"/>
      <c r="ARW76" s="399"/>
      <c r="ARX76" s="399"/>
      <c r="ARY76" s="399"/>
      <c r="ARZ76" s="399"/>
      <c r="ASA76" s="399"/>
      <c r="ASB76" s="399"/>
      <c r="ASC76" s="918"/>
      <c r="ASD76" s="918"/>
      <c r="ASE76" s="918"/>
      <c r="ASF76" s="566"/>
      <c r="ASG76" s="399"/>
      <c r="ASH76" s="399"/>
      <c r="ASI76" s="399"/>
      <c r="ASJ76" s="567"/>
      <c r="ASK76" s="399"/>
      <c r="ASL76" s="399"/>
      <c r="ASM76" s="399"/>
      <c r="ASN76" s="399"/>
      <c r="ASO76" s="399"/>
      <c r="ASP76" s="399"/>
      <c r="ASQ76" s="399"/>
      <c r="ASR76" s="399"/>
      <c r="ASS76" s="399"/>
      <c r="AST76" s="918"/>
      <c r="ASU76" s="918"/>
      <c r="ASV76" s="918"/>
      <c r="ASW76" s="566"/>
      <c r="ASX76" s="399"/>
      <c r="ASY76" s="399"/>
      <c r="ASZ76" s="399"/>
      <c r="ATA76" s="567"/>
      <c r="ATB76" s="399"/>
      <c r="ATC76" s="399"/>
      <c r="ATD76" s="399"/>
      <c r="ATE76" s="399"/>
      <c r="ATF76" s="399"/>
      <c r="ATG76" s="399"/>
      <c r="ATH76" s="399"/>
      <c r="ATI76" s="399"/>
      <c r="ATJ76" s="399"/>
      <c r="ATK76" s="918"/>
      <c r="ATL76" s="918"/>
      <c r="ATM76" s="918"/>
      <c r="ATN76" s="566"/>
      <c r="ATO76" s="399"/>
      <c r="ATP76" s="399"/>
      <c r="ATQ76" s="399"/>
      <c r="ATR76" s="567"/>
      <c r="ATS76" s="399"/>
      <c r="ATT76" s="399"/>
      <c r="ATU76" s="399"/>
      <c r="ATV76" s="399"/>
      <c r="ATW76" s="399"/>
      <c r="ATX76" s="399"/>
      <c r="ATY76" s="399"/>
      <c r="ATZ76" s="399"/>
      <c r="AUA76" s="399"/>
      <c r="AUB76" s="918"/>
      <c r="AUC76" s="918"/>
      <c r="AUD76" s="918"/>
      <c r="AUE76" s="566"/>
      <c r="AUF76" s="399"/>
      <c r="AUG76" s="399"/>
      <c r="AUH76" s="399"/>
      <c r="AUI76" s="567"/>
      <c r="AUJ76" s="399"/>
      <c r="AUK76" s="399"/>
      <c r="AUL76" s="399"/>
      <c r="AUM76" s="399"/>
      <c r="AUN76" s="399"/>
      <c r="AUO76" s="399"/>
      <c r="AUP76" s="399"/>
      <c r="AUQ76" s="399"/>
      <c r="AUR76" s="399"/>
      <c r="AUS76" s="918"/>
      <c r="AUT76" s="918"/>
      <c r="AUU76" s="918"/>
      <c r="AUV76" s="566"/>
      <c r="AUW76" s="399"/>
      <c r="AUX76" s="399"/>
      <c r="AUY76" s="399"/>
      <c r="AUZ76" s="567"/>
      <c r="AVA76" s="399"/>
      <c r="AVB76" s="399"/>
      <c r="AVC76" s="399"/>
      <c r="AVD76" s="399"/>
      <c r="AVE76" s="399"/>
      <c r="AVF76" s="399"/>
      <c r="AVG76" s="399"/>
      <c r="AVH76" s="399"/>
      <c r="AVI76" s="399"/>
      <c r="AVJ76" s="918"/>
      <c r="AVK76" s="918"/>
      <c r="AVL76" s="918"/>
      <c r="AVM76" s="566"/>
      <c r="AVN76" s="399"/>
      <c r="AVO76" s="399"/>
      <c r="AVP76" s="399"/>
      <c r="AVQ76" s="567"/>
      <c r="AVR76" s="399"/>
      <c r="AVS76" s="399"/>
      <c r="AVT76" s="399"/>
      <c r="AVU76" s="399"/>
      <c r="AVV76" s="399"/>
      <c r="AVW76" s="399"/>
      <c r="AVX76" s="399"/>
      <c r="AVY76" s="399"/>
      <c r="AVZ76" s="399"/>
      <c r="AWA76" s="918"/>
      <c r="AWB76" s="918"/>
      <c r="AWC76" s="918"/>
      <c r="AWD76" s="566"/>
      <c r="AWE76" s="399"/>
      <c r="AWF76" s="399"/>
      <c r="AWG76" s="399"/>
      <c r="AWH76" s="567"/>
      <c r="AWI76" s="399"/>
      <c r="AWJ76" s="399"/>
      <c r="AWK76" s="399"/>
      <c r="AWL76" s="399"/>
      <c r="AWM76" s="399"/>
      <c r="AWN76" s="399"/>
      <c r="AWO76" s="399"/>
      <c r="AWP76" s="399"/>
      <c r="AWQ76" s="399"/>
      <c r="AWR76" s="918"/>
      <c r="AWS76" s="918"/>
      <c r="AWT76" s="918"/>
      <c r="AWU76" s="566"/>
      <c r="AWV76" s="399"/>
      <c r="AWW76" s="399"/>
      <c r="AWX76" s="399"/>
      <c r="AWY76" s="567"/>
      <c r="AWZ76" s="399"/>
      <c r="AXA76" s="399"/>
      <c r="AXB76" s="399"/>
      <c r="AXC76" s="399"/>
      <c r="AXD76" s="399"/>
      <c r="AXE76" s="399"/>
      <c r="AXF76" s="399"/>
      <c r="AXG76" s="399"/>
      <c r="AXH76" s="399"/>
      <c r="AXI76" s="918"/>
      <c r="AXJ76" s="918"/>
      <c r="AXK76" s="918"/>
      <c r="AXL76" s="566"/>
      <c r="AXM76" s="399"/>
      <c r="AXN76" s="399"/>
      <c r="AXO76" s="399"/>
      <c r="AXP76" s="567"/>
      <c r="AXQ76" s="399"/>
      <c r="AXR76" s="399"/>
      <c r="AXS76" s="399"/>
      <c r="AXT76" s="399"/>
      <c r="AXU76" s="399"/>
      <c r="AXV76" s="399"/>
      <c r="AXW76" s="399"/>
      <c r="AXX76" s="399"/>
      <c r="AXY76" s="399"/>
      <c r="AXZ76" s="918"/>
      <c r="AYA76" s="918"/>
      <c r="AYB76" s="918"/>
      <c r="AYC76" s="566"/>
      <c r="AYD76" s="399"/>
      <c r="AYE76" s="399"/>
      <c r="AYF76" s="399"/>
      <c r="AYG76" s="567"/>
      <c r="AYH76" s="399"/>
      <c r="AYI76" s="399"/>
      <c r="AYJ76" s="399"/>
      <c r="AYK76" s="399"/>
      <c r="AYL76" s="399"/>
      <c r="AYM76" s="399"/>
      <c r="AYN76" s="399"/>
      <c r="AYO76" s="399"/>
      <c r="AYP76" s="399"/>
      <c r="AYQ76" s="918"/>
      <c r="AYR76" s="918"/>
      <c r="AYS76" s="918"/>
      <c r="AYT76" s="566"/>
      <c r="AYU76" s="399"/>
      <c r="AYV76" s="399"/>
      <c r="AYW76" s="399"/>
      <c r="AYX76" s="567"/>
      <c r="AYY76" s="399"/>
      <c r="AYZ76" s="399"/>
      <c r="AZA76" s="399"/>
      <c r="AZB76" s="399"/>
      <c r="AZC76" s="399"/>
      <c r="AZD76" s="399"/>
      <c r="AZE76" s="399"/>
      <c r="AZF76" s="399"/>
      <c r="AZG76" s="399"/>
      <c r="AZH76" s="918"/>
      <c r="AZI76" s="918"/>
      <c r="AZJ76" s="918"/>
      <c r="AZK76" s="566"/>
      <c r="AZL76" s="399"/>
      <c r="AZM76" s="399"/>
      <c r="AZN76" s="399"/>
      <c r="AZO76" s="567"/>
      <c r="AZP76" s="399"/>
      <c r="AZQ76" s="399"/>
      <c r="AZR76" s="399"/>
      <c r="AZS76" s="399"/>
      <c r="AZT76" s="399"/>
      <c r="AZU76" s="399"/>
      <c r="AZV76" s="399"/>
      <c r="AZW76" s="399"/>
      <c r="AZX76" s="399"/>
      <c r="AZY76" s="918"/>
      <c r="AZZ76" s="918"/>
      <c r="BAA76" s="918"/>
      <c r="BAB76" s="566"/>
      <c r="BAC76" s="399"/>
      <c r="BAD76" s="399"/>
      <c r="BAE76" s="399"/>
      <c r="BAF76" s="567"/>
      <c r="BAG76" s="399"/>
      <c r="BAH76" s="399"/>
      <c r="BAI76" s="399"/>
      <c r="BAJ76" s="399"/>
      <c r="BAK76" s="399"/>
      <c r="BAL76" s="399"/>
      <c r="BAM76" s="399"/>
      <c r="BAN76" s="399"/>
      <c r="BAO76" s="399"/>
      <c r="BAP76" s="918"/>
      <c r="BAQ76" s="918"/>
      <c r="BAR76" s="918"/>
      <c r="BAS76" s="566"/>
      <c r="BAT76" s="399"/>
      <c r="BAU76" s="399"/>
      <c r="BAV76" s="399"/>
      <c r="BAW76" s="567"/>
      <c r="BAX76" s="399"/>
      <c r="BAY76" s="399"/>
      <c r="BAZ76" s="399"/>
      <c r="BBA76" s="399"/>
      <c r="BBB76" s="399"/>
      <c r="BBC76" s="399"/>
      <c r="BBD76" s="399"/>
      <c r="BBE76" s="399"/>
      <c r="BBF76" s="399"/>
      <c r="BBG76" s="918"/>
      <c r="BBH76" s="918"/>
      <c r="BBI76" s="918"/>
      <c r="BBJ76" s="566"/>
      <c r="BBK76" s="399"/>
      <c r="BBL76" s="399"/>
      <c r="BBM76" s="399"/>
      <c r="BBN76" s="567"/>
      <c r="BBO76" s="399"/>
      <c r="BBP76" s="399"/>
      <c r="BBQ76" s="399"/>
      <c r="BBR76" s="399"/>
      <c r="BBS76" s="399"/>
      <c r="BBT76" s="399"/>
      <c r="BBU76" s="399"/>
      <c r="BBV76" s="399"/>
      <c r="BBW76" s="399"/>
      <c r="BBX76" s="918"/>
      <c r="BBY76" s="918"/>
      <c r="BBZ76" s="918"/>
      <c r="BCA76" s="566"/>
      <c r="BCB76" s="399"/>
      <c r="BCC76" s="399"/>
      <c r="BCD76" s="399"/>
      <c r="BCE76" s="567"/>
      <c r="BCF76" s="399"/>
      <c r="BCG76" s="399"/>
      <c r="BCH76" s="399"/>
      <c r="BCI76" s="399"/>
      <c r="BCJ76" s="399"/>
      <c r="BCK76" s="399"/>
      <c r="BCL76" s="399"/>
      <c r="BCM76" s="399"/>
      <c r="BCN76" s="399"/>
      <c r="BCO76" s="918"/>
      <c r="BCP76" s="918"/>
      <c r="BCQ76" s="918"/>
      <c r="BCR76" s="566"/>
      <c r="BCS76" s="399"/>
      <c r="BCT76" s="399"/>
      <c r="BCU76" s="399"/>
      <c r="BCV76" s="567"/>
      <c r="BCW76" s="399"/>
      <c r="BCX76" s="399"/>
      <c r="BCY76" s="399"/>
      <c r="BCZ76" s="399"/>
      <c r="BDA76" s="399"/>
      <c r="BDB76" s="399"/>
      <c r="BDC76" s="399"/>
      <c r="BDD76" s="399"/>
      <c r="BDE76" s="399"/>
      <c r="BDF76" s="918"/>
      <c r="BDG76" s="918"/>
      <c r="BDH76" s="918"/>
      <c r="BDI76" s="566"/>
      <c r="BDJ76" s="399"/>
      <c r="BDK76" s="399"/>
      <c r="BDL76" s="399"/>
      <c r="BDM76" s="567"/>
      <c r="BDN76" s="399"/>
      <c r="BDO76" s="399"/>
      <c r="BDP76" s="399"/>
      <c r="BDQ76" s="399"/>
      <c r="BDR76" s="399"/>
      <c r="BDS76" s="399"/>
      <c r="BDT76" s="399"/>
      <c r="BDU76" s="399"/>
      <c r="BDV76" s="399"/>
      <c r="BDW76" s="918"/>
      <c r="BDX76" s="918"/>
      <c r="BDY76" s="918"/>
      <c r="BDZ76" s="566"/>
      <c r="BEA76" s="399"/>
      <c r="BEB76" s="399"/>
      <c r="BEC76" s="399"/>
      <c r="BED76" s="567"/>
      <c r="BEE76" s="399"/>
      <c r="BEF76" s="399"/>
      <c r="BEG76" s="399"/>
      <c r="BEH76" s="399"/>
      <c r="BEI76" s="399"/>
      <c r="BEJ76" s="399"/>
      <c r="BEK76" s="399"/>
      <c r="BEL76" s="399"/>
      <c r="BEM76" s="399"/>
      <c r="BEN76" s="918"/>
      <c r="BEO76" s="918"/>
      <c r="BEP76" s="918"/>
      <c r="BEQ76" s="566"/>
      <c r="BER76" s="399"/>
      <c r="BES76" s="399"/>
      <c r="BET76" s="399"/>
      <c r="BEU76" s="567"/>
      <c r="BEV76" s="399"/>
      <c r="BEW76" s="399"/>
      <c r="BEX76" s="399"/>
      <c r="BEY76" s="399"/>
      <c r="BEZ76" s="399"/>
      <c r="BFA76" s="399"/>
      <c r="BFB76" s="399"/>
      <c r="BFC76" s="399"/>
      <c r="BFD76" s="399"/>
      <c r="BFE76" s="918"/>
      <c r="BFF76" s="918"/>
      <c r="BFG76" s="918"/>
      <c r="BFH76" s="566"/>
      <c r="BFI76" s="399"/>
      <c r="BFJ76" s="399"/>
      <c r="BFK76" s="399"/>
      <c r="BFL76" s="567"/>
      <c r="BFM76" s="399"/>
      <c r="BFN76" s="399"/>
      <c r="BFO76" s="399"/>
      <c r="BFP76" s="399"/>
      <c r="BFQ76" s="399"/>
      <c r="BFR76" s="399"/>
      <c r="BFS76" s="399"/>
      <c r="BFT76" s="399"/>
      <c r="BFU76" s="399"/>
      <c r="BFV76" s="918"/>
      <c r="BFW76" s="918"/>
      <c r="BFX76" s="918"/>
      <c r="BFY76" s="566"/>
      <c r="BFZ76" s="399"/>
      <c r="BGA76" s="399"/>
      <c r="BGB76" s="399"/>
      <c r="BGC76" s="567"/>
      <c r="BGD76" s="399"/>
      <c r="BGE76" s="399"/>
      <c r="BGF76" s="399"/>
      <c r="BGG76" s="399"/>
      <c r="BGH76" s="399"/>
      <c r="BGI76" s="399"/>
      <c r="BGJ76" s="399"/>
      <c r="BGK76" s="399"/>
      <c r="BGL76" s="399"/>
      <c r="BGM76" s="918"/>
      <c r="BGN76" s="918"/>
      <c r="BGO76" s="918"/>
      <c r="BGP76" s="566"/>
      <c r="BGQ76" s="399"/>
      <c r="BGR76" s="399"/>
      <c r="BGS76" s="399"/>
      <c r="BGT76" s="567"/>
      <c r="BGU76" s="399"/>
      <c r="BGV76" s="399"/>
      <c r="BGW76" s="399"/>
      <c r="BGX76" s="399"/>
      <c r="BGY76" s="399"/>
      <c r="BGZ76" s="399"/>
      <c r="BHA76" s="399"/>
      <c r="BHB76" s="399"/>
      <c r="BHC76" s="399"/>
      <c r="BHD76" s="918"/>
      <c r="BHE76" s="918"/>
      <c r="BHF76" s="918"/>
      <c r="BHG76" s="566"/>
      <c r="BHH76" s="399"/>
      <c r="BHI76" s="399"/>
      <c r="BHJ76" s="399"/>
      <c r="BHK76" s="567"/>
      <c r="BHL76" s="399"/>
      <c r="BHM76" s="399"/>
      <c r="BHN76" s="399"/>
      <c r="BHO76" s="399"/>
      <c r="BHP76" s="399"/>
      <c r="BHQ76" s="399"/>
      <c r="BHR76" s="399"/>
      <c r="BHS76" s="399"/>
      <c r="BHT76" s="399"/>
      <c r="BHU76" s="918"/>
      <c r="BHV76" s="918"/>
      <c r="BHW76" s="918"/>
      <c r="BHX76" s="566"/>
      <c r="BHY76" s="399"/>
      <c r="BHZ76" s="399"/>
      <c r="BIA76" s="399"/>
      <c r="BIB76" s="567"/>
      <c r="BIC76" s="399"/>
      <c r="BID76" s="399"/>
      <c r="BIE76" s="399"/>
      <c r="BIF76" s="399"/>
      <c r="BIG76" s="399"/>
      <c r="BIH76" s="399"/>
      <c r="BII76" s="399"/>
      <c r="BIJ76" s="399"/>
      <c r="BIK76" s="399"/>
      <c r="BIL76" s="918"/>
      <c r="BIM76" s="918"/>
      <c r="BIN76" s="918"/>
      <c r="BIO76" s="566"/>
      <c r="BIP76" s="399"/>
      <c r="BIQ76" s="399"/>
      <c r="BIR76" s="399"/>
      <c r="BIS76" s="567"/>
      <c r="BIT76" s="399"/>
      <c r="BIU76" s="399"/>
      <c r="BIV76" s="399"/>
      <c r="BIW76" s="399"/>
      <c r="BIX76" s="399"/>
      <c r="BIY76" s="399"/>
      <c r="BIZ76" s="399"/>
      <c r="BJA76" s="399"/>
      <c r="BJB76" s="399"/>
      <c r="BJC76" s="918"/>
      <c r="BJD76" s="918"/>
      <c r="BJE76" s="918"/>
      <c r="BJF76" s="566"/>
      <c r="BJG76" s="399"/>
      <c r="BJH76" s="399"/>
      <c r="BJI76" s="399"/>
      <c r="BJJ76" s="567"/>
      <c r="BJK76" s="399"/>
      <c r="BJL76" s="399"/>
      <c r="BJM76" s="399"/>
      <c r="BJN76" s="399"/>
      <c r="BJO76" s="399"/>
      <c r="BJP76" s="399"/>
      <c r="BJQ76" s="399"/>
      <c r="BJR76" s="399"/>
      <c r="BJS76" s="399"/>
      <c r="BJT76" s="918"/>
      <c r="BJU76" s="918"/>
      <c r="BJV76" s="918"/>
      <c r="BJW76" s="566"/>
      <c r="BJX76" s="399"/>
      <c r="BJY76" s="399"/>
      <c r="BJZ76" s="399"/>
      <c r="BKA76" s="567"/>
      <c r="BKB76" s="399"/>
      <c r="BKC76" s="399"/>
      <c r="BKD76" s="399"/>
      <c r="BKE76" s="399"/>
      <c r="BKF76" s="399"/>
      <c r="BKG76" s="399"/>
      <c r="BKH76" s="399"/>
      <c r="BKI76" s="399"/>
      <c r="BKJ76" s="399"/>
      <c r="BKK76" s="918"/>
      <c r="BKL76" s="918"/>
      <c r="BKM76" s="918"/>
      <c r="BKN76" s="566"/>
      <c r="BKO76" s="399"/>
      <c r="BKP76" s="399"/>
      <c r="BKQ76" s="399"/>
      <c r="BKR76" s="567"/>
      <c r="BKS76" s="399"/>
      <c r="BKT76" s="399"/>
      <c r="BKU76" s="399"/>
      <c r="BKV76" s="399"/>
      <c r="BKW76" s="399"/>
      <c r="BKX76" s="399"/>
      <c r="BKY76" s="399"/>
      <c r="BKZ76" s="399"/>
      <c r="BLA76" s="399"/>
      <c r="BLB76" s="918"/>
      <c r="BLC76" s="918"/>
      <c r="BLD76" s="918"/>
      <c r="BLE76" s="566"/>
      <c r="BLF76" s="399"/>
      <c r="BLG76" s="399"/>
      <c r="BLH76" s="399"/>
      <c r="BLI76" s="567"/>
      <c r="BLJ76" s="399"/>
      <c r="BLK76" s="399"/>
      <c r="BLL76" s="399"/>
      <c r="BLM76" s="399"/>
      <c r="BLN76" s="399"/>
      <c r="BLO76" s="399"/>
      <c r="BLP76" s="399"/>
      <c r="BLQ76" s="399"/>
      <c r="BLR76" s="399"/>
      <c r="BLS76" s="918"/>
      <c r="BLT76" s="918"/>
      <c r="BLU76" s="918"/>
      <c r="BLV76" s="566"/>
      <c r="BLW76" s="399"/>
      <c r="BLX76" s="399"/>
      <c r="BLY76" s="399"/>
      <c r="BLZ76" s="567"/>
      <c r="BMA76" s="399"/>
      <c r="BMB76" s="399"/>
      <c r="BMC76" s="399"/>
      <c r="BMD76" s="399"/>
      <c r="BME76" s="399"/>
      <c r="BMF76" s="399"/>
      <c r="BMG76" s="399"/>
      <c r="BMH76" s="399"/>
      <c r="BMI76" s="399"/>
      <c r="BMJ76" s="918"/>
      <c r="BMK76" s="918"/>
      <c r="BML76" s="918"/>
      <c r="BMM76" s="566"/>
      <c r="BMN76" s="399"/>
      <c r="BMO76" s="399"/>
      <c r="BMP76" s="399"/>
      <c r="BMQ76" s="567"/>
      <c r="BMR76" s="399"/>
      <c r="BMS76" s="399"/>
      <c r="BMT76" s="399"/>
      <c r="BMU76" s="399"/>
      <c r="BMV76" s="399"/>
      <c r="BMW76" s="399"/>
      <c r="BMX76" s="399"/>
      <c r="BMY76" s="399"/>
      <c r="BMZ76" s="399"/>
      <c r="BNA76" s="918"/>
      <c r="BNB76" s="918"/>
      <c r="BNC76" s="918"/>
      <c r="BND76" s="566"/>
      <c r="BNE76" s="399"/>
      <c r="BNF76" s="399"/>
      <c r="BNG76" s="399"/>
      <c r="BNH76" s="567"/>
      <c r="BNI76" s="399"/>
      <c r="BNJ76" s="399"/>
      <c r="BNK76" s="399"/>
      <c r="BNL76" s="399"/>
      <c r="BNM76" s="399"/>
      <c r="BNN76" s="399"/>
      <c r="BNO76" s="399"/>
      <c r="BNP76" s="399"/>
      <c r="BNQ76" s="399"/>
      <c r="BNR76" s="918"/>
      <c r="BNS76" s="918"/>
      <c r="BNT76" s="918"/>
      <c r="BNU76" s="566"/>
      <c r="BNV76" s="399"/>
      <c r="BNW76" s="399"/>
      <c r="BNX76" s="399"/>
      <c r="BNY76" s="567"/>
      <c r="BNZ76" s="399"/>
      <c r="BOA76" s="399"/>
      <c r="BOB76" s="399"/>
      <c r="BOC76" s="399"/>
      <c r="BOD76" s="399"/>
      <c r="BOE76" s="399"/>
      <c r="BOF76" s="399"/>
      <c r="BOG76" s="399"/>
      <c r="BOH76" s="399"/>
      <c r="BOI76" s="918"/>
      <c r="BOJ76" s="918"/>
      <c r="BOK76" s="918"/>
      <c r="BOL76" s="566"/>
      <c r="BOM76" s="399"/>
      <c r="BON76" s="399"/>
      <c r="BOO76" s="399"/>
      <c r="BOP76" s="567"/>
      <c r="BOQ76" s="399"/>
      <c r="BOR76" s="399"/>
      <c r="BOS76" s="399"/>
      <c r="BOT76" s="399"/>
      <c r="BOU76" s="399"/>
      <c r="BOV76" s="399"/>
      <c r="BOW76" s="399"/>
      <c r="BOX76" s="399"/>
      <c r="BOY76" s="399"/>
      <c r="BOZ76" s="918"/>
      <c r="BPA76" s="918"/>
      <c r="BPB76" s="918"/>
      <c r="BPC76" s="566"/>
      <c r="BPD76" s="399"/>
      <c r="BPE76" s="399"/>
      <c r="BPF76" s="399"/>
      <c r="BPG76" s="567"/>
      <c r="BPH76" s="399"/>
      <c r="BPI76" s="399"/>
      <c r="BPJ76" s="399"/>
      <c r="BPK76" s="399"/>
      <c r="BPL76" s="399"/>
      <c r="BPM76" s="399"/>
      <c r="BPN76" s="399"/>
      <c r="BPO76" s="399"/>
      <c r="BPP76" s="399"/>
      <c r="BPQ76" s="918"/>
      <c r="BPR76" s="918"/>
      <c r="BPS76" s="918"/>
      <c r="BPT76" s="566"/>
      <c r="BPU76" s="399"/>
      <c r="BPV76" s="399"/>
      <c r="BPW76" s="399"/>
      <c r="BPX76" s="567"/>
      <c r="BPY76" s="399"/>
      <c r="BPZ76" s="399"/>
      <c r="BQA76" s="399"/>
      <c r="BQB76" s="399"/>
      <c r="BQC76" s="399"/>
      <c r="BQD76" s="399"/>
      <c r="BQE76" s="399"/>
      <c r="BQF76" s="399"/>
      <c r="BQG76" s="399"/>
      <c r="BQH76" s="918"/>
      <c r="BQI76" s="918"/>
      <c r="BQJ76" s="918"/>
      <c r="BQK76" s="566"/>
      <c r="BQL76" s="399"/>
      <c r="BQM76" s="399"/>
      <c r="BQN76" s="399"/>
      <c r="BQO76" s="567"/>
      <c r="BQP76" s="399"/>
      <c r="BQQ76" s="399"/>
      <c r="BQR76" s="399"/>
      <c r="BQS76" s="399"/>
      <c r="BQT76" s="399"/>
      <c r="BQU76" s="399"/>
      <c r="BQV76" s="399"/>
      <c r="BQW76" s="399"/>
      <c r="BQX76" s="399"/>
      <c r="BQY76" s="918"/>
      <c r="BQZ76" s="918"/>
      <c r="BRA76" s="918"/>
      <c r="BRB76" s="566"/>
      <c r="BRC76" s="399"/>
      <c r="BRD76" s="399"/>
      <c r="BRE76" s="399"/>
      <c r="BRF76" s="567"/>
      <c r="BRG76" s="399"/>
      <c r="BRH76" s="399"/>
      <c r="BRI76" s="399"/>
      <c r="BRJ76" s="399"/>
      <c r="BRK76" s="399"/>
      <c r="BRL76" s="399"/>
      <c r="BRM76" s="399"/>
      <c r="BRN76" s="399"/>
      <c r="BRO76" s="399"/>
      <c r="BRP76" s="918"/>
      <c r="BRQ76" s="918"/>
      <c r="BRR76" s="918"/>
      <c r="BRS76" s="566"/>
      <c r="BRT76" s="399"/>
      <c r="BRU76" s="399"/>
      <c r="BRV76" s="399"/>
      <c r="BRW76" s="567"/>
      <c r="BRX76" s="399"/>
      <c r="BRY76" s="399"/>
      <c r="BRZ76" s="399"/>
      <c r="BSA76" s="399"/>
      <c r="BSB76" s="399"/>
      <c r="BSC76" s="399"/>
      <c r="BSD76" s="399"/>
      <c r="BSE76" s="399"/>
      <c r="BSF76" s="399"/>
      <c r="BSG76" s="918"/>
      <c r="BSH76" s="918"/>
      <c r="BSI76" s="918"/>
      <c r="BSJ76" s="566"/>
      <c r="BSK76" s="399"/>
      <c r="BSL76" s="399"/>
      <c r="BSM76" s="399"/>
      <c r="BSN76" s="567"/>
      <c r="BSO76" s="399"/>
      <c r="BSP76" s="399"/>
      <c r="BSQ76" s="399"/>
      <c r="BSR76" s="399"/>
      <c r="BSS76" s="399"/>
      <c r="BST76" s="399"/>
      <c r="BSU76" s="399"/>
      <c r="BSV76" s="399"/>
      <c r="BSW76" s="399"/>
      <c r="BSX76" s="918"/>
      <c r="BSY76" s="918"/>
      <c r="BSZ76" s="918"/>
      <c r="BTA76" s="566"/>
      <c r="BTB76" s="399"/>
      <c r="BTC76" s="399"/>
      <c r="BTD76" s="399"/>
      <c r="BTE76" s="567"/>
      <c r="BTF76" s="399"/>
      <c r="BTG76" s="399"/>
      <c r="BTH76" s="399"/>
      <c r="BTI76" s="399"/>
      <c r="BTJ76" s="399"/>
      <c r="BTK76" s="399"/>
      <c r="BTL76" s="399"/>
      <c r="BTM76" s="399"/>
      <c r="BTN76" s="399"/>
      <c r="BTO76" s="918"/>
      <c r="BTP76" s="918"/>
      <c r="BTQ76" s="918"/>
      <c r="BTR76" s="566"/>
      <c r="BTS76" s="399"/>
      <c r="BTT76" s="399"/>
      <c r="BTU76" s="399"/>
      <c r="BTV76" s="567"/>
      <c r="BTW76" s="399"/>
      <c r="BTX76" s="399"/>
      <c r="BTY76" s="399"/>
      <c r="BTZ76" s="399"/>
      <c r="BUA76" s="399"/>
      <c r="BUB76" s="399"/>
      <c r="BUC76" s="399"/>
      <c r="BUD76" s="399"/>
      <c r="BUE76" s="399"/>
      <c r="BUF76" s="918"/>
      <c r="BUG76" s="918"/>
      <c r="BUH76" s="918"/>
      <c r="BUI76" s="566"/>
      <c r="BUJ76" s="399"/>
      <c r="BUK76" s="399"/>
      <c r="BUL76" s="399"/>
      <c r="BUM76" s="567"/>
      <c r="BUN76" s="399"/>
      <c r="BUO76" s="399"/>
      <c r="BUP76" s="399"/>
      <c r="BUQ76" s="399"/>
      <c r="BUR76" s="399"/>
      <c r="BUS76" s="399"/>
      <c r="BUT76" s="399"/>
      <c r="BUU76" s="399"/>
      <c r="BUV76" s="399"/>
      <c r="BUW76" s="918"/>
      <c r="BUX76" s="918"/>
      <c r="BUY76" s="918"/>
      <c r="BUZ76" s="566"/>
      <c r="BVA76" s="399"/>
      <c r="BVB76" s="399"/>
      <c r="BVC76" s="399"/>
      <c r="BVD76" s="567"/>
      <c r="BVE76" s="399"/>
      <c r="BVF76" s="399"/>
      <c r="BVG76" s="399"/>
      <c r="BVH76" s="399"/>
      <c r="BVI76" s="399"/>
      <c r="BVJ76" s="399"/>
      <c r="BVK76" s="399"/>
      <c r="BVL76" s="399"/>
      <c r="BVM76" s="399"/>
      <c r="BVN76" s="918"/>
      <c r="BVO76" s="918"/>
      <c r="BVP76" s="918"/>
      <c r="BVQ76" s="566"/>
      <c r="BVR76" s="399"/>
      <c r="BVS76" s="399"/>
      <c r="BVT76" s="399"/>
      <c r="BVU76" s="567"/>
      <c r="BVV76" s="399"/>
      <c r="BVW76" s="399"/>
      <c r="BVX76" s="399"/>
      <c r="BVY76" s="399"/>
      <c r="BVZ76" s="399"/>
      <c r="BWA76" s="399"/>
      <c r="BWB76" s="399"/>
      <c r="BWC76" s="399"/>
      <c r="BWD76" s="399"/>
      <c r="BWE76" s="918"/>
      <c r="BWF76" s="918"/>
      <c r="BWG76" s="918"/>
      <c r="BWH76" s="566"/>
      <c r="BWI76" s="399"/>
      <c r="BWJ76" s="399"/>
      <c r="BWK76" s="399"/>
      <c r="BWL76" s="567"/>
      <c r="BWM76" s="399"/>
      <c r="BWN76" s="399"/>
      <c r="BWO76" s="399"/>
      <c r="BWP76" s="399"/>
      <c r="BWQ76" s="399"/>
      <c r="BWR76" s="399"/>
      <c r="BWS76" s="399"/>
      <c r="BWT76" s="399"/>
      <c r="BWU76" s="399"/>
      <c r="BWV76" s="918"/>
      <c r="BWW76" s="918"/>
      <c r="BWX76" s="918"/>
      <c r="BWY76" s="566"/>
      <c r="BWZ76" s="399"/>
      <c r="BXA76" s="399"/>
      <c r="BXB76" s="399"/>
      <c r="BXC76" s="567"/>
      <c r="BXD76" s="399"/>
      <c r="BXE76" s="399"/>
      <c r="BXF76" s="399"/>
      <c r="BXG76" s="399"/>
      <c r="BXH76" s="399"/>
      <c r="BXI76" s="399"/>
      <c r="BXJ76" s="399"/>
      <c r="BXK76" s="399"/>
      <c r="BXL76" s="399"/>
      <c r="BXM76" s="918"/>
      <c r="BXN76" s="918"/>
      <c r="BXO76" s="918"/>
      <c r="BXP76" s="566"/>
      <c r="BXQ76" s="399"/>
      <c r="BXR76" s="399"/>
      <c r="BXS76" s="399"/>
      <c r="BXT76" s="567"/>
      <c r="BXU76" s="399"/>
      <c r="BXV76" s="399"/>
      <c r="BXW76" s="399"/>
      <c r="BXX76" s="399"/>
      <c r="BXY76" s="399"/>
      <c r="BXZ76" s="399"/>
      <c r="BYA76" s="399"/>
      <c r="BYB76" s="399"/>
      <c r="BYC76" s="399"/>
      <c r="BYD76" s="918"/>
      <c r="BYE76" s="918"/>
      <c r="BYF76" s="918"/>
      <c r="BYG76" s="566"/>
      <c r="BYH76" s="399"/>
      <c r="BYI76" s="399"/>
      <c r="BYJ76" s="399"/>
      <c r="BYK76" s="567"/>
      <c r="BYL76" s="399"/>
      <c r="BYM76" s="399"/>
      <c r="BYN76" s="399"/>
      <c r="BYO76" s="399"/>
      <c r="BYP76" s="399"/>
      <c r="BYQ76" s="399"/>
      <c r="BYR76" s="399"/>
      <c r="BYS76" s="399"/>
      <c r="BYT76" s="399"/>
      <c r="BYU76" s="918"/>
      <c r="BYV76" s="918"/>
      <c r="BYW76" s="918"/>
      <c r="BYX76" s="566"/>
      <c r="BYY76" s="399"/>
      <c r="BYZ76" s="399"/>
      <c r="BZA76" s="399"/>
      <c r="BZB76" s="567"/>
      <c r="BZC76" s="399"/>
      <c r="BZD76" s="399"/>
      <c r="BZE76" s="399"/>
      <c r="BZF76" s="399"/>
      <c r="BZG76" s="399"/>
      <c r="BZH76" s="399"/>
      <c r="BZI76" s="399"/>
      <c r="BZJ76" s="399"/>
      <c r="BZK76" s="399"/>
      <c r="BZL76" s="918"/>
      <c r="BZM76" s="918"/>
      <c r="BZN76" s="918"/>
      <c r="BZO76" s="566"/>
      <c r="BZP76" s="399"/>
      <c r="BZQ76" s="399"/>
      <c r="BZR76" s="399"/>
      <c r="BZS76" s="567"/>
      <c r="BZT76" s="399"/>
      <c r="BZU76" s="399"/>
      <c r="BZV76" s="399"/>
      <c r="BZW76" s="399"/>
      <c r="BZX76" s="399"/>
      <c r="BZY76" s="399"/>
      <c r="BZZ76" s="399"/>
      <c r="CAA76" s="399"/>
      <c r="CAB76" s="399"/>
      <c r="CAC76" s="918"/>
      <c r="CAD76" s="918"/>
      <c r="CAE76" s="918"/>
      <c r="CAF76" s="566"/>
      <c r="CAG76" s="399"/>
      <c r="CAH76" s="399"/>
      <c r="CAI76" s="399"/>
      <c r="CAJ76" s="567"/>
      <c r="CAK76" s="399"/>
      <c r="CAL76" s="399"/>
      <c r="CAM76" s="399"/>
      <c r="CAN76" s="399"/>
      <c r="CAO76" s="399"/>
      <c r="CAP76" s="399"/>
      <c r="CAQ76" s="399"/>
      <c r="CAR76" s="399"/>
      <c r="CAS76" s="399"/>
      <c r="CAT76" s="918"/>
      <c r="CAU76" s="918"/>
      <c r="CAV76" s="918"/>
      <c r="CAW76" s="566"/>
      <c r="CAX76" s="399"/>
      <c r="CAY76" s="399"/>
      <c r="CAZ76" s="399"/>
      <c r="CBA76" s="567"/>
      <c r="CBB76" s="399"/>
      <c r="CBC76" s="399"/>
      <c r="CBD76" s="399"/>
      <c r="CBE76" s="399"/>
      <c r="CBF76" s="399"/>
      <c r="CBG76" s="399"/>
      <c r="CBH76" s="399"/>
      <c r="CBI76" s="399"/>
      <c r="CBJ76" s="399"/>
      <c r="CBK76" s="918"/>
      <c r="CBL76" s="918"/>
      <c r="CBM76" s="918"/>
      <c r="CBN76" s="566"/>
      <c r="CBO76" s="399"/>
      <c r="CBP76" s="399"/>
      <c r="CBQ76" s="399"/>
      <c r="CBR76" s="567"/>
      <c r="CBS76" s="399"/>
      <c r="CBT76" s="399"/>
      <c r="CBU76" s="399"/>
      <c r="CBV76" s="399"/>
      <c r="CBW76" s="399"/>
      <c r="CBX76" s="399"/>
      <c r="CBY76" s="399"/>
      <c r="CBZ76" s="399"/>
      <c r="CCA76" s="399"/>
      <c r="CCB76" s="918"/>
      <c r="CCC76" s="918"/>
      <c r="CCD76" s="918"/>
      <c r="CCE76" s="566"/>
      <c r="CCF76" s="399"/>
      <c r="CCG76" s="399"/>
      <c r="CCH76" s="399"/>
      <c r="CCI76" s="567"/>
      <c r="CCJ76" s="399"/>
      <c r="CCK76" s="399"/>
      <c r="CCL76" s="399"/>
      <c r="CCM76" s="399"/>
      <c r="CCN76" s="399"/>
      <c r="CCO76" s="399"/>
      <c r="CCP76" s="399"/>
      <c r="CCQ76" s="399"/>
      <c r="CCR76" s="399"/>
      <c r="CCS76" s="918"/>
      <c r="CCT76" s="918"/>
      <c r="CCU76" s="918"/>
      <c r="CCV76" s="566"/>
      <c r="CCW76" s="399"/>
      <c r="CCX76" s="399"/>
      <c r="CCY76" s="399"/>
      <c r="CCZ76" s="567"/>
      <c r="CDA76" s="399"/>
      <c r="CDB76" s="399"/>
      <c r="CDC76" s="399"/>
      <c r="CDD76" s="399"/>
      <c r="CDE76" s="399"/>
      <c r="CDF76" s="399"/>
      <c r="CDG76" s="399"/>
      <c r="CDH76" s="399"/>
      <c r="CDI76" s="399"/>
      <c r="CDJ76" s="918"/>
      <c r="CDK76" s="918"/>
      <c r="CDL76" s="918"/>
      <c r="CDM76" s="566"/>
      <c r="CDN76" s="399"/>
      <c r="CDO76" s="399"/>
      <c r="CDP76" s="399"/>
      <c r="CDQ76" s="567"/>
      <c r="CDR76" s="399"/>
      <c r="CDS76" s="399"/>
      <c r="CDT76" s="399"/>
      <c r="CDU76" s="399"/>
      <c r="CDV76" s="399"/>
      <c r="CDW76" s="399"/>
      <c r="CDX76" s="399"/>
      <c r="CDY76" s="399"/>
      <c r="CDZ76" s="399"/>
      <c r="CEA76" s="918"/>
      <c r="CEB76" s="918"/>
      <c r="CEC76" s="918"/>
      <c r="CED76" s="566"/>
      <c r="CEE76" s="399"/>
      <c r="CEF76" s="399"/>
      <c r="CEG76" s="399"/>
      <c r="CEH76" s="567"/>
      <c r="CEI76" s="399"/>
      <c r="CEJ76" s="399"/>
      <c r="CEK76" s="399"/>
      <c r="CEL76" s="399"/>
      <c r="CEM76" s="399"/>
      <c r="CEN76" s="399"/>
      <c r="CEO76" s="399"/>
      <c r="CEP76" s="399"/>
      <c r="CEQ76" s="399"/>
      <c r="CER76" s="918"/>
      <c r="CES76" s="918"/>
      <c r="CET76" s="918"/>
      <c r="CEU76" s="566"/>
      <c r="CEV76" s="399"/>
      <c r="CEW76" s="399"/>
      <c r="CEX76" s="399"/>
      <c r="CEY76" s="567"/>
      <c r="CEZ76" s="399"/>
      <c r="CFA76" s="399"/>
      <c r="CFB76" s="399"/>
      <c r="CFC76" s="399"/>
      <c r="CFD76" s="399"/>
      <c r="CFE76" s="399"/>
      <c r="CFF76" s="399"/>
      <c r="CFG76" s="399"/>
      <c r="CFH76" s="399"/>
      <c r="CFI76" s="918"/>
      <c r="CFJ76" s="918"/>
      <c r="CFK76" s="918"/>
      <c r="CFL76" s="566"/>
      <c r="CFM76" s="399"/>
      <c r="CFN76" s="399"/>
      <c r="CFO76" s="399"/>
      <c r="CFP76" s="567"/>
      <c r="CFQ76" s="399"/>
      <c r="CFR76" s="399"/>
      <c r="CFS76" s="399"/>
      <c r="CFT76" s="399"/>
      <c r="CFU76" s="399"/>
      <c r="CFV76" s="399"/>
      <c r="CFW76" s="399"/>
      <c r="CFX76" s="399"/>
      <c r="CFY76" s="399"/>
      <c r="CFZ76" s="918"/>
      <c r="CGA76" s="918"/>
      <c r="CGB76" s="918"/>
      <c r="CGC76" s="566"/>
      <c r="CGD76" s="399"/>
      <c r="CGE76" s="399"/>
      <c r="CGF76" s="399"/>
      <c r="CGG76" s="567"/>
      <c r="CGH76" s="399"/>
      <c r="CGI76" s="399"/>
      <c r="CGJ76" s="399"/>
      <c r="CGK76" s="399"/>
      <c r="CGL76" s="399"/>
      <c r="CGM76" s="399"/>
      <c r="CGN76" s="399"/>
      <c r="CGO76" s="399"/>
      <c r="CGP76" s="399"/>
      <c r="CGQ76" s="918"/>
      <c r="CGR76" s="918"/>
      <c r="CGS76" s="918"/>
      <c r="CGT76" s="566"/>
      <c r="CGU76" s="399"/>
      <c r="CGV76" s="399"/>
      <c r="CGW76" s="399"/>
      <c r="CGX76" s="567"/>
      <c r="CGY76" s="399"/>
      <c r="CGZ76" s="399"/>
      <c r="CHA76" s="399"/>
      <c r="CHB76" s="399"/>
      <c r="CHC76" s="399"/>
      <c r="CHD76" s="399"/>
      <c r="CHE76" s="399"/>
      <c r="CHF76" s="399"/>
      <c r="CHG76" s="399"/>
      <c r="CHH76" s="918"/>
      <c r="CHI76" s="918"/>
      <c r="CHJ76" s="918"/>
      <c r="CHK76" s="566"/>
      <c r="CHL76" s="399"/>
      <c r="CHM76" s="399"/>
      <c r="CHN76" s="399"/>
      <c r="CHO76" s="567"/>
      <c r="CHP76" s="399"/>
      <c r="CHQ76" s="399"/>
      <c r="CHR76" s="399"/>
      <c r="CHS76" s="399"/>
      <c r="CHT76" s="399"/>
      <c r="CHU76" s="399"/>
      <c r="CHV76" s="399"/>
      <c r="CHW76" s="399"/>
      <c r="CHX76" s="399"/>
      <c r="CHY76" s="918"/>
      <c r="CHZ76" s="918"/>
      <c r="CIA76" s="918"/>
      <c r="CIB76" s="566"/>
      <c r="CIC76" s="399"/>
      <c r="CID76" s="399"/>
      <c r="CIE76" s="399"/>
      <c r="CIF76" s="567"/>
      <c r="CIG76" s="399"/>
      <c r="CIH76" s="399"/>
      <c r="CII76" s="399"/>
      <c r="CIJ76" s="399"/>
      <c r="CIK76" s="399"/>
      <c r="CIL76" s="399"/>
      <c r="CIM76" s="399"/>
      <c r="CIN76" s="399"/>
      <c r="CIO76" s="399"/>
      <c r="CIP76" s="918"/>
      <c r="CIQ76" s="918"/>
      <c r="CIR76" s="918"/>
      <c r="CIS76" s="566"/>
      <c r="CIT76" s="399"/>
      <c r="CIU76" s="399"/>
      <c r="CIV76" s="399"/>
      <c r="CIW76" s="567"/>
      <c r="CIX76" s="399"/>
      <c r="CIY76" s="399"/>
      <c r="CIZ76" s="399"/>
      <c r="CJA76" s="399"/>
      <c r="CJB76" s="399"/>
      <c r="CJC76" s="399"/>
      <c r="CJD76" s="399"/>
      <c r="CJE76" s="399"/>
      <c r="CJF76" s="399"/>
      <c r="CJG76" s="918"/>
      <c r="CJH76" s="918"/>
      <c r="CJI76" s="918"/>
      <c r="CJJ76" s="566"/>
      <c r="CJK76" s="399"/>
      <c r="CJL76" s="399"/>
      <c r="CJM76" s="399"/>
      <c r="CJN76" s="567"/>
      <c r="CJO76" s="399"/>
      <c r="CJP76" s="399"/>
      <c r="CJQ76" s="399"/>
      <c r="CJR76" s="399"/>
      <c r="CJS76" s="399"/>
      <c r="CJT76" s="399"/>
      <c r="CJU76" s="399"/>
      <c r="CJV76" s="399"/>
      <c r="CJW76" s="399"/>
      <c r="CJX76" s="918"/>
      <c r="CJY76" s="918"/>
      <c r="CJZ76" s="918"/>
      <c r="CKA76" s="566"/>
      <c r="CKB76" s="399"/>
      <c r="CKC76" s="399"/>
      <c r="CKD76" s="399"/>
      <c r="CKE76" s="567"/>
      <c r="CKF76" s="399"/>
      <c r="CKG76" s="399"/>
      <c r="CKH76" s="399"/>
      <c r="CKI76" s="399"/>
      <c r="CKJ76" s="399"/>
      <c r="CKK76" s="399"/>
      <c r="CKL76" s="399"/>
      <c r="CKM76" s="399"/>
      <c r="CKN76" s="399"/>
      <c r="CKO76" s="918"/>
      <c r="CKP76" s="918"/>
      <c r="CKQ76" s="918"/>
      <c r="CKR76" s="566"/>
      <c r="CKS76" s="399"/>
      <c r="CKT76" s="399"/>
      <c r="CKU76" s="399"/>
      <c r="CKV76" s="567"/>
      <c r="CKW76" s="399"/>
      <c r="CKX76" s="399"/>
      <c r="CKY76" s="399"/>
      <c r="CKZ76" s="399"/>
      <c r="CLA76" s="399"/>
      <c r="CLB76" s="399"/>
      <c r="CLC76" s="399"/>
      <c r="CLD76" s="399"/>
      <c r="CLE76" s="399"/>
      <c r="CLF76" s="918"/>
      <c r="CLG76" s="918"/>
      <c r="CLH76" s="918"/>
      <c r="CLI76" s="566"/>
      <c r="CLJ76" s="399"/>
      <c r="CLK76" s="399"/>
      <c r="CLL76" s="399"/>
      <c r="CLM76" s="567"/>
      <c r="CLN76" s="399"/>
      <c r="CLO76" s="399"/>
      <c r="CLP76" s="399"/>
      <c r="CLQ76" s="399"/>
      <c r="CLR76" s="399"/>
      <c r="CLS76" s="399"/>
      <c r="CLT76" s="399"/>
      <c r="CLU76" s="399"/>
      <c r="CLV76" s="399"/>
      <c r="CLW76" s="918"/>
      <c r="CLX76" s="918"/>
      <c r="CLY76" s="918"/>
      <c r="CLZ76" s="566"/>
      <c r="CMA76" s="399"/>
      <c r="CMB76" s="399"/>
      <c r="CMC76" s="399"/>
      <c r="CMD76" s="567"/>
      <c r="CME76" s="399"/>
      <c r="CMF76" s="399"/>
      <c r="CMG76" s="399"/>
      <c r="CMH76" s="399"/>
      <c r="CMI76" s="399"/>
      <c r="CMJ76" s="399"/>
      <c r="CMK76" s="399"/>
      <c r="CML76" s="399"/>
      <c r="CMM76" s="399"/>
      <c r="CMN76" s="918"/>
      <c r="CMO76" s="918"/>
      <c r="CMP76" s="918"/>
      <c r="CMQ76" s="566"/>
      <c r="CMR76" s="399"/>
      <c r="CMS76" s="399"/>
      <c r="CMT76" s="399"/>
      <c r="CMU76" s="567"/>
      <c r="CMV76" s="399"/>
      <c r="CMW76" s="399"/>
      <c r="CMX76" s="399"/>
      <c r="CMY76" s="399"/>
      <c r="CMZ76" s="399"/>
      <c r="CNA76" s="399"/>
      <c r="CNB76" s="399"/>
      <c r="CNC76" s="399"/>
      <c r="CND76" s="399"/>
      <c r="CNE76" s="918"/>
      <c r="CNF76" s="918"/>
      <c r="CNG76" s="918"/>
      <c r="CNH76" s="566"/>
      <c r="CNI76" s="399"/>
      <c r="CNJ76" s="399"/>
      <c r="CNK76" s="399"/>
      <c r="CNL76" s="567"/>
      <c r="CNM76" s="399"/>
      <c r="CNN76" s="399"/>
      <c r="CNO76" s="399"/>
      <c r="CNP76" s="399"/>
      <c r="CNQ76" s="399"/>
      <c r="CNR76" s="399"/>
      <c r="CNS76" s="399"/>
      <c r="CNT76" s="399"/>
      <c r="CNU76" s="399"/>
      <c r="CNV76" s="918"/>
      <c r="CNW76" s="918"/>
      <c r="CNX76" s="918"/>
      <c r="CNY76" s="566"/>
      <c r="CNZ76" s="399"/>
      <c r="COA76" s="399"/>
      <c r="COB76" s="399"/>
      <c r="COC76" s="567"/>
      <c r="COD76" s="399"/>
      <c r="COE76" s="399"/>
      <c r="COF76" s="399"/>
      <c r="COG76" s="399"/>
      <c r="COH76" s="399"/>
      <c r="COI76" s="399"/>
      <c r="COJ76" s="399"/>
      <c r="COK76" s="399"/>
      <c r="COL76" s="399"/>
      <c r="COM76" s="918"/>
      <c r="CON76" s="918"/>
      <c r="COO76" s="918"/>
      <c r="COP76" s="566"/>
      <c r="COQ76" s="399"/>
      <c r="COR76" s="399"/>
      <c r="COS76" s="399"/>
      <c r="COT76" s="567"/>
      <c r="COU76" s="399"/>
      <c r="COV76" s="399"/>
      <c r="COW76" s="399"/>
      <c r="COX76" s="399"/>
      <c r="COY76" s="399"/>
      <c r="COZ76" s="399"/>
      <c r="CPA76" s="399"/>
      <c r="CPB76" s="399"/>
      <c r="CPC76" s="399"/>
      <c r="CPD76" s="918"/>
      <c r="CPE76" s="918"/>
      <c r="CPF76" s="918"/>
      <c r="CPG76" s="566"/>
      <c r="CPH76" s="399"/>
      <c r="CPI76" s="399"/>
      <c r="CPJ76" s="399"/>
      <c r="CPK76" s="567"/>
      <c r="CPL76" s="399"/>
      <c r="CPM76" s="399"/>
      <c r="CPN76" s="399"/>
      <c r="CPO76" s="399"/>
      <c r="CPP76" s="399"/>
      <c r="CPQ76" s="399"/>
      <c r="CPR76" s="399"/>
      <c r="CPS76" s="399"/>
      <c r="CPT76" s="399"/>
      <c r="CPU76" s="918"/>
      <c r="CPV76" s="918"/>
      <c r="CPW76" s="918"/>
      <c r="CPX76" s="566"/>
      <c r="CPY76" s="399"/>
      <c r="CPZ76" s="399"/>
      <c r="CQA76" s="399"/>
      <c r="CQB76" s="567"/>
      <c r="CQC76" s="399"/>
      <c r="CQD76" s="399"/>
      <c r="CQE76" s="399"/>
      <c r="CQF76" s="399"/>
      <c r="CQG76" s="399"/>
      <c r="CQH76" s="399"/>
      <c r="CQI76" s="399"/>
      <c r="CQJ76" s="399"/>
      <c r="CQK76" s="399"/>
      <c r="CQL76" s="918"/>
      <c r="CQM76" s="918"/>
      <c r="CQN76" s="918"/>
      <c r="CQO76" s="566"/>
      <c r="CQP76" s="399"/>
      <c r="CQQ76" s="399"/>
      <c r="CQR76" s="399"/>
      <c r="CQS76" s="567"/>
      <c r="CQT76" s="399"/>
      <c r="CQU76" s="399"/>
      <c r="CQV76" s="399"/>
      <c r="CQW76" s="399"/>
      <c r="CQX76" s="399"/>
      <c r="CQY76" s="399"/>
      <c r="CQZ76" s="399"/>
      <c r="CRA76" s="399"/>
      <c r="CRB76" s="399"/>
      <c r="CRC76" s="918"/>
      <c r="CRD76" s="918"/>
      <c r="CRE76" s="918"/>
      <c r="CRF76" s="566"/>
      <c r="CRG76" s="399"/>
      <c r="CRH76" s="399"/>
      <c r="CRI76" s="399"/>
      <c r="CRJ76" s="567"/>
      <c r="CRK76" s="399"/>
      <c r="CRL76" s="399"/>
      <c r="CRM76" s="399"/>
      <c r="CRN76" s="399"/>
      <c r="CRO76" s="399"/>
      <c r="CRP76" s="399"/>
      <c r="CRQ76" s="399"/>
      <c r="CRR76" s="399"/>
      <c r="CRS76" s="399"/>
      <c r="CRT76" s="918"/>
      <c r="CRU76" s="918"/>
      <c r="CRV76" s="918"/>
      <c r="CRW76" s="566"/>
      <c r="CRX76" s="399"/>
      <c r="CRY76" s="399"/>
      <c r="CRZ76" s="399"/>
      <c r="CSA76" s="567"/>
      <c r="CSB76" s="399"/>
      <c r="CSC76" s="399"/>
      <c r="CSD76" s="399"/>
      <c r="CSE76" s="399"/>
      <c r="CSF76" s="399"/>
      <c r="CSG76" s="399"/>
      <c r="CSH76" s="399"/>
      <c r="CSI76" s="399"/>
      <c r="CSJ76" s="399"/>
      <c r="CSK76" s="918"/>
      <c r="CSL76" s="918"/>
      <c r="CSM76" s="918"/>
      <c r="CSN76" s="566"/>
      <c r="CSO76" s="399"/>
      <c r="CSP76" s="399"/>
      <c r="CSQ76" s="399"/>
      <c r="CSR76" s="567"/>
      <c r="CSS76" s="399"/>
      <c r="CST76" s="399"/>
      <c r="CSU76" s="399"/>
      <c r="CSV76" s="399"/>
      <c r="CSW76" s="399"/>
      <c r="CSX76" s="399"/>
      <c r="CSY76" s="399"/>
      <c r="CSZ76" s="399"/>
      <c r="CTA76" s="399"/>
      <c r="CTB76" s="918"/>
      <c r="CTC76" s="918"/>
      <c r="CTD76" s="918"/>
      <c r="CTE76" s="566"/>
      <c r="CTF76" s="399"/>
      <c r="CTG76" s="399"/>
      <c r="CTH76" s="399"/>
      <c r="CTI76" s="567"/>
      <c r="CTJ76" s="399"/>
      <c r="CTK76" s="399"/>
      <c r="CTL76" s="399"/>
      <c r="CTM76" s="399"/>
      <c r="CTN76" s="399"/>
      <c r="CTO76" s="399"/>
      <c r="CTP76" s="399"/>
      <c r="CTQ76" s="399"/>
      <c r="CTR76" s="399"/>
      <c r="CTS76" s="918"/>
      <c r="CTT76" s="918"/>
      <c r="CTU76" s="918"/>
      <c r="CTV76" s="566"/>
      <c r="CTW76" s="399"/>
      <c r="CTX76" s="399"/>
      <c r="CTY76" s="399"/>
      <c r="CTZ76" s="567"/>
      <c r="CUA76" s="399"/>
      <c r="CUB76" s="399"/>
      <c r="CUC76" s="399"/>
      <c r="CUD76" s="399"/>
      <c r="CUE76" s="399"/>
      <c r="CUF76" s="399"/>
      <c r="CUG76" s="399"/>
      <c r="CUH76" s="399"/>
      <c r="CUI76" s="399"/>
      <c r="CUJ76" s="918"/>
      <c r="CUK76" s="918"/>
      <c r="CUL76" s="918"/>
      <c r="CUM76" s="566"/>
      <c r="CUN76" s="399"/>
      <c r="CUO76" s="399"/>
      <c r="CUP76" s="399"/>
      <c r="CUQ76" s="567"/>
      <c r="CUR76" s="399"/>
      <c r="CUS76" s="399"/>
      <c r="CUT76" s="399"/>
      <c r="CUU76" s="399"/>
      <c r="CUV76" s="399"/>
      <c r="CUW76" s="399"/>
      <c r="CUX76" s="399"/>
      <c r="CUY76" s="399"/>
      <c r="CUZ76" s="399"/>
      <c r="CVA76" s="918"/>
      <c r="CVB76" s="918"/>
      <c r="CVC76" s="918"/>
      <c r="CVD76" s="566"/>
      <c r="CVE76" s="399"/>
      <c r="CVF76" s="399"/>
      <c r="CVG76" s="399"/>
      <c r="CVH76" s="567"/>
      <c r="CVI76" s="399"/>
      <c r="CVJ76" s="399"/>
      <c r="CVK76" s="399"/>
      <c r="CVL76" s="399"/>
      <c r="CVM76" s="399"/>
      <c r="CVN76" s="399"/>
      <c r="CVO76" s="399"/>
      <c r="CVP76" s="399"/>
      <c r="CVQ76" s="399"/>
      <c r="CVR76" s="918"/>
      <c r="CVS76" s="918"/>
      <c r="CVT76" s="918"/>
      <c r="CVU76" s="566"/>
      <c r="CVV76" s="399"/>
      <c r="CVW76" s="399"/>
      <c r="CVX76" s="399"/>
      <c r="CVY76" s="567"/>
      <c r="CVZ76" s="399"/>
      <c r="CWA76" s="399"/>
      <c r="CWB76" s="399"/>
      <c r="CWC76" s="399"/>
      <c r="CWD76" s="399"/>
      <c r="CWE76" s="399"/>
      <c r="CWF76" s="399"/>
      <c r="CWG76" s="399"/>
      <c r="CWH76" s="399"/>
      <c r="CWI76" s="918"/>
      <c r="CWJ76" s="918"/>
      <c r="CWK76" s="918"/>
      <c r="CWL76" s="566"/>
      <c r="CWM76" s="399"/>
      <c r="CWN76" s="399"/>
      <c r="CWO76" s="399"/>
      <c r="CWP76" s="567"/>
      <c r="CWQ76" s="399"/>
      <c r="CWR76" s="399"/>
      <c r="CWS76" s="399"/>
      <c r="CWT76" s="399"/>
      <c r="CWU76" s="399"/>
      <c r="CWV76" s="399"/>
      <c r="CWW76" s="399"/>
      <c r="CWX76" s="399"/>
      <c r="CWY76" s="399"/>
      <c r="CWZ76" s="918"/>
      <c r="CXA76" s="918"/>
      <c r="CXB76" s="918"/>
      <c r="CXC76" s="566"/>
      <c r="CXD76" s="399"/>
      <c r="CXE76" s="399"/>
      <c r="CXF76" s="399"/>
      <c r="CXG76" s="567"/>
      <c r="CXH76" s="399"/>
      <c r="CXI76" s="399"/>
      <c r="CXJ76" s="399"/>
      <c r="CXK76" s="399"/>
      <c r="CXL76" s="399"/>
      <c r="CXM76" s="399"/>
      <c r="CXN76" s="399"/>
      <c r="CXO76" s="399"/>
      <c r="CXP76" s="399"/>
      <c r="CXQ76" s="918"/>
      <c r="CXR76" s="918"/>
      <c r="CXS76" s="918"/>
      <c r="CXT76" s="566"/>
      <c r="CXU76" s="399"/>
      <c r="CXV76" s="399"/>
      <c r="CXW76" s="399"/>
      <c r="CXX76" s="567"/>
      <c r="CXY76" s="399"/>
      <c r="CXZ76" s="399"/>
      <c r="CYA76" s="399"/>
      <c r="CYB76" s="399"/>
      <c r="CYC76" s="399"/>
      <c r="CYD76" s="399"/>
      <c r="CYE76" s="399"/>
      <c r="CYF76" s="399"/>
      <c r="CYG76" s="399"/>
      <c r="CYH76" s="918"/>
      <c r="CYI76" s="918"/>
      <c r="CYJ76" s="918"/>
      <c r="CYK76" s="566"/>
      <c r="CYL76" s="399"/>
      <c r="CYM76" s="399"/>
      <c r="CYN76" s="399"/>
      <c r="CYO76" s="567"/>
      <c r="CYP76" s="399"/>
      <c r="CYQ76" s="399"/>
      <c r="CYR76" s="399"/>
      <c r="CYS76" s="399"/>
      <c r="CYT76" s="399"/>
      <c r="CYU76" s="399"/>
      <c r="CYV76" s="399"/>
      <c r="CYW76" s="399"/>
      <c r="CYX76" s="399"/>
      <c r="CYY76" s="918"/>
      <c r="CYZ76" s="918"/>
      <c r="CZA76" s="918"/>
      <c r="CZB76" s="566"/>
      <c r="CZC76" s="399"/>
      <c r="CZD76" s="399"/>
      <c r="CZE76" s="399"/>
      <c r="CZF76" s="567"/>
      <c r="CZG76" s="399"/>
      <c r="CZH76" s="399"/>
      <c r="CZI76" s="399"/>
      <c r="CZJ76" s="399"/>
      <c r="CZK76" s="399"/>
      <c r="CZL76" s="399"/>
      <c r="CZM76" s="399"/>
      <c r="CZN76" s="399"/>
      <c r="CZO76" s="399"/>
      <c r="CZP76" s="918"/>
      <c r="CZQ76" s="918"/>
      <c r="CZR76" s="918"/>
      <c r="CZS76" s="566"/>
      <c r="CZT76" s="399"/>
      <c r="CZU76" s="399"/>
      <c r="CZV76" s="399"/>
      <c r="CZW76" s="567"/>
      <c r="CZX76" s="399"/>
      <c r="CZY76" s="399"/>
      <c r="CZZ76" s="399"/>
      <c r="DAA76" s="399"/>
      <c r="DAB76" s="399"/>
      <c r="DAC76" s="399"/>
      <c r="DAD76" s="399"/>
      <c r="DAE76" s="399"/>
      <c r="DAF76" s="399"/>
      <c r="DAG76" s="918"/>
      <c r="DAH76" s="918"/>
      <c r="DAI76" s="918"/>
      <c r="DAJ76" s="566"/>
      <c r="DAK76" s="399"/>
      <c r="DAL76" s="399"/>
      <c r="DAM76" s="399"/>
      <c r="DAN76" s="567"/>
      <c r="DAO76" s="399"/>
      <c r="DAP76" s="399"/>
      <c r="DAQ76" s="399"/>
      <c r="DAR76" s="399"/>
      <c r="DAS76" s="399"/>
      <c r="DAT76" s="399"/>
      <c r="DAU76" s="399"/>
      <c r="DAV76" s="399"/>
      <c r="DAW76" s="399"/>
      <c r="DAX76" s="918"/>
      <c r="DAY76" s="918"/>
      <c r="DAZ76" s="918"/>
      <c r="DBA76" s="566"/>
      <c r="DBB76" s="399"/>
      <c r="DBC76" s="399"/>
      <c r="DBD76" s="399"/>
      <c r="DBE76" s="567"/>
      <c r="DBF76" s="399"/>
      <c r="DBG76" s="399"/>
      <c r="DBH76" s="399"/>
      <c r="DBI76" s="399"/>
      <c r="DBJ76" s="399"/>
      <c r="DBK76" s="399"/>
      <c r="DBL76" s="399"/>
      <c r="DBM76" s="399"/>
      <c r="DBN76" s="399"/>
      <c r="DBO76" s="918"/>
      <c r="DBP76" s="918"/>
      <c r="DBQ76" s="918"/>
      <c r="DBR76" s="566"/>
      <c r="DBS76" s="399"/>
      <c r="DBT76" s="399"/>
      <c r="DBU76" s="399"/>
      <c r="DBV76" s="567"/>
      <c r="DBW76" s="399"/>
      <c r="DBX76" s="399"/>
      <c r="DBY76" s="399"/>
      <c r="DBZ76" s="399"/>
      <c r="DCA76" s="399"/>
      <c r="DCB76" s="399"/>
      <c r="DCC76" s="399"/>
      <c r="DCD76" s="399"/>
      <c r="DCE76" s="399"/>
      <c r="DCF76" s="918"/>
      <c r="DCG76" s="918"/>
      <c r="DCH76" s="918"/>
      <c r="DCI76" s="566"/>
      <c r="DCJ76" s="399"/>
      <c r="DCK76" s="399"/>
      <c r="DCL76" s="399"/>
      <c r="DCM76" s="567"/>
      <c r="DCN76" s="399"/>
      <c r="DCO76" s="399"/>
      <c r="DCP76" s="399"/>
      <c r="DCQ76" s="399"/>
      <c r="DCR76" s="399"/>
      <c r="DCS76" s="399"/>
      <c r="DCT76" s="399"/>
      <c r="DCU76" s="399"/>
      <c r="DCV76" s="399"/>
      <c r="DCW76" s="918"/>
      <c r="DCX76" s="918"/>
      <c r="DCY76" s="918"/>
      <c r="DCZ76" s="566"/>
      <c r="DDA76" s="399"/>
      <c r="DDB76" s="399"/>
      <c r="DDC76" s="399"/>
      <c r="DDD76" s="567"/>
      <c r="DDE76" s="399"/>
      <c r="DDF76" s="399"/>
      <c r="DDG76" s="399"/>
      <c r="DDH76" s="399"/>
      <c r="DDI76" s="399"/>
      <c r="DDJ76" s="399"/>
      <c r="DDK76" s="399"/>
      <c r="DDL76" s="399"/>
      <c r="DDM76" s="399"/>
      <c r="DDN76" s="918"/>
      <c r="DDO76" s="918"/>
      <c r="DDP76" s="918"/>
      <c r="DDQ76" s="566"/>
      <c r="DDR76" s="399"/>
      <c r="DDS76" s="399"/>
      <c r="DDT76" s="399"/>
      <c r="DDU76" s="567"/>
      <c r="DDV76" s="399"/>
      <c r="DDW76" s="399"/>
      <c r="DDX76" s="399"/>
      <c r="DDY76" s="399"/>
      <c r="DDZ76" s="399"/>
      <c r="DEA76" s="399"/>
      <c r="DEB76" s="399"/>
      <c r="DEC76" s="399"/>
      <c r="DED76" s="399"/>
      <c r="DEE76" s="918"/>
      <c r="DEF76" s="918"/>
      <c r="DEG76" s="918"/>
      <c r="DEH76" s="566"/>
      <c r="DEI76" s="399"/>
      <c r="DEJ76" s="399"/>
      <c r="DEK76" s="399"/>
      <c r="DEL76" s="567"/>
      <c r="DEM76" s="399"/>
      <c r="DEN76" s="399"/>
      <c r="DEO76" s="399"/>
      <c r="DEP76" s="399"/>
      <c r="DEQ76" s="399"/>
      <c r="DER76" s="399"/>
      <c r="DES76" s="399"/>
      <c r="DET76" s="399"/>
      <c r="DEU76" s="399"/>
      <c r="DEV76" s="918"/>
      <c r="DEW76" s="918"/>
      <c r="DEX76" s="918"/>
      <c r="DEY76" s="566"/>
      <c r="DEZ76" s="399"/>
      <c r="DFA76" s="399"/>
      <c r="DFB76" s="399"/>
      <c r="DFC76" s="567"/>
      <c r="DFD76" s="399"/>
      <c r="DFE76" s="399"/>
      <c r="DFF76" s="399"/>
      <c r="DFG76" s="399"/>
      <c r="DFH76" s="399"/>
      <c r="DFI76" s="399"/>
      <c r="DFJ76" s="399"/>
      <c r="DFK76" s="399"/>
      <c r="DFL76" s="399"/>
      <c r="DFM76" s="918"/>
      <c r="DFN76" s="918"/>
      <c r="DFO76" s="918"/>
      <c r="DFP76" s="566"/>
      <c r="DFQ76" s="399"/>
      <c r="DFR76" s="399"/>
      <c r="DFS76" s="399"/>
      <c r="DFT76" s="567"/>
      <c r="DFU76" s="399"/>
      <c r="DFV76" s="399"/>
      <c r="DFW76" s="399"/>
      <c r="DFX76" s="399"/>
      <c r="DFY76" s="399"/>
      <c r="DFZ76" s="399"/>
      <c r="DGA76" s="399"/>
      <c r="DGB76" s="399"/>
      <c r="DGC76" s="399"/>
      <c r="DGD76" s="918"/>
      <c r="DGE76" s="918"/>
      <c r="DGF76" s="918"/>
      <c r="DGG76" s="566"/>
      <c r="DGH76" s="399"/>
      <c r="DGI76" s="399"/>
      <c r="DGJ76" s="399"/>
      <c r="DGK76" s="567"/>
      <c r="DGL76" s="399"/>
      <c r="DGM76" s="399"/>
      <c r="DGN76" s="399"/>
      <c r="DGO76" s="399"/>
      <c r="DGP76" s="399"/>
      <c r="DGQ76" s="399"/>
      <c r="DGR76" s="399"/>
      <c r="DGS76" s="399"/>
      <c r="DGT76" s="399"/>
      <c r="DGU76" s="918"/>
      <c r="DGV76" s="918"/>
      <c r="DGW76" s="918"/>
      <c r="DGX76" s="566"/>
      <c r="DGY76" s="399"/>
      <c r="DGZ76" s="399"/>
      <c r="DHA76" s="399"/>
      <c r="DHB76" s="567"/>
      <c r="DHC76" s="399"/>
      <c r="DHD76" s="399"/>
      <c r="DHE76" s="399"/>
      <c r="DHF76" s="399"/>
      <c r="DHG76" s="399"/>
      <c r="DHH76" s="399"/>
      <c r="DHI76" s="399"/>
      <c r="DHJ76" s="399"/>
      <c r="DHK76" s="399"/>
      <c r="DHL76" s="918"/>
      <c r="DHM76" s="918"/>
      <c r="DHN76" s="918"/>
      <c r="DHO76" s="566"/>
      <c r="DHP76" s="399"/>
      <c r="DHQ76" s="399"/>
      <c r="DHR76" s="399"/>
      <c r="DHS76" s="567"/>
      <c r="DHT76" s="399"/>
      <c r="DHU76" s="399"/>
      <c r="DHV76" s="399"/>
      <c r="DHW76" s="399"/>
      <c r="DHX76" s="399"/>
      <c r="DHY76" s="399"/>
      <c r="DHZ76" s="399"/>
      <c r="DIA76" s="399"/>
      <c r="DIB76" s="399"/>
      <c r="DIC76" s="918"/>
      <c r="DID76" s="918"/>
      <c r="DIE76" s="918"/>
      <c r="DIF76" s="566"/>
      <c r="DIG76" s="399"/>
      <c r="DIH76" s="399"/>
      <c r="DII76" s="399"/>
      <c r="DIJ76" s="567"/>
      <c r="DIK76" s="399"/>
      <c r="DIL76" s="399"/>
      <c r="DIM76" s="399"/>
      <c r="DIN76" s="399"/>
      <c r="DIO76" s="399"/>
      <c r="DIP76" s="399"/>
      <c r="DIQ76" s="399"/>
      <c r="DIR76" s="399"/>
      <c r="DIS76" s="399"/>
      <c r="DIT76" s="918"/>
      <c r="DIU76" s="918"/>
      <c r="DIV76" s="918"/>
      <c r="DIW76" s="566"/>
      <c r="DIX76" s="399"/>
      <c r="DIY76" s="399"/>
      <c r="DIZ76" s="399"/>
      <c r="DJA76" s="567"/>
      <c r="DJB76" s="399"/>
      <c r="DJC76" s="399"/>
      <c r="DJD76" s="399"/>
      <c r="DJE76" s="399"/>
      <c r="DJF76" s="399"/>
      <c r="DJG76" s="399"/>
      <c r="DJH76" s="399"/>
      <c r="DJI76" s="399"/>
      <c r="DJJ76" s="399"/>
      <c r="DJK76" s="918"/>
      <c r="DJL76" s="918"/>
      <c r="DJM76" s="918"/>
      <c r="DJN76" s="566"/>
      <c r="DJO76" s="399"/>
      <c r="DJP76" s="399"/>
      <c r="DJQ76" s="399"/>
      <c r="DJR76" s="567"/>
      <c r="DJS76" s="399"/>
      <c r="DJT76" s="399"/>
      <c r="DJU76" s="399"/>
      <c r="DJV76" s="399"/>
      <c r="DJW76" s="399"/>
      <c r="DJX76" s="399"/>
      <c r="DJY76" s="399"/>
      <c r="DJZ76" s="399"/>
      <c r="DKA76" s="399"/>
      <c r="DKB76" s="918"/>
      <c r="DKC76" s="918"/>
      <c r="DKD76" s="918"/>
      <c r="DKE76" s="566"/>
      <c r="DKF76" s="399"/>
      <c r="DKG76" s="399"/>
      <c r="DKH76" s="399"/>
      <c r="DKI76" s="567"/>
      <c r="DKJ76" s="399"/>
      <c r="DKK76" s="399"/>
      <c r="DKL76" s="399"/>
      <c r="DKM76" s="399"/>
      <c r="DKN76" s="399"/>
      <c r="DKO76" s="399"/>
      <c r="DKP76" s="399"/>
      <c r="DKQ76" s="399"/>
      <c r="DKR76" s="399"/>
      <c r="DKS76" s="918"/>
      <c r="DKT76" s="918"/>
      <c r="DKU76" s="918"/>
      <c r="DKV76" s="566"/>
      <c r="DKW76" s="399"/>
      <c r="DKX76" s="399"/>
      <c r="DKY76" s="399"/>
      <c r="DKZ76" s="567"/>
      <c r="DLA76" s="399"/>
      <c r="DLB76" s="399"/>
      <c r="DLC76" s="399"/>
      <c r="DLD76" s="399"/>
      <c r="DLE76" s="399"/>
      <c r="DLF76" s="399"/>
      <c r="DLG76" s="399"/>
      <c r="DLH76" s="399"/>
      <c r="DLI76" s="399"/>
      <c r="DLJ76" s="918"/>
      <c r="DLK76" s="918"/>
      <c r="DLL76" s="918"/>
      <c r="DLM76" s="566"/>
      <c r="DLN76" s="399"/>
      <c r="DLO76" s="399"/>
      <c r="DLP76" s="399"/>
      <c r="DLQ76" s="567"/>
      <c r="DLR76" s="399"/>
      <c r="DLS76" s="399"/>
      <c r="DLT76" s="399"/>
      <c r="DLU76" s="399"/>
      <c r="DLV76" s="399"/>
      <c r="DLW76" s="399"/>
      <c r="DLX76" s="399"/>
      <c r="DLY76" s="399"/>
      <c r="DLZ76" s="399"/>
      <c r="DMA76" s="918"/>
      <c r="DMB76" s="918"/>
      <c r="DMC76" s="918"/>
      <c r="DMD76" s="566"/>
      <c r="DME76" s="399"/>
      <c r="DMF76" s="399"/>
      <c r="DMG76" s="399"/>
      <c r="DMH76" s="567"/>
      <c r="DMI76" s="399"/>
      <c r="DMJ76" s="399"/>
      <c r="DMK76" s="399"/>
      <c r="DML76" s="399"/>
      <c r="DMM76" s="399"/>
      <c r="DMN76" s="399"/>
      <c r="DMO76" s="399"/>
      <c r="DMP76" s="399"/>
      <c r="DMQ76" s="399"/>
      <c r="DMR76" s="918"/>
      <c r="DMS76" s="918"/>
      <c r="DMT76" s="918"/>
      <c r="DMU76" s="566"/>
      <c r="DMV76" s="399"/>
      <c r="DMW76" s="399"/>
      <c r="DMX76" s="399"/>
      <c r="DMY76" s="567"/>
      <c r="DMZ76" s="399"/>
      <c r="DNA76" s="399"/>
      <c r="DNB76" s="399"/>
      <c r="DNC76" s="399"/>
      <c r="DND76" s="399"/>
      <c r="DNE76" s="399"/>
      <c r="DNF76" s="399"/>
      <c r="DNG76" s="399"/>
      <c r="DNH76" s="399"/>
      <c r="DNI76" s="918"/>
      <c r="DNJ76" s="918"/>
      <c r="DNK76" s="918"/>
      <c r="DNL76" s="566"/>
      <c r="DNM76" s="399"/>
      <c r="DNN76" s="399"/>
      <c r="DNO76" s="399"/>
      <c r="DNP76" s="567"/>
      <c r="DNQ76" s="399"/>
      <c r="DNR76" s="399"/>
      <c r="DNS76" s="399"/>
      <c r="DNT76" s="399"/>
      <c r="DNU76" s="399"/>
      <c r="DNV76" s="399"/>
      <c r="DNW76" s="399"/>
      <c r="DNX76" s="399"/>
      <c r="DNY76" s="399"/>
      <c r="DNZ76" s="918"/>
      <c r="DOA76" s="918"/>
      <c r="DOB76" s="918"/>
      <c r="DOC76" s="566"/>
      <c r="DOD76" s="399"/>
      <c r="DOE76" s="399"/>
      <c r="DOF76" s="399"/>
      <c r="DOG76" s="567"/>
      <c r="DOH76" s="399"/>
      <c r="DOI76" s="399"/>
      <c r="DOJ76" s="399"/>
      <c r="DOK76" s="399"/>
      <c r="DOL76" s="399"/>
      <c r="DOM76" s="399"/>
      <c r="DON76" s="399"/>
      <c r="DOO76" s="399"/>
      <c r="DOP76" s="399"/>
      <c r="DOQ76" s="918"/>
      <c r="DOR76" s="918"/>
      <c r="DOS76" s="918"/>
      <c r="DOT76" s="566"/>
      <c r="DOU76" s="399"/>
      <c r="DOV76" s="399"/>
      <c r="DOW76" s="399"/>
      <c r="DOX76" s="567"/>
      <c r="DOY76" s="399"/>
      <c r="DOZ76" s="399"/>
      <c r="DPA76" s="399"/>
      <c r="DPB76" s="399"/>
      <c r="DPC76" s="399"/>
      <c r="DPD76" s="399"/>
      <c r="DPE76" s="399"/>
      <c r="DPF76" s="399"/>
      <c r="DPG76" s="399"/>
      <c r="DPH76" s="918"/>
      <c r="DPI76" s="918"/>
      <c r="DPJ76" s="918"/>
      <c r="DPK76" s="566"/>
      <c r="DPL76" s="399"/>
      <c r="DPM76" s="399"/>
      <c r="DPN76" s="399"/>
      <c r="DPO76" s="567"/>
      <c r="DPP76" s="399"/>
      <c r="DPQ76" s="399"/>
      <c r="DPR76" s="399"/>
      <c r="DPS76" s="399"/>
      <c r="DPT76" s="399"/>
      <c r="DPU76" s="399"/>
      <c r="DPV76" s="399"/>
      <c r="DPW76" s="399"/>
      <c r="DPX76" s="399"/>
      <c r="DPY76" s="918"/>
      <c r="DPZ76" s="918"/>
      <c r="DQA76" s="918"/>
      <c r="DQB76" s="566"/>
      <c r="DQC76" s="399"/>
      <c r="DQD76" s="399"/>
      <c r="DQE76" s="399"/>
      <c r="DQF76" s="567"/>
      <c r="DQG76" s="399"/>
      <c r="DQH76" s="399"/>
      <c r="DQI76" s="399"/>
      <c r="DQJ76" s="399"/>
      <c r="DQK76" s="399"/>
      <c r="DQL76" s="399"/>
      <c r="DQM76" s="399"/>
      <c r="DQN76" s="399"/>
      <c r="DQO76" s="399"/>
      <c r="DQP76" s="918"/>
      <c r="DQQ76" s="918"/>
      <c r="DQR76" s="918"/>
      <c r="DQS76" s="566"/>
      <c r="DQT76" s="399"/>
      <c r="DQU76" s="399"/>
      <c r="DQV76" s="399"/>
      <c r="DQW76" s="567"/>
      <c r="DQX76" s="399"/>
      <c r="DQY76" s="399"/>
      <c r="DQZ76" s="399"/>
      <c r="DRA76" s="399"/>
      <c r="DRB76" s="399"/>
      <c r="DRC76" s="399"/>
      <c r="DRD76" s="399"/>
      <c r="DRE76" s="399"/>
      <c r="DRF76" s="399"/>
      <c r="DRG76" s="918"/>
      <c r="DRH76" s="918"/>
      <c r="DRI76" s="918"/>
      <c r="DRJ76" s="566"/>
      <c r="DRK76" s="399"/>
      <c r="DRL76" s="399"/>
      <c r="DRM76" s="399"/>
      <c r="DRN76" s="567"/>
      <c r="DRO76" s="399"/>
      <c r="DRP76" s="399"/>
      <c r="DRQ76" s="399"/>
      <c r="DRR76" s="399"/>
      <c r="DRS76" s="399"/>
      <c r="DRT76" s="399"/>
      <c r="DRU76" s="399"/>
      <c r="DRV76" s="399"/>
      <c r="DRW76" s="399"/>
      <c r="DRX76" s="918"/>
      <c r="DRY76" s="918"/>
      <c r="DRZ76" s="918"/>
      <c r="DSA76" s="566"/>
      <c r="DSB76" s="399"/>
      <c r="DSC76" s="399"/>
      <c r="DSD76" s="399"/>
      <c r="DSE76" s="567"/>
      <c r="DSF76" s="399"/>
      <c r="DSG76" s="399"/>
      <c r="DSH76" s="399"/>
      <c r="DSI76" s="399"/>
      <c r="DSJ76" s="399"/>
      <c r="DSK76" s="399"/>
      <c r="DSL76" s="399"/>
      <c r="DSM76" s="399"/>
      <c r="DSN76" s="399"/>
      <c r="DSO76" s="918"/>
      <c r="DSP76" s="918"/>
      <c r="DSQ76" s="918"/>
      <c r="DSR76" s="566"/>
      <c r="DSS76" s="399"/>
      <c r="DST76" s="399"/>
      <c r="DSU76" s="399"/>
      <c r="DSV76" s="567"/>
      <c r="DSW76" s="399"/>
      <c r="DSX76" s="399"/>
      <c r="DSY76" s="399"/>
      <c r="DSZ76" s="399"/>
      <c r="DTA76" s="399"/>
      <c r="DTB76" s="399"/>
      <c r="DTC76" s="399"/>
      <c r="DTD76" s="399"/>
      <c r="DTE76" s="399"/>
      <c r="DTF76" s="918"/>
      <c r="DTG76" s="918"/>
      <c r="DTH76" s="918"/>
      <c r="DTI76" s="566"/>
      <c r="DTJ76" s="399"/>
      <c r="DTK76" s="399"/>
      <c r="DTL76" s="399"/>
      <c r="DTM76" s="567"/>
      <c r="DTN76" s="399"/>
      <c r="DTO76" s="399"/>
      <c r="DTP76" s="399"/>
      <c r="DTQ76" s="399"/>
      <c r="DTR76" s="399"/>
      <c r="DTS76" s="399"/>
      <c r="DTT76" s="399"/>
      <c r="DTU76" s="399"/>
      <c r="DTV76" s="399"/>
      <c r="DTW76" s="918"/>
      <c r="DTX76" s="918"/>
      <c r="DTY76" s="918"/>
      <c r="DTZ76" s="566"/>
      <c r="DUA76" s="399"/>
      <c r="DUB76" s="399"/>
      <c r="DUC76" s="399"/>
      <c r="DUD76" s="567"/>
      <c r="DUE76" s="399"/>
      <c r="DUF76" s="399"/>
      <c r="DUG76" s="399"/>
      <c r="DUH76" s="399"/>
      <c r="DUI76" s="399"/>
      <c r="DUJ76" s="399"/>
      <c r="DUK76" s="399"/>
      <c r="DUL76" s="399"/>
      <c r="DUM76" s="399"/>
      <c r="DUN76" s="918"/>
      <c r="DUO76" s="918"/>
      <c r="DUP76" s="918"/>
      <c r="DUQ76" s="566"/>
      <c r="DUR76" s="399"/>
      <c r="DUS76" s="399"/>
      <c r="DUT76" s="399"/>
      <c r="DUU76" s="567"/>
      <c r="DUV76" s="399"/>
      <c r="DUW76" s="399"/>
      <c r="DUX76" s="399"/>
      <c r="DUY76" s="399"/>
      <c r="DUZ76" s="399"/>
      <c r="DVA76" s="399"/>
      <c r="DVB76" s="399"/>
      <c r="DVC76" s="399"/>
      <c r="DVD76" s="399"/>
      <c r="DVE76" s="918"/>
      <c r="DVF76" s="918"/>
      <c r="DVG76" s="918"/>
      <c r="DVH76" s="566"/>
      <c r="DVI76" s="399"/>
      <c r="DVJ76" s="399"/>
      <c r="DVK76" s="399"/>
      <c r="DVL76" s="567"/>
      <c r="DVM76" s="399"/>
      <c r="DVN76" s="399"/>
      <c r="DVO76" s="399"/>
      <c r="DVP76" s="399"/>
      <c r="DVQ76" s="399"/>
      <c r="DVR76" s="399"/>
      <c r="DVS76" s="399"/>
      <c r="DVT76" s="399"/>
      <c r="DVU76" s="399"/>
      <c r="DVV76" s="918"/>
      <c r="DVW76" s="918"/>
      <c r="DVX76" s="918"/>
      <c r="DVY76" s="566"/>
      <c r="DVZ76" s="399"/>
      <c r="DWA76" s="399"/>
      <c r="DWB76" s="399"/>
      <c r="DWC76" s="567"/>
      <c r="DWD76" s="399"/>
      <c r="DWE76" s="399"/>
      <c r="DWF76" s="399"/>
      <c r="DWG76" s="399"/>
      <c r="DWH76" s="399"/>
      <c r="DWI76" s="399"/>
      <c r="DWJ76" s="399"/>
      <c r="DWK76" s="399"/>
      <c r="DWL76" s="399"/>
      <c r="DWM76" s="918"/>
      <c r="DWN76" s="918"/>
      <c r="DWO76" s="918"/>
      <c r="DWP76" s="566"/>
      <c r="DWQ76" s="399"/>
      <c r="DWR76" s="399"/>
      <c r="DWS76" s="399"/>
      <c r="DWT76" s="567"/>
      <c r="DWU76" s="399"/>
      <c r="DWV76" s="399"/>
      <c r="DWW76" s="399"/>
      <c r="DWX76" s="399"/>
      <c r="DWY76" s="399"/>
      <c r="DWZ76" s="399"/>
      <c r="DXA76" s="399"/>
      <c r="DXB76" s="399"/>
      <c r="DXC76" s="399"/>
      <c r="DXD76" s="918"/>
      <c r="DXE76" s="918"/>
      <c r="DXF76" s="918"/>
      <c r="DXG76" s="566"/>
      <c r="DXH76" s="399"/>
      <c r="DXI76" s="399"/>
      <c r="DXJ76" s="399"/>
      <c r="DXK76" s="567"/>
      <c r="DXL76" s="399"/>
      <c r="DXM76" s="399"/>
      <c r="DXN76" s="399"/>
      <c r="DXO76" s="399"/>
      <c r="DXP76" s="399"/>
      <c r="DXQ76" s="399"/>
      <c r="DXR76" s="399"/>
      <c r="DXS76" s="399"/>
      <c r="DXT76" s="399"/>
      <c r="DXU76" s="918"/>
      <c r="DXV76" s="918"/>
      <c r="DXW76" s="918"/>
      <c r="DXX76" s="566"/>
      <c r="DXY76" s="399"/>
      <c r="DXZ76" s="399"/>
      <c r="DYA76" s="399"/>
      <c r="DYB76" s="567"/>
      <c r="DYC76" s="399"/>
      <c r="DYD76" s="399"/>
      <c r="DYE76" s="399"/>
      <c r="DYF76" s="399"/>
      <c r="DYG76" s="399"/>
      <c r="DYH76" s="399"/>
      <c r="DYI76" s="399"/>
      <c r="DYJ76" s="399"/>
      <c r="DYK76" s="399"/>
      <c r="DYL76" s="918"/>
      <c r="DYM76" s="918"/>
      <c r="DYN76" s="918"/>
      <c r="DYO76" s="566"/>
      <c r="DYP76" s="399"/>
      <c r="DYQ76" s="399"/>
      <c r="DYR76" s="399"/>
      <c r="DYS76" s="567"/>
      <c r="DYT76" s="399"/>
      <c r="DYU76" s="399"/>
      <c r="DYV76" s="399"/>
      <c r="DYW76" s="399"/>
      <c r="DYX76" s="399"/>
      <c r="DYY76" s="399"/>
      <c r="DYZ76" s="399"/>
      <c r="DZA76" s="399"/>
      <c r="DZB76" s="399"/>
      <c r="DZC76" s="918"/>
      <c r="DZD76" s="918"/>
      <c r="DZE76" s="918"/>
      <c r="DZF76" s="566"/>
      <c r="DZG76" s="399"/>
      <c r="DZH76" s="399"/>
      <c r="DZI76" s="399"/>
      <c r="DZJ76" s="567"/>
      <c r="DZK76" s="399"/>
      <c r="DZL76" s="399"/>
      <c r="DZM76" s="399"/>
      <c r="DZN76" s="399"/>
      <c r="DZO76" s="399"/>
      <c r="DZP76" s="399"/>
      <c r="DZQ76" s="399"/>
      <c r="DZR76" s="399"/>
      <c r="DZS76" s="399"/>
      <c r="DZT76" s="918"/>
      <c r="DZU76" s="918"/>
      <c r="DZV76" s="918"/>
      <c r="DZW76" s="566"/>
      <c r="DZX76" s="399"/>
      <c r="DZY76" s="399"/>
      <c r="DZZ76" s="399"/>
      <c r="EAA76" s="567"/>
      <c r="EAB76" s="399"/>
      <c r="EAC76" s="399"/>
      <c r="EAD76" s="399"/>
      <c r="EAE76" s="399"/>
      <c r="EAF76" s="399"/>
      <c r="EAG76" s="399"/>
      <c r="EAH76" s="399"/>
      <c r="EAI76" s="399"/>
      <c r="EAJ76" s="399"/>
      <c r="EAK76" s="918"/>
      <c r="EAL76" s="918"/>
      <c r="EAM76" s="918"/>
      <c r="EAN76" s="566"/>
      <c r="EAO76" s="399"/>
      <c r="EAP76" s="399"/>
      <c r="EAQ76" s="399"/>
      <c r="EAR76" s="567"/>
      <c r="EAS76" s="399"/>
      <c r="EAT76" s="399"/>
      <c r="EAU76" s="399"/>
      <c r="EAV76" s="399"/>
      <c r="EAW76" s="399"/>
      <c r="EAX76" s="399"/>
      <c r="EAY76" s="399"/>
      <c r="EAZ76" s="399"/>
      <c r="EBA76" s="399"/>
      <c r="EBB76" s="918"/>
      <c r="EBC76" s="918"/>
      <c r="EBD76" s="918"/>
      <c r="EBE76" s="566"/>
      <c r="EBF76" s="399"/>
      <c r="EBG76" s="399"/>
      <c r="EBH76" s="399"/>
      <c r="EBI76" s="567"/>
      <c r="EBJ76" s="399"/>
      <c r="EBK76" s="399"/>
      <c r="EBL76" s="399"/>
      <c r="EBM76" s="399"/>
      <c r="EBN76" s="399"/>
      <c r="EBO76" s="399"/>
      <c r="EBP76" s="399"/>
      <c r="EBQ76" s="399"/>
      <c r="EBR76" s="399"/>
      <c r="EBS76" s="918"/>
      <c r="EBT76" s="918"/>
      <c r="EBU76" s="918"/>
      <c r="EBV76" s="566"/>
      <c r="EBW76" s="399"/>
      <c r="EBX76" s="399"/>
      <c r="EBY76" s="399"/>
      <c r="EBZ76" s="567"/>
      <c r="ECA76" s="399"/>
      <c r="ECB76" s="399"/>
      <c r="ECC76" s="399"/>
      <c r="ECD76" s="399"/>
      <c r="ECE76" s="399"/>
      <c r="ECF76" s="399"/>
      <c r="ECG76" s="399"/>
      <c r="ECH76" s="399"/>
      <c r="ECI76" s="399"/>
      <c r="ECJ76" s="918"/>
      <c r="ECK76" s="918"/>
      <c r="ECL76" s="918"/>
      <c r="ECM76" s="566"/>
      <c r="ECN76" s="399"/>
      <c r="ECO76" s="399"/>
      <c r="ECP76" s="399"/>
      <c r="ECQ76" s="567"/>
      <c r="ECR76" s="399"/>
      <c r="ECS76" s="399"/>
      <c r="ECT76" s="399"/>
      <c r="ECU76" s="399"/>
      <c r="ECV76" s="399"/>
      <c r="ECW76" s="399"/>
      <c r="ECX76" s="399"/>
      <c r="ECY76" s="399"/>
      <c r="ECZ76" s="399"/>
      <c r="EDA76" s="918"/>
      <c r="EDB76" s="918"/>
      <c r="EDC76" s="918"/>
      <c r="EDD76" s="566"/>
      <c r="EDE76" s="399"/>
      <c r="EDF76" s="399"/>
      <c r="EDG76" s="399"/>
      <c r="EDH76" s="567"/>
      <c r="EDI76" s="399"/>
      <c r="EDJ76" s="399"/>
      <c r="EDK76" s="399"/>
      <c r="EDL76" s="399"/>
      <c r="EDM76" s="399"/>
      <c r="EDN76" s="399"/>
      <c r="EDO76" s="399"/>
      <c r="EDP76" s="399"/>
      <c r="EDQ76" s="399"/>
      <c r="EDR76" s="918"/>
      <c r="EDS76" s="918"/>
      <c r="EDT76" s="918"/>
      <c r="EDU76" s="566"/>
      <c r="EDV76" s="399"/>
      <c r="EDW76" s="399"/>
      <c r="EDX76" s="399"/>
      <c r="EDY76" s="567"/>
      <c r="EDZ76" s="399"/>
      <c r="EEA76" s="399"/>
      <c r="EEB76" s="399"/>
      <c r="EEC76" s="399"/>
      <c r="EED76" s="399"/>
      <c r="EEE76" s="399"/>
      <c r="EEF76" s="399"/>
      <c r="EEG76" s="399"/>
      <c r="EEH76" s="399"/>
      <c r="EEI76" s="918"/>
      <c r="EEJ76" s="918"/>
      <c r="EEK76" s="918"/>
      <c r="EEL76" s="566"/>
      <c r="EEM76" s="399"/>
      <c r="EEN76" s="399"/>
      <c r="EEO76" s="399"/>
      <c r="EEP76" s="567"/>
      <c r="EEQ76" s="399"/>
      <c r="EER76" s="399"/>
      <c r="EES76" s="399"/>
      <c r="EET76" s="399"/>
      <c r="EEU76" s="399"/>
      <c r="EEV76" s="399"/>
      <c r="EEW76" s="399"/>
      <c r="EEX76" s="399"/>
      <c r="EEY76" s="399"/>
      <c r="EEZ76" s="918"/>
      <c r="EFA76" s="918"/>
      <c r="EFB76" s="918"/>
      <c r="EFC76" s="566"/>
      <c r="EFD76" s="399"/>
      <c r="EFE76" s="399"/>
      <c r="EFF76" s="399"/>
      <c r="EFG76" s="567"/>
      <c r="EFH76" s="399"/>
      <c r="EFI76" s="399"/>
      <c r="EFJ76" s="399"/>
      <c r="EFK76" s="399"/>
      <c r="EFL76" s="399"/>
      <c r="EFM76" s="399"/>
      <c r="EFN76" s="399"/>
      <c r="EFO76" s="399"/>
      <c r="EFP76" s="399"/>
      <c r="EFQ76" s="918"/>
      <c r="EFR76" s="918"/>
      <c r="EFS76" s="918"/>
      <c r="EFT76" s="566"/>
      <c r="EFU76" s="399"/>
      <c r="EFV76" s="399"/>
      <c r="EFW76" s="399"/>
      <c r="EFX76" s="567"/>
      <c r="EFY76" s="399"/>
      <c r="EFZ76" s="399"/>
      <c r="EGA76" s="399"/>
      <c r="EGB76" s="399"/>
      <c r="EGC76" s="399"/>
      <c r="EGD76" s="399"/>
      <c r="EGE76" s="399"/>
      <c r="EGF76" s="399"/>
      <c r="EGG76" s="399"/>
      <c r="EGH76" s="918"/>
      <c r="EGI76" s="918"/>
      <c r="EGJ76" s="918"/>
      <c r="EGK76" s="566"/>
      <c r="EGL76" s="399"/>
      <c r="EGM76" s="399"/>
      <c r="EGN76" s="399"/>
      <c r="EGO76" s="567"/>
      <c r="EGP76" s="399"/>
      <c r="EGQ76" s="399"/>
      <c r="EGR76" s="399"/>
      <c r="EGS76" s="399"/>
      <c r="EGT76" s="399"/>
      <c r="EGU76" s="399"/>
      <c r="EGV76" s="399"/>
      <c r="EGW76" s="399"/>
      <c r="EGX76" s="399"/>
      <c r="EGY76" s="918"/>
      <c r="EGZ76" s="918"/>
      <c r="EHA76" s="918"/>
      <c r="EHB76" s="566"/>
      <c r="EHC76" s="399"/>
      <c r="EHD76" s="399"/>
      <c r="EHE76" s="399"/>
      <c r="EHF76" s="567"/>
      <c r="EHG76" s="399"/>
      <c r="EHH76" s="399"/>
      <c r="EHI76" s="399"/>
      <c r="EHJ76" s="399"/>
      <c r="EHK76" s="399"/>
      <c r="EHL76" s="399"/>
      <c r="EHM76" s="399"/>
      <c r="EHN76" s="399"/>
      <c r="EHO76" s="399"/>
      <c r="EHP76" s="918"/>
      <c r="EHQ76" s="918"/>
      <c r="EHR76" s="918"/>
      <c r="EHS76" s="566"/>
      <c r="EHT76" s="399"/>
      <c r="EHU76" s="399"/>
      <c r="EHV76" s="399"/>
      <c r="EHW76" s="567"/>
      <c r="EHX76" s="399"/>
      <c r="EHY76" s="399"/>
      <c r="EHZ76" s="399"/>
      <c r="EIA76" s="399"/>
      <c r="EIB76" s="399"/>
      <c r="EIC76" s="399"/>
      <c r="EID76" s="399"/>
      <c r="EIE76" s="399"/>
      <c r="EIF76" s="399"/>
      <c r="EIG76" s="918"/>
      <c r="EIH76" s="918"/>
      <c r="EII76" s="918"/>
      <c r="EIJ76" s="566"/>
      <c r="EIK76" s="399"/>
      <c r="EIL76" s="399"/>
      <c r="EIM76" s="399"/>
      <c r="EIN76" s="567"/>
      <c r="EIO76" s="399"/>
      <c r="EIP76" s="399"/>
      <c r="EIQ76" s="399"/>
      <c r="EIR76" s="399"/>
      <c r="EIS76" s="399"/>
      <c r="EIT76" s="399"/>
      <c r="EIU76" s="399"/>
      <c r="EIV76" s="399"/>
      <c r="EIW76" s="399"/>
      <c r="EIX76" s="918"/>
      <c r="EIY76" s="918"/>
      <c r="EIZ76" s="918"/>
      <c r="EJA76" s="566"/>
      <c r="EJB76" s="399"/>
      <c r="EJC76" s="399"/>
      <c r="EJD76" s="399"/>
      <c r="EJE76" s="567"/>
      <c r="EJF76" s="399"/>
      <c r="EJG76" s="399"/>
      <c r="EJH76" s="399"/>
      <c r="EJI76" s="399"/>
      <c r="EJJ76" s="399"/>
      <c r="EJK76" s="399"/>
      <c r="EJL76" s="399"/>
      <c r="EJM76" s="399"/>
      <c r="EJN76" s="399"/>
      <c r="EJO76" s="918"/>
      <c r="EJP76" s="918"/>
      <c r="EJQ76" s="918"/>
      <c r="EJR76" s="566"/>
      <c r="EJS76" s="399"/>
      <c r="EJT76" s="399"/>
      <c r="EJU76" s="399"/>
      <c r="EJV76" s="567"/>
      <c r="EJW76" s="399"/>
      <c r="EJX76" s="399"/>
      <c r="EJY76" s="399"/>
      <c r="EJZ76" s="399"/>
      <c r="EKA76" s="399"/>
      <c r="EKB76" s="399"/>
      <c r="EKC76" s="399"/>
      <c r="EKD76" s="399"/>
      <c r="EKE76" s="399"/>
      <c r="EKF76" s="918"/>
      <c r="EKG76" s="918"/>
      <c r="EKH76" s="918"/>
      <c r="EKI76" s="566"/>
      <c r="EKJ76" s="399"/>
      <c r="EKK76" s="399"/>
      <c r="EKL76" s="399"/>
      <c r="EKM76" s="567"/>
      <c r="EKN76" s="399"/>
      <c r="EKO76" s="399"/>
      <c r="EKP76" s="399"/>
      <c r="EKQ76" s="399"/>
      <c r="EKR76" s="399"/>
      <c r="EKS76" s="399"/>
      <c r="EKT76" s="399"/>
      <c r="EKU76" s="399"/>
      <c r="EKV76" s="399"/>
      <c r="EKW76" s="918"/>
      <c r="EKX76" s="918"/>
      <c r="EKY76" s="918"/>
      <c r="EKZ76" s="566"/>
      <c r="ELA76" s="399"/>
      <c r="ELB76" s="399"/>
      <c r="ELC76" s="399"/>
      <c r="ELD76" s="567"/>
      <c r="ELE76" s="399"/>
      <c r="ELF76" s="399"/>
      <c r="ELG76" s="399"/>
      <c r="ELH76" s="399"/>
      <c r="ELI76" s="399"/>
      <c r="ELJ76" s="399"/>
      <c r="ELK76" s="399"/>
      <c r="ELL76" s="399"/>
      <c r="ELM76" s="399"/>
      <c r="ELN76" s="918"/>
      <c r="ELO76" s="918"/>
      <c r="ELP76" s="918"/>
      <c r="ELQ76" s="566"/>
      <c r="ELR76" s="399"/>
      <c r="ELS76" s="399"/>
      <c r="ELT76" s="399"/>
      <c r="ELU76" s="567"/>
      <c r="ELV76" s="399"/>
      <c r="ELW76" s="399"/>
      <c r="ELX76" s="399"/>
      <c r="ELY76" s="399"/>
      <c r="ELZ76" s="399"/>
      <c r="EMA76" s="399"/>
      <c r="EMB76" s="399"/>
      <c r="EMC76" s="399"/>
      <c r="EMD76" s="399"/>
      <c r="EME76" s="918"/>
      <c r="EMF76" s="918"/>
      <c r="EMG76" s="918"/>
      <c r="EMH76" s="566"/>
      <c r="EMI76" s="399"/>
      <c r="EMJ76" s="399"/>
      <c r="EMK76" s="399"/>
      <c r="EML76" s="567"/>
      <c r="EMM76" s="399"/>
      <c r="EMN76" s="399"/>
      <c r="EMO76" s="399"/>
      <c r="EMP76" s="399"/>
      <c r="EMQ76" s="399"/>
      <c r="EMR76" s="399"/>
      <c r="EMS76" s="399"/>
      <c r="EMT76" s="399"/>
      <c r="EMU76" s="399"/>
      <c r="EMV76" s="918"/>
      <c r="EMW76" s="918"/>
      <c r="EMX76" s="918"/>
      <c r="EMY76" s="566"/>
      <c r="EMZ76" s="399"/>
      <c r="ENA76" s="399"/>
      <c r="ENB76" s="399"/>
      <c r="ENC76" s="567"/>
      <c r="END76" s="399"/>
      <c r="ENE76" s="399"/>
      <c r="ENF76" s="399"/>
      <c r="ENG76" s="399"/>
      <c r="ENH76" s="399"/>
      <c r="ENI76" s="399"/>
      <c r="ENJ76" s="399"/>
      <c r="ENK76" s="399"/>
      <c r="ENL76" s="399"/>
      <c r="ENM76" s="918"/>
      <c r="ENN76" s="918"/>
      <c r="ENO76" s="918"/>
      <c r="ENP76" s="566"/>
      <c r="ENQ76" s="399"/>
      <c r="ENR76" s="399"/>
      <c r="ENS76" s="399"/>
      <c r="ENT76" s="567"/>
      <c r="ENU76" s="399"/>
      <c r="ENV76" s="399"/>
      <c r="ENW76" s="399"/>
      <c r="ENX76" s="399"/>
      <c r="ENY76" s="399"/>
      <c r="ENZ76" s="399"/>
      <c r="EOA76" s="399"/>
      <c r="EOB76" s="399"/>
      <c r="EOC76" s="399"/>
      <c r="EOD76" s="918"/>
      <c r="EOE76" s="918"/>
      <c r="EOF76" s="918"/>
      <c r="EOG76" s="566"/>
      <c r="EOH76" s="399"/>
      <c r="EOI76" s="399"/>
      <c r="EOJ76" s="399"/>
      <c r="EOK76" s="567"/>
      <c r="EOL76" s="399"/>
      <c r="EOM76" s="399"/>
      <c r="EON76" s="399"/>
      <c r="EOO76" s="399"/>
      <c r="EOP76" s="399"/>
      <c r="EOQ76" s="399"/>
      <c r="EOR76" s="399"/>
      <c r="EOS76" s="399"/>
      <c r="EOT76" s="399"/>
      <c r="EOU76" s="918"/>
      <c r="EOV76" s="918"/>
      <c r="EOW76" s="918"/>
      <c r="EOX76" s="566"/>
      <c r="EOY76" s="399"/>
      <c r="EOZ76" s="399"/>
      <c r="EPA76" s="399"/>
      <c r="EPB76" s="567"/>
      <c r="EPC76" s="399"/>
      <c r="EPD76" s="399"/>
      <c r="EPE76" s="399"/>
      <c r="EPF76" s="399"/>
      <c r="EPG76" s="399"/>
      <c r="EPH76" s="399"/>
      <c r="EPI76" s="399"/>
      <c r="EPJ76" s="399"/>
      <c r="EPK76" s="399"/>
      <c r="EPL76" s="918"/>
      <c r="EPM76" s="918"/>
      <c r="EPN76" s="918"/>
      <c r="EPO76" s="566"/>
      <c r="EPP76" s="399"/>
      <c r="EPQ76" s="399"/>
      <c r="EPR76" s="399"/>
      <c r="EPS76" s="567"/>
      <c r="EPT76" s="399"/>
      <c r="EPU76" s="399"/>
      <c r="EPV76" s="399"/>
      <c r="EPW76" s="399"/>
      <c r="EPX76" s="399"/>
      <c r="EPY76" s="399"/>
      <c r="EPZ76" s="399"/>
      <c r="EQA76" s="399"/>
      <c r="EQB76" s="399"/>
      <c r="EQC76" s="918"/>
      <c r="EQD76" s="918"/>
      <c r="EQE76" s="918"/>
      <c r="EQF76" s="566"/>
      <c r="EQG76" s="399"/>
      <c r="EQH76" s="399"/>
      <c r="EQI76" s="399"/>
      <c r="EQJ76" s="567"/>
      <c r="EQK76" s="399"/>
      <c r="EQL76" s="399"/>
      <c r="EQM76" s="399"/>
      <c r="EQN76" s="399"/>
      <c r="EQO76" s="399"/>
      <c r="EQP76" s="399"/>
      <c r="EQQ76" s="399"/>
      <c r="EQR76" s="399"/>
      <c r="EQS76" s="399"/>
      <c r="EQT76" s="918"/>
      <c r="EQU76" s="918"/>
      <c r="EQV76" s="918"/>
      <c r="EQW76" s="566"/>
      <c r="EQX76" s="399"/>
      <c r="EQY76" s="399"/>
      <c r="EQZ76" s="399"/>
      <c r="ERA76" s="567"/>
      <c r="ERB76" s="399"/>
      <c r="ERC76" s="399"/>
      <c r="ERD76" s="399"/>
      <c r="ERE76" s="399"/>
      <c r="ERF76" s="399"/>
      <c r="ERG76" s="399"/>
      <c r="ERH76" s="399"/>
      <c r="ERI76" s="399"/>
      <c r="ERJ76" s="399"/>
      <c r="ERK76" s="918"/>
      <c r="ERL76" s="918"/>
      <c r="ERM76" s="918"/>
      <c r="ERN76" s="566"/>
      <c r="ERO76" s="399"/>
      <c r="ERP76" s="399"/>
      <c r="ERQ76" s="399"/>
      <c r="ERR76" s="567"/>
      <c r="ERS76" s="399"/>
      <c r="ERT76" s="399"/>
      <c r="ERU76" s="399"/>
      <c r="ERV76" s="399"/>
      <c r="ERW76" s="399"/>
      <c r="ERX76" s="399"/>
      <c r="ERY76" s="399"/>
      <c r="ERZ76" s="399"/>
      <c r="ESA76" s="399"/>
      <c r="ESB76" s="918"/>
      <c r="ESC76" s="918"/>
      <c r="ESD76" s="918"/>
      <c r="ESE76" s="566"/>
      <c r="ESF76" s="399"/>
      <c r="ESG76" s="399"/>
      <c r="ESH76" s="399"/>
      <c r="ESI76" s="567"/>
      <c r="ESJ76" s="399"/>
      <c r="ESK76" s="399"/>
      <c r="ESL76" s="399"/>
      <c r="ESM76" s="399"/>
      <c r="ESN76" s="399"/>
      <c r="ESO76" s="399"/>
      <c r="ESP76" s="399"/>
      <c r="ESQ76" s="399"/>
      <c r="ESR76" s="399"/>
      <c r="ESS76" s="918"/>
      <c r="EST76" s="918"/>
      <c r="ESU76" s="918"/>
      <c r="ESV76" s="566"/>
      <c r="ESW76" s="399"/>
      <c r="ESX76" s="399"/>
      <c r="ESY76" s="399"/>
      <c r="ESZ76" s="567"/>
      <c r="ETA76" s="399"/>
      <c r="ETB76" s="399"/>
      <c r="ETC76" s="399"/>
      <c r="ETD76" s="399"/>
      <c r="ETE76" s="399"/>
      <c r="ETF76" s="399"/>
      <c r="ETG76" s="399"/>
      <c r="ETH76" s="399"/>
      <c r="ETI76" s="399"/>
      <c r="ETJ76" s="918"/>
      <c r="ETK76" s="918"/>
      <c r="ETL76" s="918"/>
      <c r="ETM76" s="566"/>
      <c r="ETN76" s="399"/>
      <c r="ETO76" s="399"/>
      <c r="ETP76" s="399"/>
      <c r="ETQ76" s="567"/>
      <c r="ETR76" s="399"/>
      <c r="ETS76" s="399"/>
      <c r="ETT76" s="399"/>
      <c r="ETU76" s="399"/>
      <c r="ETV76" s="399"/>
      <c r="ETW76" s="399"/>
      <c r="ETX76" s="399"/>
      <c r="ETY76" s="399"/>
      <c r="ETZ76" s="399"/>
      <c r="EUA76" s="918"/>
      <c r="EUB76" s="918"/>
      <c r="EUC76" s="918"/>
      <c r="EUD76" s="566"/>
      <c r="EUE76" s="399"/>
      <c r="EUF76" s="399"/>
      <c r="EUG76" s="399"/>
      <c r="EUH76" s="567"/>
      <c r="EUI76" s="399"/>
      <c r="EUJ76" s="399"/>
      <c r="EUK76" s="399"/>
      <c r="EUL76" s="399"/>
      <c r="EUM76" s="399"/>
      <c r="EUN76" s="399"/>
      <c r="EUO76" s="399"/>
      <c r="EUP76" s="399"/>
      <c r="EUQ76" s="399"/>
      <c r="EUR76" s="918"/>
      <c r="EUS76" s="918"/>
      <c r="EUT76" s="918"/>
      <c r="EUU76" s="566"/>
      <c r="EUV76" s="399"/>
      <c r="EUW76" s="399"/>
      <c r="EUX76" s="399"/>
      <c r="EUY76" s="567"/>
      <c r="EUZ76" s="399"/>
      <c r="EVA76" s="399"/>
      <c r="EVB76" s="399"/>
      <c r="EVC76" s="399"/>
      <c r="EVD76" s="399"/>
      <c r="EVE76" s="399"/>
      <c r="EVF76" s="399"/>
      <c r="EVG76" s="399"/>
      <c r="EVH76" s="399"/>
      <c r="EVI76" s="918"/>
      <c r="EVJ76" s="918"/>
      <c r="EVK76" s="918"/>
      <c r="EVL76" s="566"/>
      <c r="EVM76" s="399"/>
      <c r="EVN76" s="399"/>
      <c r="EVO76" s="399"/>
      <c r="EVP76" s="567"/>
      <c r="EVQ76" s="399"/>
      <c r="EVR76" s="399"/>
      <c r="EVS76" s="399"/>
      <c r="EVT76" s="399"/>
      <c r="EVU76" s="399"/>
      <c r="EVV76" s="399"/>
      <c r="EVW76" s="399"/>
      <c r="EVX76" s="399"/>
      <c r="EVY76" s="399"/>
      <c r="EVZ76" s="918"/>
      <c r="EWA76" s="918"/>
      <c r="EWB76" s="918"/>
      <c r="EWC76" s="566"/>
      <c r="EWD76" s="399"/>
      <c r="EWE76" s="399"/>
      <c r="EWF76" s="399"/>
      <c r="EWG76" s="567"/>
      <c r="EWH76" s="399"/>
      <c r="EWI76" s="399"/>
      <c r="EWJ76" s="399"/>
      <c r="EWK76" s="399"/>
      <c r="EWL76" s="399"/>
      <c r="EWM76" s="399"/>
      <c r="EWN76" s="399"/>
      <c r="EWO76" s="399"/>
      <c r="EWP76" s="399"/>
      <c r="EWQ76" s="918"/>
      <c r="EWR76" s="918"/>
      <c r="EWS76" s="918"/>
      <c r="EWT76" s="566"/>
      <c r="EWU76" s="399"/>
      <c r="EWV76" s="399"/>
      <c r="EWW76" s="399"/>
      <c r="EWX76" s="567"/>
      <c r="EWY76" s="399"/>
      <c r="EWZ76" s="399"/>
      <c r="EXA76" s="399"/>
      <c r="EXB76" s="399"/>
      <c r="EXC76" s="399"/>
      <c r="EXD76" s="399"/>
      <c r="EXE76" s="399"/>
      <c r="EXF76" s="399"/>
      <c r="EXG76" s="399"/>
      <c r="EXH76" s="918"/>
      <c r="EXI76" s="918"/>
      <c r="EXJ76" s="918"/>
      <c r="EXK76" s="566"/>
      <c r="EXL76" s="399"/>
      <c r="EXM76" s="399"/>
      <c r="EXN76" s="399"/>
      <c r="EXO76" s="567"/>
      <c r="EXP76" s="399"/>
      <c r="EXQ76" s="399"/>
      <c r="EXR76" s="399"/>
      <c r="EXS76" s="399"/>
      <c r="EXT76" s="399"/>
      <c r="EXU76" s="399"/>
      <c r="EXV76" s="399"/>
      <c r="EXW76" s="399"/>
      <c r="EXX76" s="399"/>
      <c r="EXY76" s="918"/>
      <c r="EXZ76" s="918"/>
      <c r="EYA76" s="918"/>
      <c r="EYB76" s="566"/>
      <c r="EYC76" s="399"/>
      <c r="EYD76" s="399"/>
      <c r="EYE76" s="399"/>
      <c r="EYF76" s="567"/>
      <c r="EYG76" s="399"/>
      <c r="EYH76" s="399"/>
      <c r="EYI76" s="399"/>
      <c r="EYJ76" s="399"/>
      <c r="EYK76" s="399"/>
      <c r="EYL76" s="399"/>
      <c r="EYM76" s="399"/>
      <c r="EYN76" s="399"/>
      <c r="EYO76" s="399"/>
      <c r="EYP76" s="918"/>
      <c r="EYQ76" s="918"/>
      <c r="EYR76" s="918"/>
      <c r="EYS76" s="566"/>
      <c r="EYT76" s="399"/>
      <c r="EYU76" s="399"/>
      <c r="EYV76" s="399"/>
      <c r="EYW76" s="567"/>
      <c r="EYX76" s="399"/>
      <c r="EYY76" s="399"/>
      <c r="EYZ76" s="399"/>
      <c r="EZA76" s="399"/>
      <c r="EZB76" s="399"/>
      <c r="EZC76" s="399"/>
      <c r="EZD76" s="399"/>
      <c r="EZE76" s="399"/>
      <c r="EZF76" s="399"/>
      <c r="EZG76" s="918"/>
      <c r="EZH76" s="918"/>
      <c r="EZI76" s="918"/>
      <c r="EZJ76" s="566"/>
      <c r="EZK76" s="399"/>
      <c r="EZL76" s="399"/>
      <c r="EZM76" s="399"/>
      <c r="EZN76" s="567"/>
      <c r="EZO76" s="399"/>
      <c r="EZP76" s="399"/>
      <c r="EZQ76" s="399"/>
      <c r="EZR76" s="399"/>
      <c r="EZS76" s="399"/>
      <c r="EZT76" s="399"/>
      <c r="EZU76" s="399"/>
      <c r="EZV76" s="399"/>
      <c r="EZW76" s="399"/>
      <c r="EZX76" s="918"/>
      <c r="EZY76" s="918"/>
      <c r="EZZ76" s="918"/>
      <c r="FAA76" s="566"/>
      <c r="FAB76" s="399"/>
      <c r="FAC76" s="399"/>
      <c r="FAD76" s="399"/>
      <c r="FAE76" s="567"/>
      <c r="FAF76" s="399"/>
      <c r="FAG76" s="399"/>
      <c r="FAH76" s="399"/>
      <c r="FAI76" s="399"/>
      <c r="FAJ76" s="399"/>
      <c r="FAK76" s="399"/>
      <c r="FAL76" s="399"/>
      <c r="FAM76" s="399"/>
      <c r="FAN76" s="399"/>
      <c r="FAO76" s="918"/>
      <c r="FAP76" s="918"/>
      <c r="FAQ76" s="918"/>
      <c r="FAR76" s="566"/>
      <c r="FAS76" s="399"/>
      <c r="FAT76" s="399"/>
      <c r="FAU76" s="399"/>
      <c r="FAV76" s="567"/>
      <c r="FAW76" s="399"/>
      <c r="FAX76" s="399"/>
      <c r="FAY76" s="399"/>
      <c r="FAZ76" s="399"/>
      <c r="FBA76" s="399"/>
      <c r="FBB76" s="399"/>
      <c r="FBC76" s="399"/>
      <c r="FBD76" s="399"/>
      <c r="FBE76" s="399"/>
      <c r="FBF76" s="918"/>
      <c r="FBG76" s="918"/>
      <c r="FBH76" s="918"/>
      <c r="FBI76" s="566"/>
      <c r="FBJ76" s="399"/>
      <c r="FBK76" s="399"/>
      <c r="FBL76" s="399"/>
      <c r="FBM76" s="567"/>
      <c r="FBN76" s="399"/>
      <c r="FBO76" s="399"/>
      <c r="FBP76" s="399"/>
      <c r="FBQ76" s="399"/>
      <c r="FBR76" s="399"/>
      <c r="FBS76" s="399"/>
      <c r="FBT76" s="399"/>
      <c r="FBU76" s="399"/>
      <c r="FBV76" s="399"/>
      <c r="FBW76" s="918"/>
      <c r="FBX76" s="918"/>
      <c r="FBY76" s="918"/>
      <c r="FBZ76" s="566"/>
      <c r="FCA76" s="399"/>
      <c r="FCB76" s="399"/>
      <c r="FCC76" s="399"/>
      <c r="FCD76" s="567"/>
      <c r="FCE76" s="399"/>
      <c r="FCF76" s="399"/>
      <c r="FCG76" s="399"/>
      <c r="FCH76" s="399"/>
      <c r="FCI76" s="399"/>
      <c r="FCJ76" s="399"/>
      <c r="FCK76" s="399"/>
      <c r="FCL76" s="399"/>
      <c r="FCM76" s="399"/>
      <c r="FCN76" s="918"/>
      <c r="FCO76" s="918"/>
      <c r="FCP76" s="918"/>
      <c r="FCQ76" s="566"/>
      <c r="FCR76" s="399"/>
      <c r="FCS76" s="399"/>
      <c r="FCT76" s="399"/>
      <c r="FCU76" s="567"/>
      <c r="FCV76" s="399"/>
      <c r="FCW76" s="399"/>
      <c r="FCX76" s="399"/>
      <c r="FCY76" s="399"/>
      <c r="FCZ76" s="399"/>
      <c r="FDA76" s="399"/>
      <c r="FDB76" s="399"/>
      <c r="FDC76" s="399"/>
      <c r="FDD76" s="399"/>
      <c r="FDE76" s="918"/>
      <c r="FDF76" s="918"/>
      <c r="FDG76" s="918"/>
      <c r="FDH76" s="566"/>
      <c r="FDI76" s="399"/>
      <c r="FDJ76" s="399"/>
      <c r="FDK76" s="399"/>
      <c r="FDL76" s="567"/>
      <c r="FDM76" s="399"/>
      <c r="FDN76" s="399"/>
      <c r="FDO76" s="399"/>
      <c r="FDP76" s="399"/>
      <c r="FDQ76" s="399"/>
      <c r="FDR76" s="399"/>
      <c r="FDS76" s="399"/>
      <c r="FDT76" s="399"/>
      <c r="FDU76" s="399"/>
      <c r="FDV76" s="918"/>
      <c r="FDW76" s="918"/>
      <c r="FDX76" s="918"/>
      <c r="FDY76" s="566"/>
      <c r="FDZ76" s="399"/>
      <c r="FEA76" s="399"/>
      <c r="FEB76" s="399"/>
      <c r="FEC76" s="567"/>
      <c r="FED76" s="399"/>
      <c r="FEE76" s="399"/>
      <c r="FEF76" s="399"/>
      <c r="FEG76" s="399"/>
      <c r="FEH76" s="399"/>
      <c r="FEI76" s="399"/>
      <c r="FEJ76" s="399"/>
      <c r="FEK76" s="399"/>
      <c r="FEL76" s="399"/>
      <c r="FEM76" s="918"/>
      <c r="FEN76" s="918"/>
      <c r="FEO76" s="918"/>
      <c r="FEP76" s="566"/>
      <c r="FEQ76" s="399"/>
      <c r="FER76" s="399"/>
      <c r="FES76" s="399"/>
      <c r="FET76" s="567"/>
      <c r="FEU76" s="399"/>
      <c r="FEV76" s="399"/>
      <c r="FEW76" s="399"/>
      <c r="FEX76" s="399"/>
      <c r="FEY76" s="399"/>
      <c r="FEZ76" s="399"/>
      <c r="FFA76" s="399"/>
      <c r="FFB76" s="399"/>
      <c r="FFC76" s="399"/>
      <c r="FFD76" s="918"/>
      <c r="FFE76" s="918"/>
      <c r="FFF76" s="918"/>
      <c r="FFG76" s="566"/>
      <c r="FFH76" s="399"/>
      <c r="FFI76" s="399"/>
      <c r="FFJ76" s="399"/>
      <c r="FFK76" s="567"/>
      <c r="FFL76" s="399"/>
      <c r="FFM76" s="399"/>
      <c r="FFN76" s="399"/>
      <c r="FFO76" s="399"/>
      <c r="FFP76" s="399"/>
      <c r="FFQ76" s="399"/>
      <c r="FFR76" s="399"/>
      <c r="FFS76" s="399"/>
      <c r="FFT76" s="399"/>
      <c r="FFU76" s="918"/>
      <c r="FFV76" s="918"/>
      <c r="FFW76" s="918"/>
      <c r="FFX76" s="566"/>
      <c r="FFY76" s="399"/>
      <c r="FFZ76" s="399"/>
      <c r="FGA76" s="399"/>
      <c r="FGB76" s="567"/>
      <c r="FGC76" s="399"/>
      <c r="FGD76" s="399"/>
      <c r="FGE76" s="399"/>
      <c r="FGF76" s="399"/>
      <c r="FGG76" s="399"/>
      <c r="FGH76" s="399"/>
      <c r="FGI76" s="399"/>
      <c r="FGJ76" s="399"/>
      <c r="FGK76" s="399"/>
      <c r="FGL76" s="918"/>
      <c r="FGM76" s="918"/>
      <c r="FGN76" s="918"/>
      <c r="FGO76" s="566"/>
      <c r="FGP76" s="399"/>
      <c r="FGQ76" s="399"/>
      <c r="FGR76" s="399"/>
      <c r="FGS76" s="567"/>
      <c r="FGT76" s="399"/>
      <c r="FGU76" s="399"/>
      <c r="FGV76" s="399"/>
      <c r="FGW76" s="399"/>
      <c r="FGX76" s="399"/>
      <c r="FGY76" s="399"/>
      <c r="FGZ76" s="399"/>
      <c r="FHA76" s="399"/>
      <c r="FHB76" s="399"/>
      <c r="FHC76" s="918"/>
      <c r="FHD76" s="918"/>
      <c r="FHE76" s="918"/>
      <c r="FHF76" s="566"/>
      <c r="FHG76" s="399"/>
      <c r="FHH76" s="399"/>
      <c r="FHI76" s="399"/>
      <c r="FHJ76" s="567"/>
      <c r="FHK76" s="399"/>
      <c r="FHL76" s="399"/>
      <c r="FHM76" s="399"/>
      <c r="FHN76" s="399"/>
      <c r="FHO76" s="399"/>
      <c r="FHP76" s="399"/>
      <c r="FHQ76" s="399"/>
      <c r="FHR76" s="399"/>
      <c r="FHS76" s="399"/>
      <c r="FHT76" s="918"/>
      <c r="FHU76" s="918"/>
      <c r="FHV76" s="918"/>
      <c r="FHW76" s="566"/>
      <c r="FHX76" s="399"/>
      <c r="FHY76" s="399"/>
      <c r="FHZ76" s="399"/>
      <c r="FIA76" s="567"/>
      <c r="FIB76" s="399"/>
      <c r="FIC76" s="399"/>
      <c r="FID76" s="399"/>
      <c r="FIE76" s="399"/>
      <c r="FIF76" s="399"/>
      <c r="FIG76" s="399"/>
      <c r="FIH76" s="399"/>
      <c r="FII76" s="399"/>
      <c r="FIJ76" s="399"/>
      <c r="FIK76" s="918"/>
      <c r="FIL76" s="918"/>
      <c r="FIM76" s="918"/>
      <c r="FIN76" s="566"/>
      <c r="FIO76" s="399"/>
      <c r="FIP76" s="399"/>
      <c r="FIQ76" s="399"/>
      <c r="FIR76" s="567"/>
      <c r="FIS76" s="399"/>
      <c r="FIT76" s="399"/>
      <c r="FIU76" s="399"/>
      <c r="FIV76" s="399"/>
      <c r="FIW76" s="399"/>
      <c r="FIX76" s="399"/>
      <c r="FIY76" s="399"/>
      <c r="FIZ76" s="399"/>
      <c r="FJA76" s="399"/>
      <c r="FJB76" s="918"/>
      <c r="FJC76" s="918"/>
      <c r="FJD76" s="918"/>
      <c r="FJE76" s="566"/>
      <c r="FJF76" s="399"/>
      <c r="FJG76" s="399"/>
      <c r="FJH76" s="399"/>
      <c r="FJI76" s="567"/>
      <c r="FJJ76" s="399"/>
      <c r="FJK76" s="399"/>
      <c r="FJL76" s="399"/>
      <c r="FJM76" s="399"/>
      <c r="FJN76" s="399"/>
      <c r="FJO76" s="399"/>
      <c r="FJP76" s="399"/>
      <c r="FJQ76" s="399"/>
      <c r="FJR76" s="399"/>
      <c r="FJS76" s="918"/>
      <c r="FJT76" s="918"/>
      <c r="FJU76" s="918"/>
      <c r="FJV76" s="566"/>
      <c r="FJW76" s="399"/>
      <c r="FJX76" s="399"/>
      <c r="FJY76" s="399"/>
      <c r="FJZ76" s="567"/>
      <c r="FKA76" s="399"/>
      <c r="FKB76" s="399"/>
      <c r="FKC76" s="399"/>
      <c r="FKD76" s="399"/>
      <c r="FKE76" s="399"/>
      <c r="FKF76" s="399"/>
      <c r="FKG76" s="399"/>
      <c r="FKH76" s="399"/>
      <c r="FKI76" s="399"/>
      <c r="FKJ76" s="918"/>
      <c r="FKK76" s="918"/>
      <c r="FKL76" s="918"/>
      <c r="FKM76" s="566"/>
      <c r="FKN76" s="399"/>
      <c r="FKO76" s="399"/>
      <c r="FKP76" s="399"/>
      <c r="FKQ76" s="567"/>
      <c r="FKR76" s="399"/>
      <c r="FKS76" s="399"/>
      <c r="FKT76" s="399"/>
      <c r="FKU76" s="399"/>
      <c r="FKV76" s="399"/>
      <c r="FKW76" s="399"/>
      <c r="FKX76" s="399"/>
      <c r="FKY76" s="399"/>
      <c r="FKZ76" s="399"/>
      <c r="FLA76" s="918"/>
      <c r="FLB76" s="918"/>
      <c r="FLC76" s="918"/>
      <c r="FLD76" s="566"/>
      <c r="FLE76" s="399"/>
      <c r="FLF76" s="399"/>
      <c r="FLG76" s="399"/>
      <c r="FLH76" s="567"/>
      <c r="FLI76" s="399"/>
      <c r="FLJ76" s="399"/>
      <c r="FLK76" s="399"/>
      <c r="FLL76" s="399"/>
      <c r="FLM76" s="399"/>
      <c r="FLN76" s="399"/>
      <c r="FLO76" s="399"/>
      <c r="FLP76" s="399"/>
      <c r="FLQ76" s="399"/>
      <c r="FLR76" s="918"/>
      <c r="FLS76" s="918"/>
      <c r="FLT76" s="918"/>
      <c r="FLU76" s="566"/>
      <c r="FLV76" s="399"/>
      <c r="FLW76" s="399"/>
      <c r="FLX76" s="399"/>
      <c r="FLY76" s="567"/>
      <c r="FLZ76" s="399"/>
      <c r="FMA76" s="399"/>
      <c r="FMB76" s="399"/>
      <c r="FMC76" s="399"/>
      <c r="FMD76" s="399"/>
      <c r="FME76" s="399"/>
      <c r="FMF76" s="399"/>
      <c r="FMG76" s="399"/>
      <c r="FMH76" s="399"/>
      <c r="FMI76" s="918"/>
      <c r="FMJ76" s="918"/>
      <c r="FMK76" s="918"/>
      <c r="FML76" s="566"/>
      <c r="FMM76" s="399"/>
      <c r="FMN76" s="399"/>
      <c r="FMO76" s="399"/>
      <c r="FMP76" s="567"/>
      <c r="FMQ76" s="399"/>
      <c r="FMR76" s="399"/>
      <c r="FMS76" s="399"/>
      <c r="FMT76" s="399"/>
      <c r="FMU76" s="399"/>
      <c r="FMV76" s="399"/>
      <c r="FMW76" s="399"/>
      <c r="FMX76" s="399"/>
      <c r="FMY76" s="399"/>
      <c r="FMZ76" s="918"/>
      <c r="FNA76" s="918"/>
      <c r="FNB76" s="918"/>
      <c r="FNC76" s="566"/>
      <c r="FND76" s="399"/>
      <c r="FNE76" s="399"/>
      <c r="FNF76" s="399"/>
      <c r="FNG76" s="567"/>
      <c r="FNH76" s="399"/>
      <c r="FNI76" s="399"/>
      <c r="FNJ76" s="399"/>
      <c r="FNK76" s="399"/>
      <c r="FNL76" s="399"/>
      <c r="FNM76" s="399"/>
      <c r="FNN76" s="399"/>
      <c r="FNO76" s="399"/>
      <c r="FNP76" s="399"/>
      <c r="FNQ76" s="918"/>
      <c r="FNR76" s="918"/>
      <c r="FNS76" s="918"/>
      <c r="FNT76" s="566"/>
      <c r="FNU76" s="399"/>
      <c r="FNV76" s="399"/>
      <c r="FNW76" s="399"/>
      <c r="FNX76" s="567"/>
      <c r="FNY76" s="399"/>
      <c r="FNZ76" s="399"/>
      <c r="FOA76" s="399"/>
      <c r="FOB76" s="399"/>
      <c r="FOC76" s="399"/>
      <c r="FOD76" s="399"/>
      <c r="FOE76" s="399"/>
      <c r="FOF76" s="399"/>
      <c r="FOG76" s="399"/>
      <c r="FOH76" s="918"/>
      <c r="FOI76" s="918"/>
      <c r="FOJ76" s="918"/>
      <c r="FOK76" s="566"/>
      <c r="FOL76" s="399"/>
      <c r="FOM76" s="399"/>
      <c r="FON76" s="399"/>
      <c r="FOO76" s="567"/>
      <c r="FOP76" s="399"/>
      <c r="FOQ76" s="399"/>
      <c r="FOR76" s="399"/>
      <c r="FOS76" s="399"/>
      <c r="FOT76" s="399"/>
      <c r="FOU76" s="399"/>
      <c r="FOV76" s="399"/>
      <c r="FOW76" s="399"/>
      <c r="FOX76" s="399"/>
      <c r="FOY76" s="918"/>
      <c r="FOZ76" s="918"/>
      <c r="FPA76" s="918"/>
      <c r="FPB76" s="566"/>
      <c r="FPC76" s="399"/>
      <c r="FPD76" s="399"/>
      <c r="FPE76" s="399"/>
      <c r="FPF76" s="567"/>
      <c r="FPG76" s="399"/>
      <c r="FPH76" s="399"/>
      <c r="FPI76" s="399"/>
      <c r="FPJ76" s="399"/>
      <c r="FPK76" s="399"/>
      <c r="FPL76" s="399"/>
      <c r="FPM76" s="399"/>
      <c r="FPN76" s="399"/>
      <c r="FPO76" s="399"/>
      <c r="FPP76" s="918"/>
      <c r="FPQ76" s="918"/>
      <c r="FPR76" s="918"/>
      <c r="FPS76" s="566"/>
      <c r="FPT76" s="399"/>
      <c r="FPU76" s="399"/>
      <c r="FPV76" s="399"/>
      <c r="FPW76" s="567"/>
      <c r="FPX76" s="399"/>
      <c r="FPY76" s="399"/>
      <c r="FPZ76" s="399"/>
      <c r="FQA76" s="399"/>
      <c r="FQB76" s="399"/>
      <c r="FQC76" s="399"/>
      <c r="FQD76" s="399"/>
      <c r="FQE76" s="399"/>
      <c r="FQF76" s="399"/>
      <c r="FQG76" s="918"/>
      <c r="FQH76" s="918"/>
      <c r="FQI76" s="918"/>
      <c r="FQJ76" s="566"/>
      <c r="FQK76" s="399"/>
      <c r="FQL76" s="399"/>
      <c r="FQM76" s="399"/>
      <c r="FQN76" s="567"/>
      <c r="FQO76" s="399"/>
      <c r="FQP76" s="399"/>
      <c r="FQQ76" s="399"/>
      <c r="FQR76" s="399"/>
      <c r="FQS76" s="399"/>
      <c r="FQT76" s="399"/>
      <c r="FQU76" s="399"/>
      <c r="FQV76" s="399"/>
      <c r="FQW76" s="399"/>
      <c r="FQX76" s="918"/>
      <c r="FQY76" s="918"/>
      <c r="FQZ76" s="918"/>
      <c r="FRA76" s="566"/>
      <c r="FRB76" s="399"/>
      <c r="FRC76" s="399"/>
      <c r="FRD76" s="399"/>
      <c r="FRE76" s="567"/>
      <c r="FRF76" s="399"/>
      <c r="FRG76" s="399"/>
      <c r="FRH76" s="399"/>
      <c r="FRI76" s="399"/>
      <c r="FRJ76" s="399"/>
      <c r="FRK76" s="399"/>
      <c r="FRL76" s="399"/>
      <c r="FRM76" s="399"/>
      <c r="FRN76" s="399"/>
      <c r="FRO76" s="918"/>
      <c r="FRP76" s="918"/>
      <c r="FRQ76" s="918"/>
      <c r="FRR76" s="566"/>
      <c r="FRS76" s="399"/>
      <c r="FRT76" s="399"/>
      <c r="FRU76" s="399"/>
      <c r="FRV76" s="567"/>
      <c r="FRW76" s="399"/>
      <c r="FRX76" s="399"/>
      <c r="FRY76" s="399"/>
      <c r="FRZ76" s="399"/>
      <c r="FSA76" s="399"/>
      <c r="FSB76" s="399"/>
      <c r="FSC76" s="399"/>
      <c r="FSD76" s="399"/>
      <c r="FSE76" s="399"/>
      <c r="FSF76" s="918"/>
      <c r="FSG76" s="918"/>
      <c r="FSH76" s="918"/>
      <c r="FSI76" s="566"/>
      <c r="FSJ76" s="399"/>
      <c r="FSK76" s="399"/>
      <c r="FSL76" s="399"/>
      <c r="FSM76" s="567"/>
      <c r="FSN76" s="399"/>
      <c r="FSO76" s="399"/>
      <c r="FSP76" s="399"/>
      <c r="FSQ76" s="399"/>
      <c r="FSR76" s="399"/>
      <c r="FSS76" s="399"/>
      <c r="FST76" s="399"/>
      <c r="FSU76" s="399"/>
      <c r="FSV76" s="399"/>
      <c r="FSW76" s="918"/>
      <c r="FSX76" s="918"/>
      <c r="FSY76" s="918"/>
      <c r="FSZ76" s="566"/>
      <c r="FTA76" s="399"/>
      <c r="FTB76" s="399"/>
      <c r="FTC76" s="399"/>
      <c r="FTD76" s="567"/>
      <c r="FTE76" s="399"/>
      <c r="FTF76" s="399"/>
      <c r="FTG76" s="399"/>
      <c r="FTH76" s="399"/>
      <c r="FTI76" s="399"/>
      <c r="FTJ76" s="399"/>
      <c r="FTK76" s="399"/>
      <c r="FTL76" s="399"/>
      <c r="FTM76" s="399"/>
      <c r="FTN76" s="918"/>
      <c r="FTO76" s="918"/>
      <c r="FTP76" s="918"/>
      <c r="FTQ76" s="566"/>
      <c r="FTR76" s="399"/>
      <c r="FTS76" s="399"/>
      <c r="FTT76" s="399"/>
      <c r="FTU76" s="567"/>
      <c r="FTV76" s="399"/>
      <c r="FTW76" s="399"/>
      <c r="FTX76" s="399"/>
      <c r="FTY76" s="399"/>
      <c r="FTZ76" s="399"/>
      <c r="FUA76" s="399"/>
      <c r="FUB76" s="399"/>
      <c r="FUC76" s="399"/>
      <c r="FUD76" s="399"/>
      <c r="FUE76" s="918"/>
      <c r="FUF76" s="918"/>
      <c r="FUG76" s="918"/>
      <c r="FUH76" s="566"/>
      <c r="FUI76" s="399"/>
      <c r="FUJ76" s="399"/>
      <c r="FUK76" s="399"/>
      <c r="FUL76" s="567"/>
      <c r="FUM76" s="399"/>
      <c r="FUN76" s="399"/>
      <c r="FUO76" s="399"/>
      <c r="FUP76" s="399"/>
      <c r="FUQ76" s="399"/>
      <c r="FUR76" s="399"/>
      <c r="FUS76" s="399"/>
      <c r="FUT76" s="399"/>
      <c r="FUU76" s="399"/>
      <c r="FUV76" s="918"/>
      <c r="FUW76" s="918"/>
      <c r="FUX76" s="918"/>
      <c r="FUY76" s="566"/>
      <c r="FUZ76" s="399"/>
      <c r="FVA76" s="399"/>
      <c r="FVB76" s="399"/>
      <c r="FVC76" s="567"/>
      <c r="FVD76" s="399"/>
      <c r="FVE76" s="399"/>
      <c r="FVF76" s="399"/>
      <c r="FVG76" s="399"/>
      <c r="FVH76" s="399"/>
      <c r="FVI76" s="399"/>
      <c r="FVJ76" s="399"/>
      <c r="FVK76" s="399"/>
      <c r="FVL76" s="399"/>
      <c r="FVM76" s="918"/>
      <c r="FVN76" s="918"/>
      <c r="FVO76" s="918"/>
      <c r="FVP76" s="566"/>
      <c r="FVQ76" s="399"/>
      <c r="FVR76" s="399"/>
      <c r="FVS76" s="399"/>
      <c r="FVT76" s="567"/>
      <c r="FVU76" s="399"/>
      <c r="FVV76" s="399"/>
      <c r="FVW76" s="399"/>
      <c r="FVX76" s="399"/>
      <c r="FVY76" s="399"/>
      <c r="FVZ76" s="399"/>
      <c r="FWA76" s="399"/>
      <c r="FWB76" s="399"/>
      <c r="FWC76" s="399"/>
      <c r="FWD76" s="918"/>
      <c r="FWE76" s="918"/>
      <c r="FWF76" s="918"/>
      <c r="FWG76" s="566"/>
      <c r="FWH76" s="399"/>
      <c r="FWI76" s="399"/>
      <c r="FWJ76" s="399"/>
      <c r="FWK76" s="567"/>
      <c r="FWL76" s="399"/>
      <c r="FWM76" s="399"/>
      <c r="FWN76" s="399"/>
      <c r="FWO76" s="399"/>
      <c r="FWP76" s="399"/>
      <c r="FWQ76" s="399"/>
      <c r="FWR76" s="399"/>
      <c r="FWS76" s="399"/>
      <c r="FWT76" s="399"/>
      <c r="FWU76" s="918"/>
      <c r="FWV76" s="918"/>
      <c r="FWW76" s="918"/>
      <c r="FWX76" s="566"/>
      <c r="FWY76" s="399"/>
      <c r="FWZ76" s="399"/>
      <c r="FXA76" s="399"/>
      <c r="FXB76" s="567"/>
      <c r="FXC76" s="399"/>
      <c r="FXD76" s="399"/>
      <c r="FXE76" s="399"/>
      <c r="FXF76" s="399"/>
      <c r="FXG76" s="399"/>
      <c r="FXH76" s="399"/>
      <c r="FXI76" s="399"/>
      <c r="FXJ76" s="399"/>
      <c r="FXK76" s="399"/>
      <c r="FXL76" s="918"/>
      <c r="FXM76" s="918"/>
      <c r="FXN76" s="918"/>
      <c r="FXO76" s="566"/>
      <c r="FXP76" s="399"/>
      <c r="FXQ76" s="399"/>
      <c r="FXR76" s="399"/>
      <c r="FXS76" s="567"/>
      <c r="FXT76" s="399"/>
      <c r="FXU76" s="399"/>
      <c r="FXV76" s="399"/>
      <c r="FXW76" s="399"/>
      <c r="FXX76" s="399"/>
      <c r="FXY76" s="399"/>
      <c r="FXZ76" s="399"/>
      <c r="FYA76" s="399"/>
      <c r="FYB76" s="399"/>
      <c r="FYC76" s="918"/>
      <c r="FYD76" s="918"/>
      <c r="FYE76" s="918"/>
      <c r="FYF76" s="566"/>
      <c r="FYG76" s="399"/>
      <c r="FYH76" s="399"/>
      <c r="FYI76" s="399"/>
      <c r="FYJ76" s="567"/>
      <c r="FYK76" s="399"/>
      <c r="FYL76" s="399"/>
      <c r="FYM76" s="399"/>
      <c r="FYN76" s="399"/>
      <c r="FYO76" s="399"/>
      <c r="FYP76" s="399"/>
      <c r="FYQ76" s="399"/>
      <c r="FYR76" s="399"/>
      <c r="FYS76" s="399"/>
      <c r="FYT76" s="918"/>
      <c r="FYU76" s="918"/>
      <c r="FYV76" s="918"/>
      <c r="FYW76" s="566"/>
      <c r="FYX76" s="399"/>
      <c r="FYY76" s="399"/>
      <c r="FYZ76" s="399"/>
      <c r="FZA76" s="567"/>
      <c r="FZB76" s="399"/>
      <c r="FZC76" s="399"/>
      <c r="FZD76" s="399"/>
      <c r="FZE76" s="399"/>
      <c r="FZF76" s="399"/>
      <c r="FZG76" s="399"/>
      <c r="FZH76" s="399"/>
      <c r="FZI76" s="399"/>
      <c r="FZJ76" s="399"/>
      <c r="FZK76" s="918"/>
      <c r="FZL76" s="918"/>
      <c r="FZM76" s="918"/>
      <c r="FZN76" s="566"/>
      <c r="FZO76" s="399"/>
      <c r="FZP76" s="399"/>
      <c r="FZQ76" s="399"/>
      <c r="FZR76" s="567"/>
      <c r="FZS76" s="399"/>
      <c r="FZT76" s="399"/>
      <c r="FZU76" s="399"/>
      <c r="FZV76" s="399"/>
      <c r="FZW76" s="399"/>
      <c r="FZX76" s="399"/>
      <c r="FZY76" s="399"/>
      <c r="FZZ76" s="399"/>
      <c r="GAA76" s="399"/>
      <c r="GAB76" s="918"/>
      <c r="GAC76" s="918"/>
      <c r="GAD76" s="918"/>
      <c r="GAE76" s="566"/>
      <c r="GAF76" s="399"/>
      <c r="GAG76" s="399"/>
      <c r="GAH76" s="399"/>
      <c r="GAI76" s="567"/>
      <c r="GAJ76" s="399"/>
      <c r="GAK76" s="399"/>
      <c r="GAL76" s="399"/>
      <c r="GAM76" s="399"/>
      <c r="GAN76" s="399"/>
      <c r="GAO76" s="399"/>
      <c r="GAP76" s="399"/>
      <c r="GAQ76" s="399"/>
      <c r="GAR76" s="399"/>
      <c r="GAS76" s="918"/>
      <c r="GAT76" s="918"/>
      <c r="GAU76" s="918"/>
      <c r="GAV76" s="566"/>
      <c r="GAW76" s="399"/>
      <c r="GAX76" s="399"/>
      <c r="GAY76" s="399"/>
      <c r="GAZ76" s="567"/>
      <c r="GBA76" s="399"/>
      <c r="GBB76" s="399"/>
      <c r="GBC76" s="399"/>
      <c r="GBD76" s="399"/>
      <c r="GBE76" s="399"/>
      <c r="GBF76" s="399"/>
      <c r="GBG76" s="399"/>
      <c r="GBH76" s="399"/>
      <c r="GBI76" s="399"/>
      <c r="GBJ76" s="918"/>
      <c r="GBK76" s="918"/>
      <c r="GBL76" s="918"/>
      <c r="GBM76" s="566"/>
      <c r="GBN76" s="399"/>
      <c r="GBO76" s="399"/>
      <c r="GBP76" s="399"/>
      <c r="GBQ76" s="567"/>
      <c r="GBR76" s="399"/>
      <c r="GBS76" s="399"/>
      <c r="GBT76" s="399"/>
      <c r="GBU76" s="399"/>
      <c r="GBV76" s="399"/>
      <c r="GBW76" s="399"/>
      <c r="GBX76" s="399"/>
      <c r="GBY76" s="399"/>
      <c r="GBZ76" s="399"/>
      <c r="GCA76" s="918"/>
      <c r="GCB76" s="918"/>
      <c r="GCC76" s="918"/>
      <c r="GCD76" s="566"/>
      <c r="GCE76" s="399"/>
      <c r="GCF76" s="399"/>
      <c r="GCG76" s="399"/>
      <c r="GCH76" s="567"/>
      <c r="GCI76" s="399"/>
      <c r="GCJ76" s="399"/>
      <c r="GCK76" s="399"/>
      <c r="GCL76" s="399"/>
      <c r="GCM76" s="399"/>
      <c r="GCN76" s="399"/>
      <c r="GCO76" s="399"/>
      <c r="GCP76" s="399"/>
      <c r="GCQ76" s="399"/>
      <c r="GCR76" s="918"/>
      <c r="GCS76" s="918"/>
      <c r="GCT76" s="918"/>
      <c r="GCU76" s="566"/>
      <c r="GCV76" s="399"/>
      <c r="GCW76" s="399"/>
      <c r="GCX76" s="399"/>
      <c r="GCY76" s="567"/>
      <c r="GCZ76" s="399"/>
      <c r="GDA76" s="399"/>
      <c r="GDB76" s="399"/>
      <c r="GDC76" s="399"/>
      <c r="GDD76" s="399"/>
      <c r="GDE76" s="399"/>
      <c r="GDF76" s="399"/>
      <c r="GDG76" s="399"/>
      <c r="GDH76" s="399"/>
      <c r="GDI76" s="918"/>
      <c r="GDJ76" s="918"/>
      <c r="GDK76" s="918"/>
      <c r="GDL76" s="566"/>
      <c r="GDM76" s="399"/>
      <c r="GDN76" s="399"/>
      <c r="GDO76" s="399"/>
      <c r="GDP76" s="567"/>
      <c r="GDQ76" s="399"/>
      <c r="GDR76" s="399"/>
      <c r="GDS76" s="399"/>
      <c r="GDT76" s="399"/>
      <c r="GDU76" s="399"/>
      <c r="GDV76" s="399"/>
      <c r="GDW76" s="399"/>
      <c r="GDX76" s="399"/>
      <c r="GDY76" s="399"/>
      <c r="GDZ76" s="918"/>
      <c r="GEA76" s="918"/>
      <c r="GEB76" s="918"/>
      <c r="GEC76" s="566"/>
      <c r="GED76" s="399"/>
      <c r="GEE76" s="399"/>
      <c r="GEF76" s="399"/>
      <c r="GEG76" s="567"/>
      <c r="GEH76" s="399"/>
      <c r="GEI76" s="399"/>
      <c r="GEJ76" s="399"/>
      <c r="GEK76" s="399"/>
      <c r="GEL76" s="399"/>
      <c r="GEM76" s="399"/>
      <c r="GEN76" s="399"/>
      <c r="GEO76" s="399"/>
      <c r="GEP76" s="399"/>
      <c r="GEQ76" s="918"/>
      <c r="GER76" s="918"/>
      <c r="GES76" s="918"/>
      <c r="GET76" s="566"/>
      <c r="GEU76" s="399"/>
      <c r="GEV76" s="399"/>
      <c r="GEW76" s="399"/>
      <c r="GEX76" s="567"/>
      <c r="GEY76" s="399"/>
      <c r="GEZ76" s="399"/>
      <c r="GFA76" s="399"/>
      <c r="GFB76" s="399"/>
      <c r="GFC76" s="399"/>
      <c r="GFD76" s="399"/>
      <c r="GFE76" s="399"/>
      <c r="GFF76" s="399"/>
      <c r="GFG76" s="399"/>
      <c r="GFH76" s="918"/>
      <c r="GFI76" s="918"/>
      <c r="GFJ76" s="918"/>
      <c r="GFK76" s="566"/>
      <c r="GFL76" s="399"/>
      <c r="GFM76" s="399"/>
      <c r="GFN76" s="399"/>
      <c r="GFO76" s="567"/>
      <c r="GFP76" s="399"/>
      <c r="GFQ76" s="399"/>
      <c r="GFR76" s="399"/>
      <c r="GFS76" s="399"/>
      <c r="GFT76" s="399"/>
      <c r="GFU76" s="399"/>
      <c r="GFV76" s="399"/>
      <c r="GFW76" s="399"/>
      <c r="GFX76" s="399"/>
      <c r="GFY76" s="918"/>
      <c r="GFZ76" s="918"/>
      <c r="GGA76" s="918"/>
      <c r="GGB76" s="566"/>
      <c r="GGC76" s="399"/>
      <c r="GGD76" s="399"/>
      <c r="GGE76" s="399"/>
      <c r="GGF76" s="567"/>
      <c r="GGG76" s="399"/>
      <c r="GGH76" s="399"/>
      <c r="GGI76" s="399"/>
      <c r="GGJ76" s="399"/>
      <c r="GGK76" s="399"/>
      <c r="GGL76" s="399"/>
      <c r="GGM76" s="399"/>
      <c r="GGN76" s="399"/>
      <c r="GGO76" s="399"/>
      <c r="GGP76" s="918"/>
      <c r="GGQ76" s="918"/>
      <c r="GGR76" s="918"/>
      <c r="GGS76" s="566"/>
      <c r="GGT76" s="399"/>
      <c r="GGU76" s="399"/>
      <c r="GGV76" s="399"/>
      <c r="GGW76" s="567"/>
      <c r="GGX76" s="399"/>
      <c r="GGY76" s="399"/>
      <c r="GGZ76" s="399"/>
      <c r="GHA76" s="399"/>
      <c r="GHB76" s="399"/>
      <c r="GHC76" s="399"/>
      <c r="GHD76" s="399"/>
      <c r="GHE76" s="399"/>
      <c r="GHF76" s="399"/>
      <c r="GHG76" s="918"/>
      <c r="GHH76" s="918"/>
      <c r="GHI76" s="918"/>
      <c r="GHJ76" s="566"/>
      <c r="GHK76" s="399"/>
      <c r="GHL76" s="399"/>
      <c r="GHM76" s="399"/>
      <c r="GHN76" s="567"/>
      <c r="GHO76" s="399"/>
      <c r="GHP76" s="399"/>
      <c r="GHQ76" s="399"/>
      <c r="GHR76" s="399"/>
      <c r="GHS76" s="399"/>
      <c r="GHT76" s="399"/>
      <c r="GHU76" s="399"/>
      <c r="GHV76" s="399"/>
      <c r="GHW76" s="399"/>
      <c r="GHX76" s="918"/>
      <c r="GHY76" s="918"/>
      <c r="GHZ76" s="918"/>
      <c r="GIA76" s="566"/>
      <c r="GIB76" s="399"/>
      <c r="GIC76" s="399"/>
      <c r="GID76" s="399"/>
      <c r="GIE76" s="567"/>
      <c r="GIF76" s="399"/>
      <c r="GIG76" s="399"/>
      <c r="GIH76" s="399"/>
      <c r="GII76" s="399"/>
      <c r="GIJ76" s="399"/>
      <c r="GIK76" s="399"/>
      <c r="GIL76" s="399"/>
      <c r="GIM76" s="399"/>
      <c r="GIN76" s="399"/>
      <c r="GIO76" s="918"/>
      <c r="GIP76" s="918"/>
      <c r="GIQ76" s="918"/>
      <c r="GIR76" s="566"/>
      <c r="GIS76" s="399"/>
      <c r="GIT76" s="399"/>
      <c r="GIU76" s="399"/>
      <c r="GIV76" s="567"/>
      <c r="GIW76" s="399"/>
      <c r="GIX76" s="399"/>
      <c r="GIY76" s="399"/>
      <c r="GIZ76" s="399"/>
      <c r="GJA76" s="399"/>
      <c r="GJB76" s="399"/>
      <c r="GJC76" s="399"/>
      <c r="GJD76" s="399"/>
      <c r="GJE76" s="399"/>
      <c r="GJF76" s="918"/>
      <c r="GJG76" s="918"/>
      <c r="GJH76" s="918"/>
      <c r="GJI76" s="566"/>
      <c r="GJJ76" s="399"/>
      <c r="GJK76" s="399"/>
      <c r="GJL76" s="399"/>
      <c r="GJM76" s="567"/>
      <c r="GJN76" s="399"/>
      <c r="GJO76" s="399"/>
      <c r="GJP76" s="399"/>
      <c r="GJQ76" s="399"/>
      <c r="GJR76" s="399"/>
      <c r="GJS76" s="399"/>
      <c r="GJT76" s="399"/>
      <c r="GJU76" s="399"/>
      <c r="GJV76" s="399"/>
      <c r="GJW76" s="918"/>
      <c r="GJX76" s="918"/>
      <c r="GJY76" s="918"/>
      <c r="GJZ76" s="566"/>
      <c r="GKA76" s="399"/>
      <c r="GKB76" s="399"/>
      <c r="GKC76" s="399"/>
      <c r="GKD76" s="567"/>
      <c r="GKE76" s="399"/>
      <c r="GKF76" s="399"/>
      <c r="GKG76" s="399"/>
      <c r="GKH76" s="399"/>
      <c r="GKI76" s="399"/>
      <c r="GKJ76" s="399"/>
      <c r="GKK76" s="399"/>
      <c r="GKL76" s="399"/>
      <c r="GKM76" s="399"/>
      <c r="GKN76" s="918"/>
      <c r="GKO76" s="918"/>
      <c r="GKP76" s="918"/>
      <c r="GKQ76" s="566"/>
      <c r="GKR76" s="399"/>
      <c r="GKS76" s="399"/>
      <c r="GKT76" s="399"/>
      <c r="GKU76" s="567"/>
      <c r="GKV76" s="399"/>
      <c r="GKW76" s="399"/>
      <c r="GKX76" s="399"/>
      <c r="GKY76" s="399"/>
      <c r="GKZ76" s="399"/>
      <c r="GLA76" s="399"/>
      <c r="GLB76" s="399"/>
      <c r="GLC76" s="399"/>
      <c r="GLD76" s="399"/>
      <c r="GLE76" s="918"/>
      <c r="GLF76" s="918"/>
      <c r="GLG76" s="918"/>
      <c r="GLH76" s="566"/>
      <c r="GLI76" s="399"/>
      <c r="GLJ76" s="399"/>
      <c r="GLK76" s="399"/>
      <c r="GLL76" s="567"/>
      <c r="GLM76" s="399"/>
      <c r="GLN76" s="399"/>
      <c r="GLO76" s="399"/>
      <c r="GLP76" s="399"/>
      <c r="GLQ76" s="399"/>
      <c r="GLR76" s="399"/>
      <c r="GLS76" s="399"/>
      <c r="GLT76" s="399"/>
      <c r="GLU76" s="399"/>
      <c r="GLV76" s="918"/>
      <c r="GLW76" s="918"/>
      <c r="GLX76" s="918"/>
      <c r="GLY76" s="566"/>
      <c r="GLZ76" s="399"/>
      <c r="GMA76" s="399"/>
      <c r="GMB76" s="399"/>
      <c r="GMC76" s="567"/>
      <c r="GMD76" s="399"/>
      <c r="GME76" s="399"/>
      <c r="GMF76" s="399"/>
      <c r="GMG76" s="399"/>
      <c r="GMH76" s="399"/>
      <c r="GMI76" s="399"/>
      <c r="GMJ76" s="399"/>
      <c r="GMK76" s="399"/>
      <c r="GML76" s="399"/>
      <c r="GMM76" s="918"/>
      <c r="GMN76" s="918"/>
      <c r="GMO76" s="918"/>
      <c r="GMP76" s="566"/>
      <c r="GMQ76" s="399"/>
      <c r="GMR76" s="399"/>
      <c r="GMS76" s="399"/>
      <c r="GMT76" s="567"/>
      <c r="GMU76" s="399"/>
      <c r="GMV76" s="399"/>
      <c r="GMW76" s="399"/>
      <c r="GMX76" s="399"/>
      <c r="GMY76" s="399"/>
      <c r="GMZ76" s="399"/>
      <c r="GNA76" s="399"/>
      <c r="GNB76" s="399"/>
      <c r="GNC76" s="399"/>
      <c r="GND76" s="918"/>
      <c r="GNE76" s="918"/>
      <c r="GNF76" s="918"/>
      <c r="GNG76" s="566"/>
      <c r="GNH76" s="399"/>
      <c r="GNI76" s="399"/>
      <c r="GNJ76" s="399"/>
      <c r="GNK76" s="567"/>
      <c r="GNL76" s="399"/>
      <c r="GNM76" s="399"/>
      <c r="GNN76" s="399"/>
      <c r="GNO76" s="399"/>
      <c r="GNP76" s="399"/>
      <c r="GNQ76" s="399"/>
      <c r="GNR76" s="399"/>
      <c r="GNS76" s="399"/>
      <c r="GNT76" s="399"/>
      <c r="GNU76" s="918"/>
      <c r="GNV76" s="918"/>
      <c r="GNW76" s="918"/>
      <c r="GNX76" s="566"/>
      <c r="GNY76" s="399"/>
      <c r="GNZ76" s="399"/>
      <c r="GOA76" s="399"/>
      <c r="GOB76" s="567"/>
      <c r="GOC76" s="399"/>
      <c r="GOD76" s="399"/>
      <c r="GOE76" s="399"/>
      <c r="GOF76" s="399"/>
      <c r="GOG76" s="399"/>
      <c r="GOH76" s="399"/>
      <c r="GOI76" s="399"/>
      <c r="GOJ76" s="399"/>
      <c r="GOK76" s="399"/>
      <c r="GOL76" s="918"/>
      <c r="GOM76" s="918"/>
      <c r="GON76" s="918"/>
      <c r="GOO76" s="566"/>
      <c r="GOP76" s="399"/>
      <c r="GOQ76" s="399"/>
      <c r="GOR76" s="399"/>
      <c r="GOS76" s="567"/>
      <c r="GOT76" s="399"/>
      <c r="GOU76" s="399"/>
      <c r="GOV76" s="399"/>
      <c r="GOW76" s="399"/>
      <c r="GOX76" s="399"/>
      <c r="GOY76" s="399"/>
      <c r="GOZ76" s="399"/>
      <c r="GPA76" s="399"/>
      <c r="GPB76" s="399"/>
      <c r="GPC76" s="918"/>
      <c r="GPD76" s="918"/>
      <c r="GPE76" s="918"/>
      <c r="GPF76" s="566"/>
      <c r="GPG76" s="399"/>
      <c r="GPH76" s="399"/>
      <c r="GPI76" s="399"/>
      <c r="GPJ76" s="567"/>
      <c r="GPK76" s="399"/>
      <c r="GPL76" s="399"/>
      <c r="GPM76" s="399"/>
      <c r="GPN76" s="399"/>
      <c r="GPO76" s="399"/>
      <c r="GPP76" s="399"/>
      <c r="GPQ76" s="399"/>
      <c r="GPR76" s="399"/>
      <c r="GPS76" s="399"/>
      <c r="GPT76" s="918"/>
      <c r="GPU76" s="918"/>
      <c r="GPV76" s="918"/>
      <c r="GPW76" s="566"/>
      <c r="GPX76" s="399"/>
      <c r="GPY76" s="399"/>
      <c r="GPZ76" s="399"/>
      <c r="GQA76" s="567"/>
      <c r="GQB76" s="399"/>
      <c r="GQC76" s="399"/>
      <c r="GQD76" s="399"/>
      <c r="GQE76" s="399"/>
      <c r="GQF76" s="399"/>
      <c r="GQG76" s="399"/>
      <c r="GQH76" s="399"/>
      <c r="GQI76" s="399"/>
      <c r="GQJ76" s="399"/>
      <c r="GQK76" s="918"/>
      <c r="GQL76" s="918"/>
      <c r="GQM76" s="918"/>
      <c r="GQN76" s="566"/>
      <c r="GQO76" s="399"/>
      <c r="GQP76" s="399"/>
      <c r="GQQ76" s="399"/>
      <c r="GQR76" s="567"/>
      <c r="GQS76" s="399"/>
      <c r="GQT76" s="399"/>
      <c r="GQU76" s="399"/>
      <c r="GQV76" s="399"/>
      <c r="GQW76" s="399"/>
      <c r="GQX76" s="399"/>
      <c r="GQY76" s="399"/>
      <c r="GQZ76" s="399"/>
      <c r="GRA76" s="399"/>
      <c r="GRB76" s="918"/>
      <c r="GRC76" s="918"/>
      <c r="GRD76" s="918"/>
      <c r="GRE76" s="566"/>
      <c r="GRF76" s="399"/>
      <c r="GRG76" s="399"/>
      <c r="GRH76" s="399"/>
      <c r="GRI76" s="567"/>
      <c r="GRJ76" s="399"/>
      <c r="GRK76" s="399"/>
      <c r="GRL76" s="399"/>
      <c r="GRM76" s="399"/>
      <c r="GRN76" s="399"/>
      <c r="GRO76" s="399"/>
      <c r="GRP76" s="399"/>
      <c r="GRQ76" s="399"/>
      <c r="GRR76" s="399"/>
      <c r="GRS76" s="918"/>
      <c r="GRT76" s="918"/>
      <c r="GRU76" s="918"/>
      <c r="GRV76" s="566"/>
      <c r="GRW76" s="399"/>
      <c r="GRX76" s="399"/>
      <c r="GRY76" s="399"/>
      <c r="GRZ76" s="567"/>
      <c r="GSA76" s="399"/>
      <c r="GSB76" s="399"/>
      <c r="GSC76" s="399"/>
      <c r="GSD76" s="399"/>
      <c r="GSE76" s="399"/>
      <c r="GSF76" s="399"/>
      <c r="GSG76" s="399"/>
      <c r="GSH76" s="399"/>
      <c r="GSI76" s="399"/>
      <c r="GSJ76" s="918"/>
      <c r="GSK76" s="918"/>
      <c r="GSL76" s="918"/>
      <c r="GSM76" s="566"/>
      <c r="GSN76" s="399"/>
      <c r="GSO76" s="399"/>
      <c r="GSP76" s="399"/>
      <c r="GSQ76" s="567"/>
      <c r="GSR76" s="399"/>
      <c r="GSS76" s="399"/>
      <c r="GST76" s="399"/>
      <c r="GSU76" s="399"/>
      <c r="GSV76" s="399"/>
      <c r="GSW76" s="399"/>
      <c r="GSX76" s="399"/>
      <c r="GSY76" s="399"/>
      <c r="GSZ76" s="399"/>
      <c r="GTA76" s="918"/>
      <c r="GTB76" s="918"/>
      <c r="GTC76" s="918"/>
      <c r="GTD76" s="566"/>
      <c r="GTE76" s="399"/>
      <c r="GTF76" s="399"/>
      <c r="GTG76" s="399"/>
      <c r="GTH76" s="567"/>
      <c r="GTI76" s="399"/>
      <c r="GTJ76" s="399"/>
      <c r="GTK76" s="399"/>
      <c r="GTL76" s="399"/>
      <c r="GTM76" s="399"/>
      <c r="GTN76" s="399"/>
      <c r="GTO76" s="399"/>
      <c r="GTP76" s="399"/>
      <c r="GTQ76" s="399"/>
      <c r="GTR76" s="918"/>
      <c r="GTS76" s="918"/>
      <c r="GTT76" s="918"/>
      <c r="GTU76" s="566"/>
      <c r="GTV76" s="399"/>
      <c r="GTW76" s="399"/>
      <c r="GTX76" s="399"/>
      <c r="GTY76" s="567"/>
      <c r="GTZ76" s="399"/>
      <c r="GUA76" s="399"/>
      <c r="GUB76" s="399"/>
      <c r="GUC76" s="399"/>
      <c r="GUD76" s="399"/>
      <c r="GUE76" s="399"/>
      <c r="GUF76" s="399"/>
      <c r="GUG76" s="399"/>
      <c r="GUH76" s="399"/>
      <c r="GUI76" s="918"/>
      <c r="GUJ76" s="918"/>
      <c r="GUK76" s="918"/>
      <c r="GUL76" s="566"/>
      <c r="GUM76" s="399"/>
      <c r="GUN76" s="399"/>
      <c r="GUO76" s="399"/>
      <c r="GUP76" s="567"/>
      <c r="GUQ76" s="399"/>
      <c r="GUR76" s="399"/>
      <c r="GUS76" s="399"/>
      <c r="GUT76" s="399"/>
      <c r="GUU76" s="399"/>
      <c r="GUV76" s="399"/>
      <c r="GUW76" s="399"/>
      <c r="GUX76" s="399"/>
      <c r="GUY76" s="399"/>
      <c r="GUZ76" s="918"/>
      <c r="GVA76" s="918"/>
      <c r="GVB76" s="918"/>
      <c r="GVC76" s="566"/>
      <c r="GVD76" s="399"/>
      <c r="GVE76" s="399"/>
      <c r="GVF76" s="399"/>
      <c r="GVG76" s="567"/>
      <c r="GVH76" s="399"/>
      <c r="GVI76" s="399"/>
      <c r="GVJ76" s="399"/>
      <c r="GVK76" s="399"/>
      <c r="GVL76" s="399"/>
      <c r="GVM76" s="399"/>
      <c r="GVN76" s="399"/>
      <c r="GVO76" s="399"/>
      <c r="GVP76" s="399"/>
      <c r="GVQ76" s="918"/>
      <c r="GVR76" s="918"/>
      <c r="GVS76" s="918"/>
      <c r="GVT76" s="566"/>
      <c r="GVU76" s="399"/>
      <c r="GVV76" s="399"/>
      <c r="GVW76" s="399"/>
      <c r="GVX76" s="567"/>
      <c r="GVY76" s="399"/>
      <c r="GVZ76" s="399"/>
      <c r="GWA76" s="399"/>
      <c r="GWB76" s="399"/>
      <c r="GWC76" s="399"/>
      <c r="GWD76" s="399"/>
      <c r="GWE76" s="399"/>
      <c r="GWF76" s="399"/>
      <c r="GWG76" s="399"/>
      <c r="GWH76" s="918"/>
      <c r="GWI76" s="918"/>
      <c r="GWJ76" s="918"/>
      <c r="GWK76" s="566"/>
      <c r="GWL76" s="399"/>
      <c r="GWM76" s="399"/>
      <c r="GWN76" s="399"/>
      <c r="GWO76" s="567"/>
      <c r="GWP76" s="399"/>
      <c r="GWQ76" s="399"/>
      <c r="GWR76" s="399"/>
      <c r="GWS76" s="399"/>
      <c r="GWT76" s="399"/>
      <c r="GWU76" s="399"/>
      <c r="GWV76" s="399"/>
      <c r="GWW76" s="399"/>
      <c r="GWX76" s="399"/>
      <c r="GWY76" s="918"/>
      <c r="GWZ76" s="918"/>
      <c r="GXA76" s="918"/>
      <c r="GXB76" s="566"/>
      <c r="GXC76" s="399"/>
      <c r="GXD76" s="399"/>
      <c r="GXE76" s="399"/>
      <c r="GXF76" s="567"/>
      <c r="GXG76" s="399"/>
      <c r="GXH76" s="399"/>
      <c r="GXI76" s="399"/>
      <c r="GXJ76" s="399"/>
      <c r="GXK76" s="399"/>
      <c r="GXL76" s="399"/>
      <c r="GXM76" s="399"/>
      <c r="GXN76" s="399"/>
      <c r="GXO76" s="399"/>
      <c r="GXP76" s="918"/>
      <c r="GXQ76" s="918"/>
      <c r="GXR76" s="918"/>
      <c r="GXS76" s="566"/>
      <c r="GXT76" s="399"/>
      <c r="GXU76" s="399"/>
      <c r="GXV76" s="399"/>
      <c r="GXW76" s="567"/>
      <c r="GXX76" s="399"/>
      <c r="GXY76" s="399"/>
      <c r="GXZ76" s="399"/>
      <c r="GYA76" s="399"/>
      <c r="GYB76" s="399"/>
      <c r="GYC76" s="399"/>
      <c r="GYD76" s="399"/>
      <c r="GYE76" s="399"/>
      <c r="GYF76" s="399"/>
      <c r="GYG76" s="918"/>
      <c r="GYH76" s="918"/>
      <c r="GYI76" s="918"/>
      <c r="GYJ76" s="566"/>
      <c r="GYK76" s="399"/>
      <c r="GYL76" s="399"/>
      <c r="GYM76" s="399"/>
      <c r="GYN76" s="567"/>
      <c r="GYO76" s="399"/>
      <c r="GYP76" s="399"/>
      <c r="GYQ76" s="399"/>
      <c r="GYR76" s="399"/>
      <c r="GYS76" s="399"/>
      <c r="GYT76" s="399"/>
      <c r="GYU76" s="399"/>
      <c r="GYV76" s="399"/>
      <c r="GYW76" s="399"/>
      <c r="GYX76" s="918"/>
      <c r="GYY76" s="918"/>
      <c r="GYZ76" s="918"/>
      <c r="GZA76" s="566"/>
      <c r="GZB76" s="399"/>
      <c r="GZC76" s="399"/>
      <c r="GZD76" s="399"/>
      <c r="GZE76" s="567"/>
      <c r="GZF76" s="399"/>
      <c r="GZG76" s="399"/>
      <c r="GZH76" s="399"/>
      <c r="GZI76" s="399"/>
      <c r="GZJ76" s="399"/>
      <c r="GZK76" s="399"/>
      <c r="GZL76" s="399"/>
      <c r="GZM76" s="399"/>
      <c r="GZN76" s="399"/>
      <c r="GZO76" s="918"/>
      <c r="GZP76" s="918"/>
      <c r="GZQ76" s="918"/>
      <c r="GZR76" s="566"/>
      <c r="GZS76" s="399"/>
      <c r="GZT76" s="399"/>
      <c r="GZU76" s="399"/>
      <c r="GZV76" s="567"/>
      <c r="GZW76" s="399"/>
      <c r="GZX76" s="399"/>
      <c r="GZY76" s="399"/>
      <c r="GZZ76" s="399"/>
      <c r="HAA76" s="399"/>
      <c r="HAB76" s="399"/>
      <c r="HAC76" s="399"/>
      <c r="HAD76" s="399"/>
      <c r="HAE76" s="399"/>
      <c r="HAF76" s="918"/>
      <c r="HAG76" s="918"/>
      <c r="HAH76" s="918"/>
      <c r="HAI76" s="566"/>
      <c r="HAJ76" s="399"/>
      <c r="HAK76" s="399"/>
      <c r="HAL76" s="399"/>
      <c r="HAM76" s="567"/>
      <c r="HAN76" s="399"/>
      <c r="HAO76" s="399"/>
      <c r="HAP76" s="399"/>
      <c r="HAQ76" s="399"/>
      <c r="HAR76" s="399"/>
      <c r="HAS76" s="399"/>
      <c r="HAT76" s="399"/>
      <c r="HAU76" s="399"/>
      <c r="HAV76" s="399"/>
      <c r="HAW76" s="918"/>
      <c r="HAX76" s="918"/>
      <c r="HAY76" s="918"/>
      <c r="HAZ76" s="566"/>
      <c r="HBA76" s="399"/>
      <c r="HBB76" s="399"/>
      <c r="HBC76" s="399"/>
      <c r="HBD76" s="567"/>
      <c r="HBE76" s="399"/>
      <c r="HBF76" s="399"/>
      <c r="HBG76" s="399"/>
      <c r="HBH76" s="399"/>
      <c r="HBI76" s="399"/>
      <c r="HBJ76" s="399"/>
      <c r="HBK76" s="399"/>
      <c r="HBL76" s="399"/>
      <c r="HBM76" s="399"/>
      <c r="HBN76" s="918"/>
      <c r="HBO76" s="918"/>
      <c r="HBP76" s="918"/>
      <c r="HBQ76" s="566"/>
      <c r="HBR76" s="399"/>
      <c r="HBS76" s="399"/>
      <c r="HBT76" s="399"/>
      <c r="HBU76" s="567"/>
      <c r="HBV76" s="399"/>
      <c r="HBW76" s="399"/>
      <c r="HBX76" s="399"/>
      <c r="HBY76" s="399"/>
      <c r="HBZ76" s="399"/>
      <c r="HCA76" s="399"/>
      <c r="HCB76" s="399"/>
      <c r="HCC76" s="399"/>
      <c r="HCD76" s="399"/>
      <c r="HCE76" s="918"/>
      <c r="HCF76" s="918"/>
      <c r="HCG76" s="918"/>
      <c r="HCH76" s="566"/>
      <c r="HCI76" s="399"/>
      <c r="HCJ76" s="399"/>
      <c r="HCK76" s="399"/>
      <c r="HCL76" s="567"/>
      <c r="HCM76" s="399"/>
      <c r="HCN76" s="399"/>
      <c r="HCO76" s="399"/>
      <c r="HCP76" s="399"/>
      <c r="HCQ76" s="399"/>
      <c r="HCR76" s="399"/>
      <c r="HCS76" s="399"/>
      <c r="HCT76" s="399"/>
      <c r="HCU76" s="399"/>
      <c r="HCV76" s="918"/>
      <c r="HCW76" s="918"/>
      <c r="HCX76" s="918"/>
      <c r="HCY76" s="566"/>
      <c r="HCZ76" s="399"/>
      <c r="HDA76" s="399"/>
      <c r="HDB76" s="399"/>
      <c r="HDC76" s="567"/>
      <c r="HDD76" s="399"/>
      <c r="HDE76" s="399"/>
      <c r="HDF76" s="399"/>
      <c r="HDG76" s="399"/>
      <c r="HDH76" s="399"/>
      <c r="HDI76" s="399"/>
      <c r="HDJ76" s="399"/>
      <c r="HDK76" s="399"/>
      <c r="HDL76" s="399"/>
      <c r="HDM76" s="918"/>
      <c r="HDN76" s="918"/>
      <c r="HDO76" s="918"/>
      <c r="HDP76" s="566"/>
      <c r="HDQ76" s="399"/>
      <c r="HDR76" s="399"/>
      <c r="HDS76" s="399"/>
      <c r="HDT76" s="567"/>
      <c r="HDU76" s="399"/>
      <c r="HDV76" s="399"/>
      <c r="HDW76" s="399"/>
      <c r="HDX76" s="399"/>
      <c r="HDY76" s="399"/>
      <c r="HDZ76" s="399"/>
      <c r="HEA76" s="399"/>
      <c r="HEB76" s="399"/>
      <c r="HEC76" s="399"/>
      <c r="HED76" s="918"/>
      <c r="HEE76" s="918"/>
      <c r="HEF76" s="918"/>
      <c r="HEG76" s="566"/>
      <c r="HEH76" s="399"/>
      <c r="HEI76" s="399"/>
      <c r="HEJ76" s="399"/>
      <c r="HEK76" s="567"/>
      <c r="HEL76" s="399"/>
      <c r="HEM76" s="399"/>
      <c r="HEN76" s="399"/>
      <c r="HEO76" s="399"/>
      <c r="HEP76" s="399"/>
      <c r="HEQ76" s="399"/>
      <c r="HER76" s="399"/>
      <c r="HES76" s="399"/>
      <c r="HET76" s="399"/>
      <c r="HEU76" s="918"/>
      <c r="HEV76" s="918"/>
      <c r="HEW76" s="918"/>
      <c r="HEX76" s="566"/>
      <c r="HEY76" s="399"/>
      <c r="HEZ76" s="399"/>
      <c r="HFA76" s="399"/>
      <c r="HFB76" s="567"/>
      <c r="HFC76" s="399"/>
      <c r="HFD76" s="399"/>
      <c r="HFE76" s="399"/>
      <c r="HFF76" s="399"/>
      <c r="HFG76" s="399"/>
      <c r="HFH76" s="399"/>
      <c r="HFI76" s="399"/>
      <c r="HFJ76" s="399"/>
      <c r="HFK76" s="399"/>
      <c r="HFL76" s="918"/>
      <c r="HFM76" s="918"/>
      <c r="HFN76" s="918"/>
      <c r="HFO76" s="566"/>
      <c r="HFP76" s="399"/>
      <c r="HFQ76" s="399"/>
      <c r="HFR76" s="399"/>
      <c r="HFS76" s="567"/>
      <c r="HFT76" s="399"/>
      <c r="HFU76" s="399"/>
      <c r="HFV76" s="399"/>
      <c r="HFW76" s="399"/>
      <c r="HFX76" s="399"/>
      <c r="HFY76" s="399"/>
      <c r="HFZ76" s="399"/>
      <c r="HGA76" s="399"/>
      <c r="HGB76" s="399"/>
      <c r="HGC76" s="918"/>
      <c r="HGD76" s="918"/>
      <c r="HGE76" s="918"/>
      <c r="HGF76" s="566"/>
      <c r="HGG76" s="399"/>
      <c r="HGH76" s="399"/>
      <c r="HGI76" s="399"/>
      <c r="HGJ76" s="567"/>
      <c r="HGK76" s="399"/>
      <c r="HGL76" s="399"/>
      <c r="HGM76" s="399"/>
      <c r="HGN76" s="399"/>
      <c r="HGO76" s="399"/>
      <c r="HGP76" s="399"/>
      <c r="HGQ76" s="399"/>
      <c r="HGR76" s="399"/>
      <c r="HGS76" s="399"/>
      <c r="HGT76" s="918"/>
      <c r="HGU76" s="918"/>
      <c r="HGV76" s="918"/>
      <c r="HGW76" s="566"/>
      <c r="HGX76" s="399"/>
      <c r="HGY76" s="399"/>
      <c r="HGZ76" s="399"/>
      <c r="HHA76" s="567"/>
      <c r="HHB76" s="399"/>
      <c r="HHC76" s="399"/>
      <c r="HHD76" s="399"/>
      <c r="HHE76" s="399"/>
      <c r="HHF76" s="399"/>
      <c r="HHG76" s="399"/>
      <c r="HHH76" s="399"/>
      <c r="HHI76" s="399"/>
      <c r="HHJ76" s="399"/>
      <c r="HHK76" s="918"/>
      <c r="HHL76" s="918"/>
      <c r="HHM76" s="918"/>
      <c r="HHN76" s="566"/>
      <c r="HHO76" s="399"/>
      <c r="HHP76" s="399"/>
      <c r="HHQ76" s="399"/>
      <c r="HHR76" s="567"/>
      <c r="HHS76" s="399"/>
      <c r="HHT76" s="399"/>
      <c r="HHU76" s="399"/>
      <c r="HHV76" s="399"/>
      <c r="HHW76" s="399"/>
      <c r="HHX76" s="399"/>
      <c r="HHY76" s="399"/>
      <c r="HHZ76" s="399"/>
      <c r="HIA76" s="399"/>
      <c r="HIB76" s="918"/>
      <c r="HIC76" s="918"/>
      <c r="HID76" s="918"/>
      <c r="HIE76" s="566"/>
      <c r="HIF76" s="399"/>
      <c r="HIG76" s="399"/>
      <c r="HIH76" s="399"/>
      <c r="HII76" s="567"/>
      <c r="HIJ76" s="399"/>
      <c r="HIK76" s="399"/>
      <c r="HIL76" s="399"/>
      <c r="HIM76" s="399"/>
      <c r="HIN76" s="399"/>
      <c r="HIO76" s="399"/>
      <c r="HIP76" s="399"/>
      <c r="HIQ76" s="399"/>
      <c r="HIR76" s="399"/>
      <c r="HIS76" s="918"/>
      <c r="HIT76" s="918"/>
      <c r="HIU76" s="918"/>
      <c r="HIV76" s="566"/>
      <c r="HIW76" s="399"/>
      <c r="HIX76" s="399"/>
      <c r="HIY76" s="399"/>
      <c r="HIZ76" s="567"/>
      <c r="HJA76" s="399"/>
      <c r="HJB76" s="399"/>
      <c r="HJC76" s="399"/>
      <c r="HJD76" s="399"/>
      <c r="HJE76" s="399"/>
      <c r="HJF76" s="399"/>
      <c r="HJG76" s="399"/>
      <c r="HJH76" s="399"/>
      <c r="HJI76" s="399"/>
      <c r="HJJ76" s="918"/>
      <c r="HJK76" s="918"/>
      <c r="HJL76" s="918"/>
      <c r="HJM76" s="566"/>
      <c r="HJN76" s="399"/>
      <c r="HJO76" s="399"/>
      <c r="HJP76" s="399"/>
      <c r="HJQ76" s="567"/>
      <c r="HJR76" s="399"/>
      <c r="HJS76" s="399"/>
      <c r="HJT76" s="399"/>
      <c r="HJU76" s="399"/>
      <c r="HJV76" s="399"/>
      <c r="HJW76" s="399"/>
      <c r="HJX76" s="399"/>
      <c r="HJY76" s="399"/>
      <c r="HJZ76" s="399"/>
      <c r="HKA76" s="918"/>
      <c r="HKB76" s="918"/>
      <c r="HKC76" s="918"/>
      <c r="HKD76" s="566"/>
      <c r="HKE76" s="399"/>
      <c r="HKF76" s="399"/>
      <c r="HKG76" s="399"/>
      <c r="HKH76" s="567"/>
      <c r="HKI76" s="399"/>
      <c r="HKJ76" s="399"/>
      <c r="HKK76" s="399"/>
      <c r="HKL76" s="399"/>
      <c r="HKM76" s="399"/>
      <c r="HKN76" s="399"/>
      <c r="HKO76" s="399"/>
      <c r="HKP76" s="399"/>
      <c r="HKQ76" s="399"/>
      <c r="HKR76" s="918"/>
      <c r="HKS76" s="918"/>
      <c r="HKT76" s="918"/>
      <c r="HKU76" s="566"/>
      <c r="HKV76" s="399"/>
      <c r="HKW76" s="399"/>
      <c r="HKX76" s="399"/>
      <c r="HKY76" s="567"/>
      <c r="HKZ76" s="399"/>
      <c r="HLA76" s="399"/>
      <c r="HLB76" s="399"/>
      <c r="HLC76" s="399"/>
      <c r="HLD76" s="399"/>
      <c r="HLE76" s="399"/>
      <c r="HLF76" s="399"/>
      <c r="HLG76" s="399"/>
      <c r="HLH76" s="399"/>
      <c r="HLI76" s="918"/>
      <c r="HLJ76" s="918"/>
      <c r="HLK76" s="918"/>
      <c r="HLL76" s="566"/>
      <c r="HLM76" s="399"/>
      <c r="HLN76" s="399"/>
      <c r="HLO76" s="399"/>
      <c r="HLP76" s="567"/>
      <c r="HLQ76" s="399"/>
      <c r="HLR76" s="399"/>
      <c r="HLS76" s="399"/>
      <c r="HLT76" s="399"/>
      <c r="HLU76" s="399"/>
      <c r="HLV76" s="399"/>
      <c r="HLW76" s="399"/>
      <c r="HLX76" s="399"/>
      <c r="HLY76" s="399"/>
      <c r="HLZ76" s="918"/>
      <c r="HMA76" s="918"/>
      <c r="HMB76" s="918"/>
      <c r="HMC76" s="566"/>
      <c r="HMD76" s="399"/>
      <c r="HME76" s="399"/>
      <c r="HMF76" s="399"/>
      <c r="HMG76" s="567"/>
      <c r="HMH76" s="399"/>
      <c r="HMI76" s="399"/>
      <c r="HMJ76" s="399"/>
      <c r="HMK76" s="399"/>
      <c r="HML76" s="399"/>
      <c r="HMM76" s="399"/>
      <c r="HMN76" s="399"/>
      <c r="HMO76" s="399"/>
      <c r="HMP76" s="399"/>
      <c r="HMQ76" s="918"/>
      <c r="HMR76" s="918"/>
      <c r="HMS76" s="918"/>
      <c r="HMT76" s="566"/>
      <c r="HMU76" s="399"/>
      <c r="HMV76" s="399"/>
      <c r="HMW76" s="399"/>
      <c r="HMX76" s="567"/>
      <c r="HMY76" s="399"/>
      <c r="HMZ76" s="399"/>
      <c r="HNA76" s="399"/>
      <c r="HNB76" s="399"/>
      <c r="HNC76" s="399"/>
      <c r="HND76" s="399"/>
      <c r="HNE76" s="399"/>
      <c r="HNF76" s="399"/>
      <c r="HNG76" s="399"/>
      <c r="HNH76" s="918"/>
      <c r="HNI76" s="918"/>
      <c r="HNJ76" s="918"/>
      <c r="HNK76" s="566"/>
      <c r="HNL76" s="399"/>
      <c r="HNM76" s="399"/>
      <c r="HNN76" s="399"/>
      <c r="HNO76" s="567"/>
      <c r="HNP76" s="399"/>
      <c r="HNQ76" s="399"/>
      <c r="HNR76" s="399"/>
      <c r="HNS76" s="399"/>
      <c r="HNT76" s="399"/>
      <c r="HNU76" s="399"/>
      <c r="HNV76" s="399"/>
      <c r="HNW76" s="399"/>
      <c r="HNX76" s="399"/>
      <c r="HNY76" s="918"/>
      <c r="HNZ76" s="918"/>
      <c r="HOA76" s="918"/>
      <c r="HOB76" s="566"/>
      <c r="HOC76" s="399"/>
      <c r="HOD76" s="399"/>
      <c r="HOE76" s="399"/>
      <c r="HOF76" s="567"/>
      <c r="HOG76" s="399"/>
      <c r="HOH76" s="399"/>
      <c r="HOI76" s="399"/>
      <c r="HOJ76" s="399"/>
      <c r="HOK76" s="399"/>
      <c r="HOL76" s="399"/>
      <c r="HOM76" s="399"/>
      <c r="HON76" s="399"/>
      <c r="HOO76" s="399"/>
      <c r="HOP76" s="918"/>
      <c r="HOQ76" s="918"/>
      <c r="HOR76" s="918"/>
      <c r="HOS76" s="566"/>
      <c r="HOT76" s="399"/>
      <c r="HOU76" s="399"/>
      <c r="HOV76" s="399"/>
      <c r="HOW76" s="567"/>
      <c r="HOX76" s="399"/>
      <c r="HOY76" s="399"/>
      <c r="HOZ76" s="399"/>
      <c r="HPA76" s="399"/>
      <c r="HPB76" s="399"/>
      <c r="HPC76" s="399"/>
      <c r="HPD76" s="399"/>
      <c r="HPE76" s="399"/>
      <c r="HPF76" s="399"/>
      <c r="HPG76" s="918"/>
      <c r="HPH76" s="918"/>
      <c r="HPI76" s="918"/>
      <c r="HPJ76" s="566"/>
      <c r="HPK76" s="399"/>
      <c r="HPL76" s="399"/>
      <c r="HPM76" s="399"/>
      <c r="HPN76" s="567"/>
      <c r="HPO76" s="399"/>
      <c r="HPP76" s="399"/>
      <c r="HPQ76" s="399"/>
      <c r="HPR76" s="399"/>
      <c r="HPS76" s="399"/>
      <c r="HPT76" s="399"/>
      <c r="HPU76" s="399"/>
      <c r="HPV76" s="399"/>
      <c r="HPW76" s="399"/>
      <c r="HPX76" s="918"/>
      <c r="HPY76" s="918"/>
      <c r="HPZ76" s="918"/>
      <c r="HQA76" s="566"/>
      <c r="HQB76" s="399"/>
      <c r="HQC76" s="399"/>
      <c r="HQD76" s="399"/>
      <c r="HQE76" s="567"/>
      <c r="HQF76" s="399"/>
      <c r="HQG76" s="399"/>
      <c r="HQH76" s="399"/>
      <c r="HQI76" s="399"/>
      <c r="HQJ76" s="399"/>
      <c r="HQK76" s="399"/>
      <c r="HQL76" s="399"/>
      <c r="HQM76" s="399"/>
      <c r="HQN76" s="399"/>
      <c r="HQO76" s="918"/>
      <c r="HQP76" s="918"/>
      <c r="HQQ76" s="918"/>
      <c r="HQR76" s="566"/>
      <c r="HQS76" s="399"/>
      <c r="HQT76" s="399"/>
      <c r="HQU76" s="399"/>
      <c r="HQV76" s="567"/>
      <c r="HQW76" s="399"/>
      <c r="HQX76" s="399"/>
      <c r="HQY76" s="399"/>
      <c r="HQZ76" s="399"/>
      <c r="HRA76" s="399"/>
      <c r="HRB76" s="399"/>
      <c r="HRC76" s="399"/>
      <c r="HRD76" s="399"/>
      <c r="HRE76" s="399"/>
      <c r="HRF76" s="918"/>
      <c r="HRG76" s="918"/>
      <c r="HRH76" s="918"/>
      <c r="HRI76" s="566"/>
      <c r="HRJ76" s="399"/>
      <c r="HRK76" s="399"/>
      <c r="HRL76" s="399"/>
      <c r="HRM76" s="567"/>
      <c r="HRN76" s="399"/>
      <c r="HRO76" s="399"/>
      <c r="HRP76" s="399"/>
      <c r="HRQ76" s="399"/>
      <c r="HRR76" s="399"/>
      <c r="HRS76" s="399"/>
      <c r="HRT76" s="399"/>
      <c r="HRU76" s="399"/>
      <c r="HRV76" s="399"/>
      <c r="HRW76" s="918"/>
      <c r="HRX76" s="918"/>
      <c r="HRY76" s="918"/>
      <c r="HRZ76" s="566"/>
      <c r="HSA76" s="399"/>
      <c r="HSB76" s="399"/>
      <c r="HSC76" s="399"/>
      <c r="HSD76" s="567"/>
      <c r="HSE76" s="399"/>
      <c r="HSF76" s="399"/>
      <c r="HSG76" s="399"/>
      <c r="HSH76" s="399"/>
      <c r="HSI76" s="399"/>
      <c r="HSJ76" s="399"/>
      <c r="HSK76" s="399"/>
      <c r="HSL76" s="399"/>
      <c r="HSM76" s="399"/>
      <c r="HSN76" s="918"/>
      <c r="HSO76" s="918"/>
      <c r="HSP76" s="918"/>
      <c r="HSQ76" s="566"/>
      <c r="HSR76" s="399"/>
      <c r="HSS76" s="399"/>
      <c r="HST76" s="399"/>
      <c r="HSU76" s="567"/>
      <c r="HSV76" s="399"/>
      <c r="HSW76" s="399"/>
      <c r="HSX76" s="399"/>
      <c r="HSY76" s="399"/>
      <c r="HSZ76" s="399"/>
      <c r="HTA76" s="399"/>
      <c r="HTB76" s="399"/>
      <c r="HTC76" s="399"/>
      <c r="HTD76" s="399"/>
      <c r="HTE76" s="918"/>
      <c r="HTF76" s="918"/>
      <c r="HTG76" s="918"/>
      <c r="HTH76" s="566"/>
      <c r="HTI76" s="399"/>
      <c r="HTJ76" s="399"/>
      <c r="HTK76" s="399"/>
      <c r="HTL76" s="567"/>
      <c r="HTM76" s="399"/>
      <c r="HTN76" s="399"/>
      <c r="HTO76" s="399"/>
      <c r="HTP76" s="399"/>
      <c r="HTQ76" s="399"/>
      <c r="HTR76" s="399"/>
      <c r="HTS76" s="399"/>
      <c r="HTT76" s="399"/>
      <c r="HTU76" s="399"/>
      <c r="HTV76" s="918"/>
      <c r="HTW76" s="918"/>
      <c r="HTX76" s="918"/>
      <c r="HTY76" s="566"/>
      <c r="HTZ76" s="399"/>
      <c r="HUA76" s="399"/>
      <c r="HUB76" s="399"/>
      <c r="HUC76" s="567"/>
      <c r="HUD76" s="399"/>
      <c r="HUE76" s="399"/>
      <c r="HUF76" s="399"/>
      <c r="HUG76" s="399"/>
      <c r="HUH76" s="399"/>
      <c r="HUI76" s="399"/>
      <c r="HUJ76" s="399"/>
      <c r="HUK76" s="399"/>
      <c r="HUL76" s="399"/>
      <c r="HUM76" s="918"/>
      <c r="HUN76" s="918"/>
      <c r="HUO76" s="918"/>
      <c r="HUP76" s="566"/>
      <c r="HUQ76" s="399"/>
      <c r="HUR76" s="399"/>
      <c r="HUS76" s="399"/>
      <c r="HUT76" s="567"/>
      <c r="HUU76" s="399"/>
      <c r="HUV76" s="399"/>
      <c r="HUW76" s="399"/>
      <c r="HUX76" s="399"/>
      <c r="HUY76" s="399"/>
      <c r="HUZ76" s="399"/>
      <c r="HVA76" s="399"/>
      <c r="HVB76" s="399"/>
      <c r="HVC76" s="399"/>
      <c r="HVD76" s="918"/>
      <c r="HVE76" s="918"/>
      <c r="HVF76" s="918"/>
      <c r="HVG76" s="566"/>
      <c r="HVH76" s="399"/>
      <c r="HVI76" s="399"/>
      <c r="HVJ76" s="399"/>
      <c r="HVK76" s="567"/>
      <c r="HVL76" s="399"/>
      <c r="HVM76" s="399"/>
      <c r="HVN76" s="399"/>
      <c r="HVO76" s="399"/>
      <c r="HVP76" s="399"/>
      <c r="HVQ76" s="399"/>
      <c r="HVR76" s="399"/>
      <c r="HVS76" s="399"/>
      <c r="HVT76" s="399"/>
      <c r="HVU76" s="918"/>
      <c r="HVV76" s="918"/>
      <c r="HVW76" s="918"/>
      <c r="HVX76" s="566"/>
      <c r="HVY76" s="399"/>
      <c r="HVZ76" s="399"/>
      <c r="HWA76" s="399"/>
      <c r="HWB76" s="567"/>
      <c r="HWC76" s="399"/>
      <c r="HWD76" s="399"/>
      <c r="HWE76" s="399"/>
      <c r="HWF76" s="399"/>
      <c r="HWG76" s="399"/>
      <c r="HWH76" s="399"/>
      <c r="HWI76" s="399"/>
      <c r="HWJ76" s="399"/>
      <c r="HWK76" s="399"/>
      <c r="HWL76" s="918"/>
      <c r="HWM76" s="918"/>
      <c r="HWN76" s="918"/>
      <c r="HWO76" s="566"/>
      <c r="HWP76" s="399"/>
      <c r="HWQ76" s="399"/>
      <c r="HWR76" s="399"/>
      <c r="HWS76" s="567"/>
      <c r="HWT76" s="399"/>
      <c r="HWU76" s="399"/>
      <c r="HWV76" s="399"/>
      <c r="HWW76" s="399"/>
      <c r="HWX76" s="399"/>
      <c r="HWY76" s="399"/>
      <c r="HWZ76" s="399"/>
      <c r="HXA76" s="399"/>
      <c r="HXB76" s="399"/>
      <c r="HXC76" s="918"/>
      <c r="HXD76" s="918"/>
      <c r="HXE76" s="918"/>
      <c r="HXF76" s="566"/>
      <c r="HXG76" s="399"/>
      <c r="HXH76" s="399"/>
      <c r="HXI76" s="399"/>
      <c r="HXJ76" s="567"/>
      <c r="HXK76" s="399"/>
      <c r="HXL76" s="399"/>
      <c r="HXM76" s="399"/>
      <c r="HXN76" s="399"/>
      <c r="HXO76" s="399"/>
      <c r="HXP76" s="399"/>
      <c r="HXQ76" s="399"/>
      <c r="HXR76" s="399"/>
      <c r="HXS76" s="399"/>
      <c r="HXT76" s="918"/>
      <c r="HXU76" s="918"/>
      <c r="HXV76" s="918"/>
      <c r="HXW76" s="566"/>
      <c r="HXX76" s="399"/>
      <c r="HXY76" s="399"/>
      <c r="HXZ76" s="399"/>
      <c r="HYA76" s="567"/>
      <c r="HYB76" s="399"/>
      <c r="HYC76" s="399"/>
      <c r="HYD76" s="399"/>
      <c r="HYE76" s="399"/>
      <c r="HYF76" s="399"/>
      <c r="HYG76" s="399"/>
      <c r="HYH76" s="399"/>
      <c r="HYI76" s="399"/>
      <c r="HYJ76" s="399"/>
      <c r="HYK76" s="918"/>
      <c r="HYL76" s="918"/>
      <c r="HYM76" s="918"/>
      <c r="HYN76" s="566"/>
      <c r="HYO76" s="399"/>
      <c r="HYP76" s="399"/>
      <c r="HYQ76" s="399"/>
      <c r="HYR76" s="567"/>
      <c r="HYS76" s="399"/>
      <c r="HYT76" s="399"/>
      <c r="HYU76" s="399"/>
      <c r="HYV76" s="399"/>
      <c r="HYW76" s="399"/>
      <c r="HYX76" s="399"/>
      <c r="HYY76" s="399"/>
      <c r="HYZ76" s="399"/>
      <c r="HZA76" s="399"/>
      <c r="HZB76" s="918"/>
      <c r="HZC76" s="918"/>
      <c r="HZD76" s="918"/>
      <c r="HZE76" s="566"/>
      <c r="HZF76" s="399"/>
      <c r="HZG76" s="399"/>
      <c r="HZH76" s="399"/>
      <c r="HZI76" s="567"/>
      <c r="HZJ76" s="399"/>
      <c r="HZK76" s="399"/>
      <c r="HZL76" s="399"/>
      <c r="HZM76" s="399"/>
      <c r="HZN76" s="399"/>
      <c r="HZO76" s="399"/>
      <c r="HZP76" s="399"/>
      <c r="HZQ76" s="399"/>
      <c r="HZR76" s="399"/>
      <c r="HZS76" s="918"/>
      <c r="HZT76" s="918"/>
      <c r="HZU76" s="918"/>
      <c r="HZV76" s="566"/>
      <c r="HZW76" s="399"/>
      <c r="HZX76" s="399"/>
      <c r="HZY76" s="399"/>
      <c r="HZZ76" s="567"/>
      <c r="IAA76" s="399"/>
      <c r="IAB76" s="399"/>
      <c r="IAC76" s="399"/>
      <c r="IAD76" s="399"/>
      <c r="IAE76" s="399"/>
      <c r="IAF76" s="399"/>
      <c r="IAG76" s="399"/>
      <c r="IAH76" s="399"/>
      <c r="IAI76" s="399"/>
      <c r="IAJ76" s="918"/>
      <c r="IAK76" s="918"/>
      <c r="IAL76" s="918"/>
      <c r="IAM76" s="566"/>
      <c r="IAN76" s="399"/>
      <c r="IAO76" s="399"/>
      <c r="IAP76" s="399"/>
      <c r="IAQ76" s="567"/>
      <c r="IAR76" s="399"/>
      <c r="IAS76" s="399"/>
      <c r="IAT76" s="399"/>
      <c r="IAU76" s="399"/>
      <c r="IAV76" s="399"/>
      <c r="IAW76" s="399"/>
      <c r="IAX76" s="399"/>
      <c r="IAY76" s="399"/>
      <c r="IAZ76" s="399"/>
      <c r="IBA76" s="918"/>
      <c r="IBB76" s="918"/>
      <c r="IBC76" s="918"/>
      <c r="IBD76" s="566"/>
      <c r="IBE76" s="399"/>
      <c r="IBF76" s="399"/>
      <c r="IBG76" s="399"/>
      <c r="IBH76" s="567"/>
      <c r="IBI76" s="399"/>
      <c r="IBJ76" s="399"/>
      <c r="IBK76" s="399"/>
      <c r="IBL76" s="399"/>
      <c r="IBM76" s="399"/>
      <c r="IBN76" s="399"/>
      <c r="IBO76" s="399"/>
      <c r="IBP76" s="399"/>
      <c r="IBQ76" s="399"/>
      <c r="IBR76" s="918"/>
      <c r="IBS76" s="918"/>
      <c r="IBT76" s="918"/>
      <c r="IBU76" s="566"/>
      <c r="IBV76" s="399"/>
      <c r="IBW76" s="399"/>
      <c r="IBX76" s="399"/>
      <c r="IBY76" s="567"/>
      <c r="IBZ76" s="399"/>
      <c r="ICA76" s="399"/>
      <c r="ICB76" s="399"/>
      <c r="ICC76" s="399"/>
      <c r="ICD76" s="399"/>
      <c r="ICE76" s="399"/>
      <c r="ICF76" s="399"/>
      <c r="ICG76" s="399"/>
      <c r="ICH76" s="399"/>
      <c r="ICI76" s="918"/>
      <c r="ICJ76" s="918"/>
      <c r="ICK76" s="918"/>
      <c r="ICL76" s="566"/>
      <c r="ICM76" s="399"/>
      <c r="ICN76" s="399"/>
      <c r="ICO76" s="399"/>
      <c r="ICP76" s="567"/>
      <c r="ICQ76" s="399"/>
      <c r="ICR76" s="399"/>
      <c r="ICS76" s="399"/>
      <c r="ICT76" s="399"/>
      <c r="ICU76" s="399"/>
      <c r="ICV76" s="399"/>
      <c r="ICW76" s="399"/>
      <c r="ICX76" s="399"/>
      <c r="ICY76" s="399"/>
      <c r="ICZ76" s="918"/>
      <c r="IDA76" s="918"/>
      <c r="IDB76" s="918"/>
      <c r="IDC76" s="566"/>
      <c r="IDD76" s="399"/>
      <c r="IDE76" s="399"/>
      <c r="IDF76" s="399"/>
      <c r="IDG76" s="567"/>
      <c r="IDH76" s="399"/>
      <c r="IDI76" s="399"/>
      <c r="IDJ76" s="399"/>
      <c r="IDK76" s="399"/>
      <c r="IDL76" s="399"/>
      <c r="IDM76" s="399"/>
      <c r="IDN76" s="399"/>
      <c r="IDO76" s="399"/>
      <c r="IDP76" s="399"/>
      <c r="IDQ76" s="918"/>
      <c r="IDR76" s="918"/>
      <c r="IDS76" s="918"/>
      <c r="IDT76" s="566"/>
      <c r="IDU76" s="399"/>
      <c r="IDV76" s="399"/>
      <c r="IDW76" s="399"/>
      <c r="IDX76" s="567"/>
      <c r="IDY76" s="399"/>
      <c r="IDZ76" s="399"/>
      <c r="IEA76" s="399"/>
      <c r="IEB76" s="399"/>
      <c r="IEC76" s="399"/>
      <c r="IED76" s="399"/>
      <c r="IEE76" s="399"/>
      <c r="IEF76" s="399"/>
      <c r="IEG76" s="399"/>
      <c r="IEH76" s="918"/>
      <c r="IEI76" s="918"/>
      <c r="IEJ76" s="918"/>
      <c r="IEK76" s="566"/>
      <c r="IEL76" s="399"/>
      <c r="IEM76" s="399"/>
      <c r="IEN76" s="399"/>
      <c r="IEO76" s="567"/>
      <c r="IEP76" s="399"/>
      <c r="IEQ76" s="399"/>
      <c r="IER76" s="399"/>
      <c r="IES76" s="399"/>
      <c r="IET76" s="399"/>
      <c r="IEU76" s="399"/>
      <c r="IEV76" s="399"/>
      <c r="IEW76" s="399"/>
      <c r="IEX76" s="399"/>
      <c r="IEY76" s="918"/>
      <c r="IEZ76" s="918"/>
      <c r="IFA76" s="918"/>
      <c r="IFB76" s="566"/>
      <c r="IFC76" s="399"/>
      <c r="IFD76" s="399"/>
      <c r="IFE76" s="399"/>
      <c r="IFF76" s="567"/>
      <c r="IFG76" s="399"/>
      <c r="IFH76" s="399"/>
      <c r="IFI76" s="399"/>
      <c r="IFJ76" s="399"/>
      <c r="IFK76" s="399"/>
      <c r="IFL76" s="399"/>
      <c r="IFM76" s="399"/>
      <c r="IFN76" s="399"/>
      <c r="IFO76" s="399"/>
      <c r="IFP76" s="918"/>
      <c r="IFQ76" s="918"/>
      <c r="IFR76" s="918"/>
      <c r="IFS76" s="566"/>
      <c r="IFT76" s="399"/>
      <c r="IFU76" s="399"/>
      <c r="IFV76" s="399"/>
      <c r="IFW76" s="567"/>
      <c r="IFX76" s="399"/>
      <c r="IFY76" s="399"/>
      <c r="IFZ76" s="399"/>
      <c r="IGA76" s="399"/>
      <c r="IGB76" s="399"/>
      <c r="IGC76" s="399"/>
      <c r="IGD76" s="399"/>
      <c r="IGE76" s="399"/>
      <c r="IGF76" s="399"/>
      <c r="IGG76" s="918"/>
      <c r="IGH76" s="918"/>
      <c r="IGI76" s="918"/>
      <c r="IGJ76" s="566"/>
      <c r="IGK76" s="399"/>
      <c r="IGL76" s="399"/>
      <c r="IGM76" s="399"/>
      <c r="IGN76" s="567"/>
      <c r="IGO76" s="399"/>
      <c r="IGP76" s="399"/>
      <c r="IGQ76" s="399"/>
      <c r="IGR76" s="399"/>
      <c r="IGS76" s="399"/>
      <c r="IGT76" s="399"/>
      <c r="IGU76" s="399"/>
      <c r="IGV76" s="399"/>
      <c r="IGW76" s="399"/>
      <c r="IGX76" s="918"/>
      <c r="IGY76" s="918"/>
      <c r="IGZ76" s="918"/>
      <c r="IHA76" s="566"/>
      <c r="IHB76" s="399"/>
      <c r="IHC76" s="399"/>
      <c r="IHD76" s="399"/>
      <c r="IHE76" s="567"/>
      <c r="IHF76" s="399"/>
      <c r="IHG76" s="399"/>
      <c r="IHH76" s="399"/>
      <c r="IHI76" s="399"/>
      <c r="IHJ76" s="399"/>
      <c r="IHK76" s="399"/>
      <c r="IHL76" s="399"/>
      <c r="IHM76" s="399"/>
      <c r="IHN76" s="399"/>
      <c r="IHO76" s="918"/>
      <c r="IHP76" s="918"/>
      <c r="IHQ76" s="918"/>
      <c r="IHR76" s="566"/>
      <c r="IHS76" s="399"/>
      <c r="IHT76" s="399"/>
      <c r="IHU76" s="399"/>
      <c r="IHV76" s="567"/>
      <c r="IHW76" s="399"/>
      <c r="IHX76" s="399"/>
      <c r="IHY76" s="399"/>
      <c r="IHZ76" s="399"/>
      <c r="IIA76" s="399"/>
      <c r="IIB76" s="399"/>
      <c r="IIC76" s="399"/>
      <c r="IID76" s="399"/>
      <c r="IIE76" s="399"/>
      <c r="IIF76" s="918"/>
      <c r="IIG76" s="918"/>
      <c r="IIH76" s="918"/>
      <c r="III76" s="566"/>
      <c r="IIJ76" s="399"/>
      <c r="IIK76" s="399"/>
      <c r="IIL76" s="399"/>
      <c r="IIM76" s="567"/>
      <c r="IIN76" s="399"/>
      <c r="IIO76" s="399"/>
      <c r="IIP76" s="399"/>
      <c r="IIQ76" s="399"/>
      <c r="IIR76" s="399"/>
      <c r="IIS76" s="399"/>
      <c r="IIT76" s="399"/>
      <c r="IIU76" s="399"/>
      <c r="IIV76" s="399"/>
      <c r="IIW76" s="918"/>
      <c r="IIX76" s="918"/>
      <c r="IIY76" s="918"/>
      <c r="IIZ76" s="566"/>
      <c r="IJA76" s="399"/>
      <c r="IJB76" s="399"/>
      <c r="IJC76" s="399"/>
      <c r="IJD76" s="567"/>
      <c r="IJE76" s="399"/>
      <c r="IJF76" s="399"/>
      <c r="IJG76" s="399"/>
      <c r="IJH76" s="399"/>
      <c r="IJI76" s="399"/>
      <c r="IJJ76" s="399"/>
      <c r="IJK76" s="399"/>
      <c r="IJL76" s="399"/>
      <c r="IJM76" s="399"/>
      <c r="IJN76" s="918"/>
      <c r="IJO76" s="918"/>
      <c r="IJP76" s="918"/>
      <c r="IJQ76" s="566"/>
      <c r="IJR76" s="399"/>
      <c r="IJS76" s="399"/>
      <c r="IJT76" s="399"/>
      <c r="IJU76" s="567"/>
      <c r="IJV76" s="399"/>
      <c r="IJW76" s="399"/>
      <c r="IJX76" s="399"/>
      <c r="IJY76" s="399"/>
      <c r="IJZ76" s="399"/>
      <c r="IKA76" s="399"/>
      <c r="IKB76" s="399"/>
      <c r="IKC76" s="399"/>
      <c r="IKD76" s="399"/>
      <c r="IKE76" s="918"/>
      <c r="IKF76" s="918"/>
      <c r="IKG76" s="918"/>
      <c r="IKH76" s="566"/>
      <c r="IKI76" s="399"/>
      <c r="IKJ76" s="399"/>
      <c r="IKK76" s="399"/>
      <c r="IKL76" s="567"/>
      <c r="IKM76" s="399"/>
      <c r="IKN76" s="399"/>
      <c r="IKO76" s="399"/>
      <c r="IKP76" s="399"/>
      <c r="IKQ76" s="399"/>
      <c r="IKR76" s="399"/>
      <c r="IKS76" s="399"/>
      <c r="IKT76" s="399"/>
      <c r="IKU76" s="399"/>
      <c r="IKV76" s="918"/>
      <c r="IKW76" s="918"/>
      <c r="IKX76" s="918"/>
      <c r="IKY76" s="566"/>
      <c r="IKZ76" s="399"/>
      <c r="ILA76" s="399"/>
      <c r="ILB76" s="399"/>
      <c r="ILC76" s="567"/>
      <c r="ILD76" s="399"/>
      <c r="ILE76" s="399"/>
      <c r="ILF76" s="399"/>
      <c r="ILG76" s="399"/>
      <c r="ILH76" s="399"/>
      <c r="ILI76" s="399"/>
      <c r="ILJ76" s="399"/>
      <c r="ILK76" s="399"/>
      <c r="ILL76" s="399"/>
      <c r="ILM76" s="918"/>
      <c r="ILN76" s="918"/>
      <c r="ILO76" s="918"/>
      <c r="ILP76" s="566"/>
      <c r="ILQ76" s="399"/>
      <c r="ILR76" s="399"/>
      <c r="ILS76" s="399"/>
      <c r="ILT76" s="567"/>
      <c r="ILU76" s="399"/>
      <c r="ILV76" s="399"/>
      <c r="ILW76" s="399"/>
      <c r="ILX76" s="399"/>
      <c r="ILY76" s="399"/>
      <c r="ILZ76" s="399"/>
      <c r="IMA76" s="399"/>
      <c r="IMB76" s="399"/>
      <c r="IMC76" s="399"/>
      <c r="IMD76" s="918"/>
      <c r="IME76" s="918"/>
      <c r="IMF76" s="918"/>
      <c r="IMG76" s="566"/>
      <c r="IMH76" s="399"/>
      <c r="IMI76" s="399"/>
      <c r="IMJ76" s="399"/>
      <c r="IMK76" s="567"/>
      <c r="IML76" s="399"/>
      <c r="IMM76" s="399"/>
      <c r="IMN76" s="399"/>
      <c r="IMO76" s="399"/>
      <c r="IMP76" s="399"/>
      <c r="IMQ76" s="399"/>
      <c r="IMR76" s="399"/>
      <c r="IMS76" s="399"/>
      <c r="IMT76" s="399"/>
      <c r="IMU76" s="918"/>
      <c r="IMV76" s="918"/>
      <c r="IMW76" s="918"/>
      <c r="IMX76" s="566"/>
      <c r="IMY76" s="399"/>
      <c r="IMZ76" s="399"/>
      <c r="INA76" s="399"/>
      <c r="INB76" s="567"/>
      <c r="INC76" s="399"/>
      <c r="IND76" s="399"/>
      <c r="INE76" s="399"/>
      <c r="INF76" s="399"/>
      <c r="ING76" s="399"/>
      <c r="INH76" s="399"/>
      <c r="INI76" s="399"/>
      <c r="INJ76" s="399"/>
      <c r="INK76" s="399"/>
      <c r="INL76" s="918"/>
      <c r="INM76" s="918"/>
      <c r="INN76" s="918"/>
      <c r="INO76" s="566"/>
      <c r="INP76" s="399"/>
      <c r="INQ76" s="399"/>
      <c r="INR76" s="399"/>
      <c r="INS76" s="567"/>
      <c r="INT76" s="399"/>
      <c r="INU76" s="399"/>
      <c r="INV76" s="399"/>
      <c r="INW76" s="399"/>
      <c r="INX76" s="399"/>
      <c r="INY76" s="399"/>
      <c r="INZ76" s="399"/>
      <c r="IOA76" s="399"/>
      <c r="IOB76" s="399"/>
      <c r="IOC76" s="918"/>
      <c r="IOD76" s="918"/>
      <c r="IOE76" s="918"/>
      <c r="IOF76" s="566"/>
      <c r="IOG76" s="399"/>
      <c r="IOH76" s="399"/>
      <c r="IOI76" s="399"/>
      <c r="IOJ76" s="567"/>
      <c r="IOK76" s="399"/>
      <c r="IOL76" s="399"/>
      <c r="IOM76" s="399"/>
      <c r="ION76" s="399"/>
      <c r="IOO76" s="399"/>
      <c r="IOP76" s="399"/>
      <c r="IOQ76" s="399"/>
      <c r="IOR76" s="399"/>
      <c r="IOS76" s="399"/>
      <c r="IOT76" s="918"/>
      <c r="IOU76" s="918"/>
      <c r="IOV76" s="918"/>
      <c r="IOW76" s="566"/>
      <c r="IOX76" s="399"/>
      <c r="IOY76" s="399"/>
      <c r="IOZ76" s="399"/>
      <c r="IPA76" s="567"/>
      <c r="IPB76" s="399"/>
      <c r="IPC76" s="399"/>
      <c r="IPD76" s="399"/>
      <c r="IPE76" s="399"/>
      <c r="IPF76" s="399"/>
      <c r="IPG76" s="399"/>
      <c r="IPH76" s="399"/>
      <c r="IPI76" s="399"/>
      <c r="IPJ76" s="399"/>
      <c r="IPK76" s="918"/>
      <c r="IPL76" s="918"/>
      <c r="IPM76" s="918"/>
      <c r="IPN76" s="566"/>
      <c r="IPO76" s="399"/>
      <c r="IPP76" s="399"/>
      <c r="IPQ76" s="399"/>
      <c r="IPR76" s="567"/>
      <c r="IPS76" s="399"/>
      <c r="IPT76" s="399"/>
      <c r="IPU76" s="399"/>
      <c r="IPV76" s="399"/>
      <c r="IPW76" s="399"/>
      <c r="IPX76" s="399"/>
      <c r="IPY76" s="399"/>
      <c r="IPZ76" s="399"/>
      <c r="IQA76" s="399"/>
      <c r="IQB76" s="918"/>
      <c r="IQC76" s="918"/>
      <c r="IQD76" s="918"/>
      <c r="IQE76" s="566"/>
      <c r="IQF76" s="399"/>
      <c r="IQG76" s="399"/>
      <c r="IQH76" s="399"/>
      <c r="IQI76" s="567"/>
      <c r="IQJ76" s="399"/>
      <c r="IQK76" s="399"/>
      <c r="IQL76" s="399"/>
      <c r="IQM76" s="399"/>
      <c r="IQN76" s="399"/>
      <c r="IQO76" s="399"/>
      <c r="IQP76" s="399"/>
      <c r="IQQ76" s="399"/>
      <c r="IQR76" s="399"/>
      <c r="IQS76" s="918"/>
      <c r="IQT76" s="918"/>
      <c r="IQU76" s="918"/>
      <c r="IQV76" s="566"/>
      <c r="IQW76" s="399"/>
      <c r="IQX76" s="399"/>
      <c r="IQY76" s="399"/>
      <c r="IQZ76" s="567"/>
      <c r="IRA76" s="399"/>
      <c r="IRB76" s="399"/>
      <c r="IRC76" s="399"/>
      <c r="IRD76" s="399"/>
      <c r="IRE76" s="399"/>
      <c r="IRF76" s="399"/>
      <c r="IRG76" s="399"/>
      <c r="IRH76" s="399"/>
      <c r="IRI76" s="399"/>
      <c r="IRJ76" s="918"/>
      <c r="IRK76" s="918"/>
      <c r="IRL76" s="918"/>
      <c r="IRM76" s="566"/>
      <c r="IRN76" s="399"/>
      <c r="IRO76" s="399"/>
      <c r="IRP76" s="399"/>
      <c r="IRQ76" s="567"/>
      <c r="IRR76" s="399"/>
      <c r="IRS76" s="399"/>
      <c r="IRT76" s="399"/>
      <c r="IRU76" s="399"/>
      <c r="IRV76" s="399"/>
      <c r="IRW76" s="399"/>
      <c r="IRX76" s="399"/>
      <c r="IRY76" s="399"/>
      <c r="IRZ76" s="399"/>
      <c r="ISA76" s="918"/>
      <c r="ISB76" s="918"/>
      <c r="ISC76" s="918"/>
      <c r="ISD76" s="566"/>
      <c r="ISE76" s="399"/>
      <c r="ISF76" s="399"/>
      <c r="ISG76" s="399"/>
      <c r="ISH76" s="567"/>
      <c r="ISI76" s="399"/>
      <c r="ISJ76" s="399"/>
      <c r="ISK76" s="399"/>
      <c r="ISL76" s="399"/>
      <c r="ISM76" s="399"/>
      <c r="ISN76" s="399"/>
      <c r="ISO76" s="399"/>
      <c r="ISP76" s="399"/>
      <c r="ISQ76" s="399"/>
      <c r="ISR76" s="918"/>
      <c r="ISS76" s="918"/>
      <c r="IST76" s="918"/>
      <c r="ISU76" s="566"/>
      <c r="ISV76" s="399"/>
      <c r="ISW76" s="399"/>
      <c r="ISX76" s="399"/>
      <c r="ISY76" s="567"/>
      <c r="ISZ76" s="399"/>
      <c r="ITA76" s="399"/>
      <c r="ITB76" s="399"/>
      <c r="ITC76" s="399"/>
      <c r="ITD76" s="399"/>
      <c r="ITE76" s="399"/>
      <c r="ITF76" s="399"/>
      <c r="ITG76" s="399"/>
      <c r="ITH76" s="399"/>
      <c r="ITI76" s="918"/>
      <c r="ITJ76" s="918"/>
      <c r="ITK76" s="918"/>
      <c r="ITL76" s="566"/>
      <c r="ITM76" s="399"/>
      <c r="ITN76" s="399"/>
      <c r="ITO76" s="399"/>
      <c r="ITP76" s="567"/>
      <c r="ITQ76" s="399"/>
      <c r="ITR76" s="399"/>
      <c r="ITS76" s="399"/>
      <c r="ITT76" s="399"/>
      <c r="ITU76" s="399"/>
      <c r="ITV76" s="399"/>
      <c r="ITW76" s="399"/>
      <c r="ITX76" s="399"/>
      <c r="ITY76" s="399"/>
      <c r="ITZ76" s="918"/>
      <c r="IUA76" s="918"/>
      <c r="IUB76" s="918"/>
      <c r="IUC76" s="566"/>
      <c r="IUD76" s="399"/>
      <c r="IUE76" s="399"/>
      <c r="IUF76" s="399"/>
      <c r="IUG76" s="567"/>
      <c r="IUH76" s="399"/>
      <c r="IUI76" s="399"/>
      <c r="IUJ76" s="399"/>
      <c r="IUK76" s="399"/>
      <c r="IUL76" s="399"/>
      <c r="IUM76" s="399"/>
      <c r="IUN76" s="399"/>
      <c r="IUO76" s="399"/>
      <c r="IUP76" s="399"/>
      <c r="IUQ76" s="918"/>
      <c r="IUR76" s="918"/>
      <c r="IUS76" s="918"/>
      <c r="IUT76" s="566"/>
      <c r="IUU76" s="399"/>
      <c r="IUV76" s="399"/>
      <c r="IUW76" s="399"/>
      <c r="IUX76" s="567"/>
      <c r="IUY76" s="399"/>
      <c r="IUZ76" s="399"/>
      <c r="IVA76" s="399"/>
      <c r="IVB76" s="399"/>
      <c r="IVC76" s="399"/>
      <c r="IVD76" s="399"/>
      <c r="IVE76" s="399"/>
      <c r="IVF76" s="399"/>
      <c r="IVG76" s="399"/>
      <c r="IVH76" s="918"/>
      <c r="IVI76" s="918"/>
      <c r="IVJ76" s="918"/>
      <c r="IVK76" s="566"/>
      <c r="IVL76" s="399"/>
      <c r="IVM76" s="399"/>
      <c r="IVN76" s="399"/>
      <c r="IVO76" s="567"/>
      <c r="IVP76" s="399"/>
      <c r="IVQ76" s="399"/>
      <c r="IVR76" s="399"/>
      <c r="IVS76" s="399"/>
      <c r="IVT76" s="399"/>
      <c r="IVU76" s="399"/>
      <c r="IVV76" s="399"/>
      <c r="IVW76" s="399"/>
      <c r="IVX76" s="399"/>
      <c r="IVY76" s="918"/>
      <c r="IVZ76" s="918"/>
      <c r="IWA76" s="918"/>
      <c r="IWB76" s="566"/>
      <c r="IWC76" s="399"/>
      <c r="IWD76" s="399"/>
      <c r="IWE76" s="399"/>
      <c r="IWF76" s="567"/>
      <c r="IWG76" s="399"/>
      <c r="IWH76" s="399"/>
      <c r="IWI76" s="399"/>
      <c r="IWJ76" s="399"/>
      <c r="IWK76" s="399"/>
      <c r="IWL76" s="399"/>
      <c r="IWM76" s="399"/>
      <c r="IWN76" s="399"/>
      <c r="IWO76" s="399"/>
      <c r="IWP76" s="918"/>
      <c r="IWQ76" s="918"/>
      <c r="IWR76" s="918"/>
      <c r="IWS76" s="566"/>
      <c r="IWT76" s="399"/>
      <c r="IWU76" s="399"/>
      <c r="IWV76" s="399"/>
      <c r="IWW76" s="567"/>
      <c r="IWX76" s="399"/>
      <c r="IWY76" s="399"/>
      <c r="IWZ76" s="399"/>
      <c r="IXA76" s="399"/>
      <c r="IXB76" s="399"/>
      <c r="IXC76" s="399"/>
      <c r="IXD76" s="399"/>
      <c r="IXE76" s="399"/>
      <c r="IXF76" s="399"/>
      <c r="IXG76" s="918"/>
      <c r="IXH76" s="918"/>
      <c r="IXI76" s="918"/>
      <c r="IXJ76" s="566"/>
      <c r="IXK76" s="399"/>
      <c r="IXL76" s="399"/>
      <c r="IXM76" s="399"/>
      <c r="IXN76" s="567"/>
      <c r="IXO76" s="399"/>
      <c r="IXP76" s="399"/>
      <c r="IXQ76" s="399"/>
      <c r="IXR76" s="399"/>
      <c r="IXS76" s="399"/>
      <c r="IXT76" s="399"/>
      <c r="IXU76" s="399"/>
      <c r="IXV76" s="399"/>
      <c r="IXW76" s="399"/>
      <c r="IXX76" s="918"/>
      <c r="IXY76" s="918"/>
      <c r="IXZ76" s="918"/>
      <c r="IYA76" s="566"/>
      <c r="IYB76" s="399"/>
      <c r="IYC76" s="399"/>
      <c r="IYD76" s="399"/>
      <c r="IYE76" s="567"/>
      <c r="IYF76" s="399"/>
      <c r="IYG76" s="399"/>
      <c r="IYH76" s="399"/>
      <c r="IYI76" s="399"/>
      <c r="IYJ76" s="399"/>
      <c r="IYK76" s="399"/>
      <c r="IYL76" s="399"/>
      <c r="IYM76" s="399"/>
      <c r="IYN76" s="399"/>
      <c r="IYO76" s="918"/>
      <c r="IYP76" s="918"/>
      <c r="IYQ76" s="918"/>
      <c r="IYR76" s="566"/>
      <c r="IYS76" s="399"/>
      <c r="IYT76" s="399"/>
      <c r="IYU76" s="399"/>
      <c r="IYV76" s="567"/>
      <c r="IYW76" s="399"/>
      <c r="IYX76" s="399"/>
      <c r="IYY76" s="399"/>
      <c r="IYZ76" s="399"/>
      <c r="IZA76" s="399"/>
      <c r="IZB76" s="399"/>
      <c r="IZC76" s="399"/>
      <c r="IZD76" s="399"/>
      <c r="IZE76" s="399"/>
      <c r="IZF76" s="918"/>
      <c r="IZG76" s="918"/>
      <c r="IZH76" s="918"/>
      <c r="IZI76" s="566"/>
      <c r="IZJ76" s="399"/>
      <c r="IZK76" s="399"/>
      <c r="IZL76" s="399"/>
      <c r="IZM76" s="567"/>
      <c r="IZN76" s="399"/>
      <c r="IZO76" s="399"/>
      <c r="IZP76" s="399"/>
      <c r="IZQ76" s="399"/>
      <c r="IZR76" s="399"/>
      <c r="IZS76" s="399"/>
      <c r="IZT76" s="399"/>
      <c r="IZU76" s="399"/>
      <c r="IZV76" s="399"/>
      <c r="IZW76" s="918"/>
      <c r="IZX76" s="918"/>
      <c r="IZY76" s="918"/>
      <c r="IZZ76" s="566"/>
      <c r="JAA76" s="399"/>
      <c r="JAB76" s="399"/>
      <c r="JAC76" s="399"/>
      <c r="JAD76" s="567"/>
      <c r="JAE76" s="399"/>
      <c r="JAF76" s="399"/>
      <c r="JAG76" s="399"/>
      <c r="JAH76" s="399"/>
      <c r="JAI76" s="399"/>
      <c r="JAJ76" s="399"/>
      <c r="JAK76" s="399"/>
      <c r="JAL76" s="399"/>
      <c r="JAM76" s="399"/>
      <c r="JAN76" s="918"/>
      <c r="JAO76" s="918"/>
      <c r="JAP76" s="918"/>
      <c r="JAQ76" s="566"/>
      <c r="JAR76" s="399"/>
      <c r="JAS76" s="399"/>
      <c r="JAT76" s="399"/>
      <c r="JAU76" s="567"/>
      <c r="JAV76" s="399"/>
      <c r="JAW76" s="399"/>
      <c r="JAX76" s="399"/>
      <c r="JAY76" s="399"/>
      <c r="JAZ76" s="399"/>
      <c r="JBA76" s="399"/>
      <c r="JBB76" s="399"/>
      <c r="JBC76" s="399"/>
      <c r="JBD76" s="399"/>
      <c r="JBE76" s="918"/>
      <c r="JBF76" s="918"/>
      <c r="JBG76" s="918"/>
      <c r="JBH76" s="566"/>
      <c r="JBI76" s="399"/>
      <c r="JBJ76" s="399"/>
      <c r="JBK76" s="399"/>
      <c r="JBL76" s="567"/>
      <c r="JBM76" s="399"/>
      <c r="JBN76" s="399"/>
      <c r="JBO76" s="399"/>
      <c r="JBP76" s="399"/>
      <c r="JBQ76" s="399"/>
      <c r="JBR76" s="399"/>
      <c r="JBS76" s="399"/>
      <c r="JBT76" s="399"/>
      <c r="JBU76" s="399"/>
      <c r="JBV76" s="918"/>
      <c r="JBW76" s="918"/>
      <c r="JBX76" s="918"/>
      <c r="JBY76" s="566"/>
      <c r="JBZ76" s="399"/>
      <c r="JCA76" s="399"/>
      <c r="JCB76" s="399"/>
      <c r="JCC76" s="567"/>
      <c r="JCD76" s="399"/>
      <c r="JCE76" s="399"/>
      <c r="JCF76" s="399"/>
      <c r="JCG76" s="399"/>
      <c r="JCH76" s="399"/>
      <c r="JCI76" s="399"/>
      <c r="JCJ76" s="399"/>
      <c r="JCK76" s="399"/>
      <c r="JCL76" s="399"/>
      <c r="JCM76" s="918"/>
      <c r="JCN76" s="918"/>
      <c r="JCO76" s="918"/>
      <c r="JCP76" s="566"/>
      <c r="JCQ76" s="399"/>
      <c r="JCR76" s="399"/>
      <c r="JCS76" s="399"/>
      <c r="JCT76" s="567"/>
      <c r="JCU76" s="399"/>
      <c r="JCV76" s="399"/>
      <c r="JCW76" s="399"/>
      <c r="JCX76" s="399"/>
      <c r="JCY76" s="399"/>
      <c r="JCZ76" s="399"/>
      <c r="JDA76" s="399"/>
      <c r="JDB76" s="399"/>
      <c r="JDC76" s="399"/>
      <c r="JDD76" s="918"/>
      <c r="JDE76" s="918"/>
      <c r="JDF76" s="918"/>
      <c r="JDG76" s="566"/>
      <c r="JDH76" s="399"/>
      <c r="JDI76" s="399"/>
      <c r="JDJ76" s="399"/>
      <c r="JDK76" s="567"/>
      <c r="JDL76" s="399"/>
      <c r="JDM76" s="399"/>
      <c r="JDN76" s="399"/>
      <c r="JDO76" s="399"/>
      <c r="JDP76" s="399"/>
      <c r="JDQ76" s="399"/>
      <c r="JDR76" s="399"/>
      <c r="JDS76" s="399"/>
      <c r="JDT76" s="399"/>
      <c r="JDU76" s="918"/>
      <c r="JDV76" s="918"/>
      <c r="JDW76" s="918"/>
      <c r="JDX76" s="566"/>
      <c r="JDY76" s="399"/>
      <c r="JDZ76" s="399"/>
      <c r="JEA76" s="399"/>
      <c r="JEB76" s="567"/>
      <c r="JEC76" s="399"/>
      <c r="JED76" s="399"/>
      <c r="JEE76" s="399"/>
      <c r="JEF76" s="399"/>
      <c r="JEG76" s="399"/>
      <c r="JEH76" s="399"/>
      <c r="JEI76" s="399"/>
      <c r="JEJ76" s="399"/>
      <c r="JEK76" s="399"/>
      <c r="JEL76" s="918"/>
      <c r="JEM76" s="918"/>
      <c r="JEN76" s="918"/>
      <c r="JEO76" s="566"/>
      <c r="JEP76" s="399"/>
      <c r="JEQ76" s="399"/>
      <c r="JER76" s="399"/>
      <c r="JES76" s="567"/>
      <c r="JET76" s="399"/>
      <c r="JEU76" s="399"/>
      <c r="JEV76" s="399"/>
      <c r="JEW76" s="399"/>
      <c r="JEX76" s="399"/>
      <c r="JEY76" s="399"/>
      <c r="JEZ76" s="399"/>
      <c r="JFA76" s="399"/>
      <c r="JFB76" s="399"/>
      <c r="JFC76" s="918"/>
      <c r="JFD76" s="918"/>
      <c r="JFE76" s="918"/>
      <c r="JFF76" s="566"/>
      <c r="JFG76" s="399"/>
      <c r="JFH76" s="399"/>
      <c r="JFI76" s="399"/>
      <c r="JFJ76" s="567"/>
      <c r="JFK76" s="399"/>
      <c r="JFL76" s="399"/>
      <c r="JFM76" s="399"/>
      <c r="JFN76" s="399"/>
      <c r="JFO76" s="399"/>
      <c r="JFP76" s="399"/>
      <c r="JFQ76" s="399"/>
      <c r="JFR76" s="399"/>
      <c r="JFS76" s="399"/>
      <c r="JFT76" s="918"/>
      <c r="JFU76" s="918"/>
      <c r="JFV76" s="918"/>
      <c r="JFW76" s="566"/>
      <c r="JFX76" s="399"/>
      <c r="JFY76" s="399"/>
      <c r="JFZ76" s="399"/>
      <c r="JGA76" s="567"/>
      <c r="JGB76" s="399"/>
      <c r="JGC76" s="399"/>
      <c r="JGD76" s="399"/>
      <c r="JGE76" s="399"/>
      <c r="JGF76" s="399"/>
      <c r="JGG76" s="399"/>
      <c r="JGH76" s="399"/>
      <c r="JGI76" s="399"/>
      <c r="JGJ76" s="399"/>
      <c r="JGK76" s="918"/>
      <c r="JGL76" s="918"/>
      <c r="JGM76" s="918"/>
      <c r="JGN76" s="566"/>
      <c r="JGO76" s="399"/>
      <c r="JGP76" s="399"/>
      <c r="JGQ76" s="399"/>
      <c r="JGR76" s="567"/>
      <c r="JGS76" s="399"/>
      <c r="JGT76" s="399"/>
      <c r="JGU76" s="399"/>
      <c r="JGV76" s="399"/>
      <c r="JGW76" s="399"/>
      <c r="JGX76" s="399"/>
      <c r="JGY76" s="399"/>
      <c r="JGZ76" s="399"/>
      <c r="JHA76" s="399"/>
      <c r="JHB76" s="918"/>
      <c r="JHC76" s="918"/>
      <c r="JHD76" s="918"/>
      <c r="JHE76" s="566"/>
      <c r="JHF76" s="399"/>
      <c r="JHG76" s="399"/>
      <c r="JHH76" s="399"/>
      <c r="JHI76" s="567"/>
      <c r="JHJ76" s="399"/>
      <c r="JHK76" s="399"/>
      <c r="JHL76" s="399"/>
      <c r="JHM76" s="399"/>
      <c r="JHN76" s="399"/>
      <c r="JHO76" s="399"/>
      <c r="JHP76" s="399"/>
      <c r="JHQ76" s="399"/>
      <c r="JHR76" s="399"/>
      <c r="JHS76" s="918"/>
      <c r="JHT76" s="918"/>
      <c r="JHU76" s="918"/>
      <c r="JHV76" s="566"/>
      <c r="JHW76" s="399"/>
      <c r="JHX76" s="399"/>
      <c r="JHY76" s="399"/>
      <c r="JHZ76" s="567"/>
      <c r="JIA76" s="399"/>
      <c r="JIB76" s="399"/>
      <c r="JIC76" s="399"/>
      <c r="JID76" s="399"/>
      <c r="JIE76" s="399"/>
      <c r="JIF76" s="399"/>
      <c r="JIG76" s="399"/>
      <c r="JIH76" s="399"/>
      <c r="JII76" s="399"/>
      <c r="JIJ76" s="918"/>
      <c r="JIK76" s="918"/>
      <c r="JIL76" s="918"/>
      <c r="JIM76" s="566"/>
      <c r="JIN76" s="399"/>
      <c r="JIO76" s="399"/>
      <c r="JIP76" s="399"/>
      <c r="JIQ76" s="567"/>
      <c r="JIR76" s="399"/>
      <c r="JIS76" s="399"/>
      <c r="JIT76" s="399"/>
      <c r="JIU76" s="399"/>
      <c r="JIV76" s="399"/>
      <c r="JIW76" s="399"/>
      <c r="JIX76" s="399"/>
      <c r="JIY76" s="399"/>
      <c r="JIZ76" s="399"/>
      <c r="JJA76" s="918"/>
      <c r="JJB76" s="918"/>
      <c r="JJC76" s="918"/>
      <c r="JJD76" s="566"/>
      <c r="JJE76" s="399"/>
      <c r="JJF76" s="399"/>
      <c r="JJG76" s="399"/>
      <c r="JJH76" s="567"/>
      <c r="JJI76" s="399"/>
      <c r="JJJ76" s="399"/>
      <c r="JJK76" s="399"/>
      <c r="JJL76" s="399"/>
      <c r="JJM76" s="399"/>
      <c r="JJN76" s="399"/>
      <c r="JJO76" s="399"/>
      <c r="JJP76" s="399"/>
      <c r="JJQ76" s="399"/>
      <c r="JJR76" s="918"/>
      <c r="JJS76" s="918"/>
      <c r="JJT76" s="918"/>
      <c r="JJU76" s="566"/>
      <c r="JJV76" s="399"/>
      <c r="JJW76" s="399"/>
      <c r="JJX76" s="399"/>
      <c r="JJY76" s="567"/>
      <c r="JJZ76" s="399"/>
      <c r="JKA76" s="399"/>
      <c r="JKB76" s="399"/>
      <c r="JKC76" s="399"/>
      <c r="JKD76" s="399"/>
      <c r="JKE76" s="399"/>
      <c r="JKF76" s="399"/>
      <c r="JKG76" s="399"/>
      <c r="JKH76" s="399"/>
      <c r="JKI76" s="918"/>
      <c r="JKJ76" s="918"/>
      <c r="JKK76" s="918"/>
      <c r="JKL76" s="566"/>
      <c r="JKM76" s="399"/>
      <c r="JKN76" s="399"/>
      <c r="JKO76" s="399"/>
      <c r="JKP76" s="567"/>
      <c r="JKQ76" s="399"/>
      <c r="JKR76" s="399"/>
      <c r="JKS76" s="399"/>
      <c r="JKT76" s="399"/>
      <c r="JKU76" s="399"/>
      <c r="JKV76" s="399"/>
      <c r="JKW76" s="399"/>
      <c r="JKX76" s="399"/>
      <c r="JKY76" s="399"/>
      <c r="JKZ76" s="918"/>
      <c r="JLA76" s="918"/>
      <c r="JLB76" s="918"/>
      <c r="JLC76" s="566"/>
      <c r="JLD76" s="399"/>
      <c r="JLE76" s="399"/>
      <c r="JLF76" s="399"/>
      <c r="JLG76" s="567"/>
      <c r="JLH76" s="399"/>
      <c r="JLI76" s="399"/>
      <c r="JLJ76" s="399"/>
      <c r="JLK76" s="399"/>
      <c r="JLL76" s="399"/>
      <c r="JLM76" s="399"/>
      <c r="JLN76" s="399"/>
      <c r="JLO76" s="399"/>
      <c r="JLP76" s="399"/>
      <c r="JLQ76" s="918"/>
      <c r="JLR76" s="918"/>
      <c r="JLS76" s="918"/>
      <c r="JLT76" s="566"/>
      <c r="JLU76" s="399"/>
      <c r="JLV76" s="399"/>
      <c r="JLW76" s="399"/>
      <c r="JLX76" s="567"/>
      <c r="JLY76" s="399"/>
      <c r="JLZ76" s="399"/>
      <c r="JMA76" s="399"/>
      <c r="JMB76" s="399"/>
      <c r="JMC76" s="399"/>
      <c r="JMD76" s="399"/>
      <c r="JME76" s="399"/>
      <c r="JMF76" s="399"/>
      <c r="JMG76" s="399"/>
      <c r="JMH76" s="918"/>
      <c r="JMI76" s="918"/>
      <c r="JMJ76" s="918"/>
      <c r="JMK76" s="566"/>
      <c r="JML76" s="399"/>
      <c r="JMM76" s="399"/>
      <c r="JMN76" s="399"/>
      <c r="JMO76" s="567"/>
      <c r="JMP76" s="399"/>
      <c r="JMQ76" s="399"/>
      <c r="JMR76" s="399"/>
      <c r="JMS76" s="399"/>
      <c r="JMT76" s="399"/>
      <c r="JMU76" s="399"/>
      <c r="JMV76" s="399"/>
      <c r="JMW76" s="399"/>
      <c r="JMX76" s="399"/>
      <c r="JMY76" s="918"/>
      <c r="JMZ76" s="918"/>
      <c r="JNA76" s="918"/>
      <c r="JNB76" s="566"/>
      <c r="JNC76" s="399"/>
      <c r="JND76" s="399"/>
      <c r="JNE76" s="399"/>
      <c r="JNF76" s="567"/>
      <c r="JNG76" s="399"/>
      <c r="JNH76" s="399"/>
      <c r="JNI76" s="399"/>
      <c r="JNJ76" s="399"/>
      <c r="JNK76" s="399"/>
      <c r="JNL76" s="399"/>
      <c r="JNM76" s="399"/>
      <c r="JNN76" s="399"/>
      <c r="JNO76" s="399"/>
      <c r="JNP76" s="918"/>
      <c r="JNQ76" s="918"/>
      <c r="JNR76" s="918"/>
      <c r="JNS76" s="566"/>
      <c r="JNT76" s="399"/>
      <c r="JNU76" s="399"/>
      <c r="JNV76" s="399"/>
      <c r="JNW76" s="567"/>
      <c r="JNX76" s="399"/>
      <c r="JNY76" s="399"/>
      <c r="JNZ76" s="399"/>
      <c r="JOA76" s="399"/>
      <c r="JOB76" s="399"/>
      <c r="JOC76" s="399"/>
      <c r="JOD76" s="399"/>
      <c r="JOE76" s="399"/>
      <c r="JOF76" s="399"/>
      <c r="JOG76" s="918"/>
      <c r="JOH76" s="918"/>
      <c r="JOI76" s="918"/>
      <c r="JOJ76" s="566"/>
      <c r="JOK76" s="399"/>
      <c r="JOL76" s="399"/>
      <c r="JOM76" s="399"/>
      <c r="JON76" s="567"/>
      <c r="JOO76" s="399"/>
      <c r="JOP76" s="399"/>
      <c r="JOQ76" s="399"/>
      <c r="JOR76" s="399"/>
      <c r="JOS76" s="399"/>
      <c r="JOT76" s="399"/>
      <c r="JOU76" s="399"/>
      <c r="JOV76" s="399"/>
      <c r="JOW76" s="399"/>
      <c r="JOX76" s="918"/>
      <c r="JOY76" s="918"/>
      <c r="JOZ76" s="918"/>
      <c r="JPA76" s="566"/>
      <c r="JPB76" s="399"/>
      <c r="JPC76" s="399"/>
      <c r="JPD76" s="399"/>
      <c r="JPE76" s="567"/>
      <c r="JPF76" s="399"/>
      <c r="JPG76" s="399"/>
      <c r="JPH76" s="399"/>
      <c r="JPI76" s="399"/>
      <c r="JPJ76" s="399"/>
      <c r="JPK76" s="399"/>
      <c r="JPL76" s="399"/>
      <c r="JPM76" s="399"/>
      <c r="JPN76" s="399"/>
      <c r="JPO76" s="918"/>
      <c r="JPP76" s="918"/>
      <c r="JPQ76" s="918"/>
      <c r="JPR76" s="566"/>
      <c r="JPS76" s="399"/>
      <c r="JPT76" s="399"/>
      <c r="JPU76" s="399"/>
      <c r="JPV76" s="567"/>
      <c r="JPW76" s="399"/>
      <c r="JPX76" s="399"/>
      <c r="JPY76" s="399"/>
      <c r="JPZ76" s="399"/>
      <c r="JQA76" s="399"/>
      <c r="JQB76" s="399"/>
      <c r="JQC76" s="399"/>
      <c r="JQD76" s="399"/>
      <c r="JQE76" s="399"/>
      <c r="JQF76" s="918"/>
      <c r="JQG76" s="918"/>
      <c r="JQH76" s="918"/>
      <c r="JQI76" s="566"/>
      <c r="JQJ76" s="399"/>
      <c r="JQK76" s="399"/>
      <c r="JQL76" s="399"/>
      <c r="JQM76" s="567"/>
      <c r="JQN76" s="399"/>
      <c r="JQO76" s="399"/>
      <c r="JQP76" s="399"/>
      <c r="JQQ76" s="399"/>
      <c r="JQR76" s="399"/>
      <c r="JQS76" s="399"/>
      <c r="JQT76" s="399"/>
      <c r="JQU76" s="399"/>
      <c r="JQV76" s="399"/>
      <c r="JQW76" s="918"/>
      <c r="JQX76" s="918"/>
      <c r="JQY76" s="918"/>
      <c r="JQZ76" s="566"/>
      <c r="JRA76" s="399"/>
      <c r="JRB76" s="399"/>
      <c r="JRC76" s="399"/>
      <c r="JRD76" s="567"/>
      <c r="JRE76" s="399"/>
      <c r="JRF76" s="399"/>
      <c r="JRG76" s="399"/>
      <c r="JRH76" s="399"/>
      <c r="JRI76" s="399"/>
      <c r="JRJ76" s="399"/>
      <c r="JRK76" s="399"/>
      <c r="JRL76" s="399"/>
      <c r="JRM76" s="399"/>
      <c r="JRN76" s="918"/>
      <c r="JRO76" s="918"/>
      <c r="JRP76" s="918"/>
      <c r="JRQ76" s="566"/>
      <c r="JRR76" s="399"/>
      <c r="JRS76" s="399"/>
      <c r="JRT76" s="399"/>
      <c r="JRU76" s="567"/>
      <c r="JRV76" s="399"/>
      <c r="JRW76" s="399"/>
      <c r="JRX76" s="399"/>
      <c r="JRY76" s="399"/>
      <c r="JRZ76" s="399"/>
      <c r="JSA76" s="399"/>
      <c r="JSB76" s="399"/>
      <c r="JSC76" s="399"/>
      <c r="JSD76" s="399"/>
      <c r="JSE76" s="918"/>
      <c r="JSF76" s="918"/>
      <c r="JSG76" s="918"/>
      <c r="JSH76" s="566"/>
      <c r="JSI76" s="399"/>
      <c r="JSJ76" s="399"/>
      <c r="JSK76" s="399"/>
      <c r="JSL76" s="567"/>
      <c r="JSM76" s="399"/>
      <c r="JSN76" s="399"/>
      <c r="JSO76" s="399"/>
      <c r="JSP76" s="399"/>
      <c r="JSQ76" s="399"/>
      <c r="JSR76" s="399"/>
      <c r="JSS76" s="399"/>
      <c r="JST76" s="399"/>
      <c r="JSU76" s="399"/>
      <c r="JSV76" s="918"/>
      <c r="JSW76" s="918"/>
      <c r="JSX76" s="918"/>
      <c r="JSY76" s="566"/>
      <c r="JSZ76" s="399"/>
      <c r="JTA76" s="399"/>
      <c r="JTB76" s="399"/>
      <c r="JTC76" s="567"/>
      <c r="JTD76" s="399"/>
      <c r="JTE76" s="399"/>
      <c r="JTF76" s="399"/>
      <c r="JTG76" s="399"/>
      <c r="JTH76" s="399"/>
      <c r="JTI76" s="399"/>
      <c r="JTJ76" s="399"/>
      <c r="JTK76" s="399"/>
      <c r="JTL76" s="399"/>
      <c r="JTM76" s="918"/>
      <c r="JTN76" s="918"/>
      <c r="JTO76" s="918"/>
      <c r="JTP76" s="566"/>
      <c r="JTQ76" s="399"/>
      <c r="JTR76" s="399"/>
      <c r="JTS76" s="399"/>
      <c r="JTT76" s="567"/>
      <c r="JTU76" s="399"/>
      <c r="JTV76" s="399"/>
      <c r="JTW76" s="399"/>
      <c r="JTX76" s="399"/>
      <c r="JTY76" s="399"/>
      <c r="JTZ76" s="399"/>
      <c r="JUA76" s="399"/>
      <c r="JUB76" s="399"/>
      <c r="JUC76" s="399"/>
      <c r="JUD76" s="918"/>
      <c r="JUE76" s="918"/>
      <c r="JUF76" s="918"/>
      <c r="JUG76" s="566"/>
      <c r="JUH76" s="399"/>
      <c r="JUI76" s="399"/>
      <c r="JUJ76" s="399"/>
      <c r="JUK76" s="567"/>
      <c r="JUL76" s="399"/>
      <c r="JUM76" s="399"/>
      <c r="JUN76" s="399"/>
      <c r="JUO76" s="399"/>
      <c r="JUP76" s="399"/>
      <c r="JUQ76" s="399"/>
      <c r="JUR76" s="399"/>
      <c r="JUS76" s="399"/>
      <c r="JUT76" s="399"/>
      <c r="JUU76" s="918"/>
      <c r="JUV76" s="918"/>
      <c r="JUW76" s="918"/>
      <c r="JUX76" s="566"/>
      <c r="JUY76" s="399"/>
      <c r="JUZ76" s="399"/>
      <c r="JVA76" s="399"/>
      <c r="JVB76" s="567"/>
      <c r="JVC76" s="399"/>
      <c r="JVD76" s="399"/>
      <c r="JVE76" s="399"/>
      <c r="JVF76" s="399"/>
      <c r="JVG76" s="399"/>
      <c r="JVH76" s="399"/>
      <c r="JVI76" s="399"/>
      <c r="JVJ76" s="399"/>
      <c r="JVK76" s="399"/>
      <c r="JVL76" s="918"/>
      <c r="JVM76" s="918"/>
      <c r="JVN76" s="918"/>
      <c r="JVO76" s="566"/>
      <c r="JVP76" s="399"/>
      <c r="JVQ76" s="399"/>
      <c r="JVR76" s="399"/>
      <c r="JVS76" s="567"/>
      <c r="JVT76" s="399"/>
      <c r="JVU76" s="399"/>
      <c r="JVV76" s="399"/>
      <c r="JVW76" s="399"/>
      <c r="JVX76" s="399"/>
      <c r="JVY76" s="399"/>
      <c r="JVZ76" s="399"/>
      <c r="JWA76" s="399"/>
      <c r="JWB76" s="399"/>
      <c r="JWC76" s="918"/>
      <c r="JWD76" s="918"/>
      <c r="JWE76" s="918"/>
      <c r="JWF76" s="566"/>
      <c r="JWG76" s="399"/>
      <c r="JWH76" s="399"/>
      <c r="JWI76" s="399"/>
      <c r="JWJ76" s="567"/>
      <c r="JWK76" s="399"/>
      <c r="JWL76" s="399"/>
      <c r="JWM76" s="399"/>
      <c r="JWN76" s="399"/>
      <c r="JWO76" s="399"/>
      <c r="JWP76" s="399"/>
      <c r="JWQ76" s="399"/>
      <c r="JWR76" s="399"/>
      <c r="JWS76" s="399"/>
      <c r="JWT76" s="918"/>
      <c r="JWU76" s="918"/>
      <c r="JWV76" s="918"/>
      <c r="JWW76" s="566"/>
      <c r="JWX76" s="399"/>
      <c r="JWY76" s="399"/>
      <c r="JWZ76" s="399"/>
      <c r="JXA76" s="567"/>
      <c r="JXB76" s="399"/>
      <c r="JXC76" s="399"/>
      <c r="JXD76" s="399"/>
      <c r="JXE76" s="399"/>
      <c r="JXF76" s="399"/>
      <c r="JXG76" s="399"/>
      <c r="JXH76" s="399"/>
      <c r="JXI76" s="399"/>
      <c r="JXJ76" s="399"/>
      <c r="JXK76" s="918"/>
      <c r="JXL76" s="918"/>
      <c r="JXM76" s="918"/>
      <c r="JXN76" s="566"/>
      <c r="JXO76" s="399"/>
      <c r="JXP76" s="399"/>
      <c r="JXQ76" s="399"/>
      <c r="JXR76" s="567"/>
      <c r="JXS76" s="399"/>
      <c r="JXT76" s="399"/>
      <c r="JXU76" s="399"/>
      <c r="JXV76" s="399"/>
      <c r="JXW76" s="399"/>
      <c r="JXX76" s="399"/>
      <c r="JXY76" s="399"/>
      <c r="JXZ76" s="399"/>
      <c r="JYA76" s="399"/>
      <c r="JYB76" s="918"/>
      <c r="JYC76" s="918"/>
      <c r="JYD76" s="918"/>
      <c r="JYE76" s="566"/>
      <c r="JYF76" s="399"/>
      <c r="JYG76" s="399"/>
      <c r="JYH76" s="399"/>
      <c r="JYI76" s="567"/>
      <c r="JYJ76" s="399"/>
      <c r="JYK76" s="399"/>
      <c r="JYL76" s="399"/>
      <c r="JYM76" s="399"/>
      <c r="JYN76" s="399"/>
      <c r="JYO76" s="399"/>
      <c r="JYP76" s="399"/>
      <c r="JYQ76" s="399"/>
      <c r="JYR76" s="399"/>
      <c r="JYS76" s="918"/>
      <c r="JYT76" s="918"/>
      <c r="JYU76" s="918"/>
      <c r="JYV76" s="566"/>
      <c r="JYW76" s="399"/>
      <c r="JYX76" s="399"/>
      <c r="JYY76" s="399"/>
      <c r="JYZ76" s="567"/>
      <c r="JZA76" s="399"/>
      <c r="JZB76" s="399"/>
      <c r="JZC76" s="399"/>
      <c r="JZD76" s="399"/>
      <c r="JZE76" s="399"/>
      <c r="JZF76" s="399"/>
      <c r="JZG76" s="399"/>
      <c r="JZH76" s="399"/>
      <c r="JZI76" s="399"/>
      <c r="JZJ76" s="918"/>
      <c r="JZK76" s="918"/>
      <c r="JZL76" s="918"/>
      <c r="JZM76" s="566"/>
      <c r="JZN76" s="399"/>
      <c r="JZO76" s="399"/>
      <c r="JZP76" s="399"/>
      <c r="JZQ76" s="567"/>
      <c r="JZR76" s="399"/>
      <c r="JZS76" s="399"/>
      <c r="JZT76" s="399"/>
      <c r="JZU76" s="399"/>
      <c r="JZV76" s="399"/>
      <c r="JZW76" s="399"/>
      <c r="JZX76" s="399"/>
      <c r="JZY76" s="399"/>
      <c r="JZZ76" s="399"/>
      <c r="KAA76" s="918"/>
      <c r="KAB76" s="918"/>
      <c r="KAC76" s="918"/>
      <c r="KAD76" s="566"/>
      <c r="KAE76" s="399"/>
      <c r="KAF76" s="399"/>
      <c r="KAG76" s="399"/>
      <c r="KAH76" s="567"/>
      <c r="KAI76" s="399"/>
      <c r="KAJ76" s="399"/>
      <c r="KAK76" s="399"/>
      <c r="KAL76" s="399"/>
      <c r="KAM76" s="399"/>
      <c r="KAN76" s="399"/>
      <c r="KAO76" s="399"/>
      <c r="KAP76" s="399"/>
      <c r="KAQ76" s="399"/>
      <c r="KAR76" s="918"/>
      <c r="KAS76" s="918"/>
      <c r="KAT76" s="918"/>
      <c r="KAU76" s="566"/>
      <c r="KAV76" s="399"/>
      <c r="KAW76" s="399"/>
      <c r="KAX76" s="399"/>
      <c r="KAY76" s="567"/>
      <c r="KAZ76" s="399"/>
      <c r="KBA76" s="399"/>
      <c r="KBB76" s="399"/>
      <c r="KBC76" s="399"/>
      <c r="KBD76" s="399"/>
      <c r="KBE76" s="399"/>
      <c r="KBF76" s="399"/>
      <c r="KBG76" s="399"/>
      <c r="KBH76" s="399"/>
      <c r="KBI76" s="918"/>
      <c r="KBJ76" s="918"/>
      <c r="KBK76" s="918"/>
      <c r="KBL76" s="566"/>
      <c r="KBM76" s="399"/>
      <c r="KBN76" s="399"/>
      <c r="KBO76" s="399"/>
      <c r="KBP76" s="567"/>
      <c r="KBQ76" s="399"/>
      <c r="KBR76" s="399"/>
      <c r="KBS76" s="399"/>
      <c r="KBT76" s="399"/>
      <c r="KBU76" s="399"/>
      <c r="KBV76" s="399"/>
      <c r="KBW76" s="399"/>
      <c r="KBX76" s="399"/>
      <c r="KBY76" s="399"/>
      <c r="KBZ76" s="918"/>
      <c r="KCA76" s="918"/>
      <c r="KCB76" s="918"/>
      <c r="KCC76" s="566"/>
      <c r="KCD76" s="399"/>
      <c r="KCE76" s="399"/>
      <c r="KCF76" s="399"/>
      <c r="KCG76" s="567"/>
      <c r="KCH76" s="399"/>
      <c r="KCI76" s="399"/>
      <c r="KCJ76" s="399"/>
      <c r="KCK76" s="399"/>
      <c r="KCL76" s="399"/>
      <c r="KCM76" s="399"/>
      <c r="KCN76" s="399"/>
      <c r="KCO76" s="399"/>
      <c r="KCP76" s="399"/>
      <c r="KCQ76" s="918"/>
      <c r="KCR76" s="918"/>
      <c r="KCS76" s="918"/>
      <c r="KCT76" s="566"/>
      <c r="KCU76" s="399"/>
      <c r="KCV76" s="399"/>
      <c r="KCW76" s="399"/>
      <c r="KCX76" s="567"/>
      <c r="KCY76" s="399"/>
      <c r="KCZ76" s="399"/>
      <c r="KDA76" s="399"/>
      <c r="KDB76" s="399"/>
      <c r="KDC76" s="399"/>
      <c r="KDD76" s="399"/>
      <c r="KDE76" s="399"/>
      <c r="KDF76" s="399"/>
      <c r="KDG76" s="399"/>
      <c r="KDH76" s="918"/>
      <c r="KDI76" s="918"/>
      <c r="KDJ76" s="918"/>
      <c r="KDK76" s="566"/>
      <c r="KDL76" s="399"/>
      <c r="KDM76" s="399"/>
      <c r="KDN76" s="399"/>
      <c r="KDO76" s="567"/>
      <c r="KDP76" s="399"/>
      <c r="KDQ76" s="399"/>
      <c r="KDR76" s="399"/>
      <c r="KDS76" s="399"/>
      <c r="KDT76" s="399"/>
      <c r="KDU76" s="399"/>
      <c r="KDV76" s="399"/>
      <c r="KDW76" s="399"/>
      <c r="KDX76" s="399"/>
      <c r="KDY76" s="918"/>
      <c r="KDZ76" s="918"/>
      <c r="KEA76" s="918"/>
      <c r="KEB76" s="566"/>
      <c r="KEC76" s="399"/>
      <c r="KED76" s="399"/>
      <c r="KEE76" s="399"/>
      <c r="KEF76" s="567"/>
      <c r="KEG76" s="399"/>
      <c r="KEH76" s="399"/>
      <c r="KEI76" s="399"/>
      <c r="KEJ76" s="399"/>
      <c r="KEK76" s="399"/>
      <c r="KEL76" s="399"/>
      <c r="KEM76" s="399"/>
      <c r="KEN76" s="399"/>
      <c r="KEO76" s="399"/>
      <c r="KEP76" s="918"/>
      <c r="KEQ76" s="918"/>
      <c r="KER76" s="918"/>
      <c r="KES76" s="566"/>
      <c r="KET76" s="399"/>
      <c r="KEU76" s="399"/>
      <c r="KEV76" s="399"/>
      <c r="KEW76" s="567"/>
      <c r="KEX76" s="399"/>
      <c r="KEY76" s="399"/>
      <c r="KEZ76" s="399"/>
      <c r="KFA76" s="399"/>
      <c r="KFB76" s="399"/>
      <c r="KFC76" s="399"/>
      <c r="KFD76" s="399"/>
      <c r="KFE76" s="399"/>
      <c r="KFF76" s="399"/>
      <c r="KFG76" s="918"/>
      <c r="KFH76" s="918"/>
      <c r="KFI76" s="918"/>
      <c r="KFJ76" s="566"/>
      <c r="KFK76" s="399"/>
      <c r="KFL76" s="399"/>
      <c r="KFM76" s="399"/>
      <c r="KFN76" s="567"/>
      <c r="KFO76" s="399"/>
      <c r="KFP76" s="399"/>
      <c r="KFQ76" s="399"/>
      <c r="KFR76" s="399"/>
      <c r="KFS76" s="399"/>
      <c r="KFT76" s="399"/>
      <c r="KFU76" s="399"/>
      <c r="KFV76" s="399"/>
      <c r="KFW76" s="399"/>
      <c r="KFX76" s="918"/>
      <c r="KFY76" s="918"/>
      <c r="KFZ76" s="918"/>
      <c r="KGA76" s="566"/>
      <c r="KGB76" s="399"/>
      <c r="KGC76" s="399"/>
      <c r="KGD76" s="399"/>
      <c r="KGE76" s="567"/>
      <c r="KGF76" s="399"/>
      <c r="KGG76" s="399"/>
      <c r="KGH76" s="399"/>
      <c r="KGI76" s="399"/>
      <c r="KGJ76" s="399"/>
      <c r="KGK76" s="399"/>
      <c r="KGL76" s="399"/>
      <c r="KGM76" s="399"/>
      <c r="KGN76" s="399"/>
      <c r="KGO76" s="918"/>
      <c r="KGP76" s="918"/>
      <c r="KGQ76" s="918"/>
      <c r="KGR76" s="566"/>
      <c r="KGS76" s="399"/>
      <c r="KGT76" s="399"/>
      <c r="KGU76" s="399"/>
      <c r="KGV76" s="567"/>
      <c r="KGW76" s="399"/>
      <c r="KGX76" s="399"/>
      <c r="KGY76" s="399"/>
      <c r="KGZ76" s="399"/>
      <c r="KHA76" s="399"/>
      <c r="KHB76" s="399"/>
      <c r="KHC76" s="399"/>
      <c r="KHD76" s="399"/>
      <c r="KHE76" s="399"/>
      <c r="KHF76" s="918"/>
      <c r="KHG76" s="918"/>
      <c r="KHH76" s="918"/>
      <c r="KHI76" s="566"/>
      <c r="KHJ76" s="399"/>
      <c r="KHK76" s="399"/>
      <c r="KHL76" s="399"/>
      <c r="KHM76" s="567"/>
      <c r="KHN76" s="399"/>
      <c r="KHO76" s="399"/>
      <c r="KHP76" s="399"/>
      <c r="KHQ76" s="399"/>
      <c r="KHR76" s="399"/>
      <c r="KHS76" s="399"/>
      <c r="KHT76" s="399"/>
      <c r="KHU76" s="399"/>
      <c r="KHV76" s="399"/>
      <c r="KHW76" s="918"/>
      <c r="KHX76" s="918"/>
      <c r="KHY76" s="918"/>
      <c r="KHZ76" s="566"/>
      <c r="KIA76" s="399"/>
      <c r="KIB76" s="399"/>
      <c r="KIC76" s="399"/>
      <c r="KID76" s="567"/>
      <c r="KIE76" s="399"/>
      <c r="KIF76" s="399"/>
      <c r="KIG76" s="399"/>
      <c r="KIH76" s="399"/>
      <c r="KII76" s="399"/>
      <c r="KIJ76" s="399"/>
      <c r="KIK76" s="399"/>
      <c r="KIL76" s="399"/>
      <c r="KIM76" s="399"/>
      <c r="KIN76" s="918"/>
      <c r="KIO76" s="918"/>
      <c r="KIP76" s="918"/>
      <c r="KIQ76" s="566"/>
      <c r="KIR76" s="399"/>
      <c r="KIS76" s="399"/>
      <c r="KIT76" s="399"/>
      <c r="KIU76" s="567"/>
      <c r="KIV76" s="399"/>
      <c r="KIW76" s="399"/>
      <c r="KIX76" s="399"/>
      <c r="KIY76" s="399"/>
      <c r="KIZ76" s="399"/>
      <c r="KJA76" s="399"/>
      <c r="KJB76" s="399"/>
      <c r="KJC76" s="399"/>
      <c r="KJD76" s="399"/>
      <c r="KJE76" s="918"/>
      <c r="KJF76" s="918"/>
      <c r="KJG76" s="918"/>
      <c r="KJH76" s="566"/>
      <c r="KJI76" s="399"/>
      <c r="KJJ76" s="399"/>
      <c r="KJK76" s="399"/>
      <c r="KJL76" s="567"/>
      <c r="KJM76" s="399"/>
      <c r="KJN76" s="399"/>
      <c r="KJO76" s="399"/>
      <c r="KJP76" s="399"/>
      <c r="KJQ76" s="399"/>
      <c r="KJR76" s="399"/>
      <c r="KJS76" s="399"/>
      <c r="KJT76" s="399"/>
      <c r="KJU76" s="399"/>
      <c r="KJV76" s="918"/>
      <c r="KJW76" s="918"/>
      <c r="KJX76" s="918"/>
      <c r="KJY76" s="566"/>
      <c r="KJZ76" s="399"/>
      <c r="KKA76" s="399"/>
      <c r="KKB76" s="399"/>
      <c r="KKC76" s="567"/>
      <c r="KKD76" s="399"/>
      <c r="KKE76" s="399"/>
      <c r="KKF76" s="399"/>
      <c r="KKG76" s="399"/>
      <c r="KKH76" s="399"/>
      <c r="KKI76" s="399"/>
      <c r="KKJ76" s="399"/>
      <c r="KKK76" s="399"/>
      <c r="KKL76" s="399"/>
      <c r="KKM76" s="918"/>
      <c r="KKN76" s="918"/>
      <c r="KKO76" s="918"/>
      <c r="KKP76" s="566"/>
      <c r="KKQ76" s="399"/>
      <c r="KKR76" s="399"/>
      <c r="KKS76" s="399"/>
      <c r="KKT76" s="567"/>
      <c r="KKU76" s="399"/>
      <c r="KKV76" s="399"/>
      <c r="KKW76" s="399"/>
      <c r="KKX76" s="399"/>
      <c r="KKY76" s="399"/>
      <c r="KKZ76" s="399"/>
      <c r="KLA76" s="399"/>
      <c r="KLB76" s="399"/>
      <c r="KLC76" s="399"/>
      <c r="KLD76" s="918"/>
      <c r="KLE76" s="918"/>
      <c r="KLF76" s="918"/>
      <c r="KLG76" s="566"/>
      <c r="KLH76" s="399"/>
      <c r="KLI76" s="399"/>
      <c r="KLJ76" s="399"/>
      <c r="KLK76" s="567"/>
      <c r="KLL76" s="399"/>
      <c r="KLM76" s="399"/>
      <c r="KLN76" s="399"/>
      <c r="KLO76" s="399"/>
      <c r="KLP76" s="399"/>
      <c r="KLQ76" s="399"/>
      <c r="KLR76" s="399"/>
      <c r="KLS76" s="399"/>
      <c r="KLT76" s="399"/>
      <c r="KLU76" s="918"/>
      <c r="KLV76" s="918"/>
      <c r="KLW76" s="918"/>
      <c r="KLX76" s="566"/>
      <c r="KLY76" s="399"/>
      <c r="KLZ76" s="399"/>
      <c r="KMA76" s="399"/>
      <c r="KMB76" s="567"/>
      <c r="KMC76" s="399"/>
      <c r="KMD76" s="399"/>
      <c r="KME76" s="399"/>
      <c r="KMF76" s="399"/>
      <c r="KMG76" s="399"/>
      <c r="KMH76" s="399"/>
      <c r="KMI76" s="399"/>
      <c r="KMJ76" s="399"/>
      <c r="KMK76" s="399"/>
      <c r="KML76" s="918"/>
      <c r="KMM76" s="918"/>
      <c r="KMN76" s="918"/>
      <c r="KMO76" s="566"/>
      <c r="KMP76" s="399"/>
      <c r="KMQ76" s="399"/>
      <c r="KMR76" s="399"/>
      <c r="KMS76" s="567"/>
      <c r="KMT76" s="399"/>
      <c r="KMU76" s="399"/>
      <c r="KMV76" s="399"/>
      <c r="KMW76" s="399"/>
      <c r="KMX76" s="399"/>
      <c r="KMY76" s="399"/>
      <c r="KMZ76" s="399"/>
      <c r="KNA76" s="399"/>
      <c r="KNB76" s="399"/>
      <c r="KNC76" s="918"/>
      <c r="KND76" s="918"/>
      <c r="KNE76" s="918"/>
      <c r="KNF76" s="566"/>
      <c r="KNG76" s="399"/>
      <c r="KNH76" s="399"/>
      <c r="KNI76" s="399"/>
      <c r="KNJ76" s="567"/>
      <c r="KNK76" s="399"/>
      <c r="KNL76" s="399"/>
      <c r="KNM76" s="399"/>
      <c r="KNN76" s="399"/>
      <c r="KNO76" s="399"/>
      <c r="KNP76" s="399"/>
      <c r="KNQ76" s="399"/>
      <c r="KNR76" s="399"/>
      <c r="KNS76" s="399"/>
      <c r="KNT76" s="918"/>
      <c r="KNU76" s="918"/>
      <c r="KNV76" s="918"/>
      <c r="KNW76" s="566"/>
      <c r="KNX76" s="399"/>
      <c r="KNY76" s="399"/>
      <c r="KNZ76" s="399"/>
      <c r="KOA76" s="567"/>
      <c r="KOB76" s="399"/>
      <c r="KOC76" s="399"/>
      <c r="KOD76" s="399"/>
      <c r="KOE76" s="399"/>
      <c r="KOF76" s="399"/>
      <c r="KOG76" s="399"/>
      <c r="KOH76" s="399"/>
      <c r="KOI76" s="399"/>
      <c r="KOJ76" s="399"/>
      <c r="KOK76" s="918"/>
      <c r="KOL76" s="918"/>
      <c r="KOM76" s="918"/>
      <c r="KON76" s="566"/>
      <c r="KOO76" s="399"/>
      <c r="KOP76" s="399"/>
      <c r="KOQ76" s="399"/>
      <c r="KOR76" s="567"/>
      <c r="KOS76" s="399"/>
      <c r="KOT76" s="399"/>
      <c r="KOU76" s="399"/>
      <c r="KOV76" s="399"/>
      <c r="KOW76" s="399"/>
      <c r="KOX76" s="399"/>
      <c r="KOY76" s="399"/>
      <c r="KOZ76" s="399"/>
      <c r="KPA76" s="399"/>
      <c r="KPB76" s="918"/>
      <c r="KPC76" s="918"/>
      <c r="KPD76" s="918"/>
      <c r="KPE76" s="566"/>
      <c r="KPF76" s="399"/>
      <c r="KPG76" s="399"/>
      <c r="KPH76" s="399"/>
      <c r="KPI76" s="567"/>
      <c r="KPJ76" s="399"/>
      <c r="KPK76" s="399"/>
      <c r="KPL76" s="399"/>
      <c r="KPM76" s="399"/>
      <c r="KPN76" s="399"/>
      <c r="KPO76" s="399"/>
      <c r="KPP76" s="399"/>
      <c r="KPQ76" s="399"/>
      <c r="KPR76" s="399"/>
      <c r="KPS76" s="918"/>
      <c r="KPT76" s="918"/>
      <c r="KPU76" s="918"/>
      <c r="KPV76" s="566"/>
      <c r="KPW76" s="399"/>
      <c r="KPX76" s="399"/>
      <c r="KPY76" s="399"/>
      <c r="KPZ76" s="567"/>
      <c r="KQA76" s="399"/>
      <c r="KQB76" s="399"/>
      <c r="KQC76" s="399"/>
      <c r="KQD76" s="399"/>
      <c r="KQE76" s="399"/>
      <c r="KQF76" s="399"/>
      <c r="KQG76" s="399"/>
      <c r="KQH76" s="399"/>
      <c r="KQI76" s="399"/>
      <c r="KQJ76" s="918"/>
      <c r="KQK76" s="918"/>
      <c r="KQL76" s="918"/>
      <c r="KQM76" s="566"/>
      <c r="KQN76" s="399"/>
      <c r="KQO76" s="399"/>
      <c r="KQP76" s="399"/>
      <c r="KQQ76" s="567"/>
      <c r="KQR76" s="399"/>
      <c r="KQS76" s="399"/>
      <c r="KQT76" s="399"/>
      <c r="KQU76" s="399"/>
      <c r="KQV76" s="399"/>
      <c r="KQW76" s="399"/>
      <c r="KQX76" s="399"/>
      <c r="KQY76" s="399"/>
      <c r="KQZ76" s="399"/>
      <c r="KRA76" s="918"/>
      <c r="KRB76" s="918"/>
      <c r="KRC76" s="918"/>
      <c r="KRD76" s="566"/>
      <c r="KRE76" s="399"/>
      <c r="KRF76" s="399"/>
      <c r="KRG76" s="399"/>
      <c r="KRH76" s="567"/>
      <c r="KRI76" s="399"/>
      <c r="KRJ76" s="399"/>
      <c r="KRK76" s="399"/>
      <c r="KRL76" s="399"/>
      <c r="KRM76" s="399"/>
      <c r="KRN76" s="399"/>
      <c r="KRO76" s="399"/>
      <c r="KRP76" s="399"/>
      <c r="KRQ76" s="399"/>
      <c r="KRR76" s="918"/>
      <c r="KRS76" s="918"/>
      <c r="KRT76" s="918"/>
      <c r="KRU76" s="566"/>
      <c r="KRV76" s="399"/>
      <c r="KRW76" s="399"/>
      <c r="KRX76" s="399"/>
      <c r="KRY76" s="567"/>
      <c r="KRZ76" s="399"/>
      <c r="KSA76" s="399"/>
      <c r="KSB76" s="399"/>
      <c r="KSC76" s="399"/>
      <c r="KSD76" s="399"/>
      <c r="KSE76" s="399"/>
      <c r="KSF76" s="399"/>
      <c r="KSG76" s="399"/>
      <c r="KSH76" s="399"/>
      <c r="KSI76" s="918"/>
      <c r="KSJ76" s="918"/>
      <c r="KSK76" s="918"/>
      <c r="KSL76" s="566"/>
      <c r="KSM76" s="399"/>
      <c r="KSN76" s="399"/>
      <c r="KSO76" s="399"/>
      <c r="KSP76" s="567"/>
      <c r="KSQ76" s="399"/>
      <c r="KSR76" s="399"/>
      <c r="KSS76" s="399"/>
      <c r="KST76" s="399"/>
      <c r="KSU76" s="399"/>
      <c r="KSV76" s="399"/>
      <c r="KSW76" s="399"/>
      <c r="KSX76" s="399"/>
      <c r="KSY76" s="399"/>
      <c r="KSZ76" s="918"/>
      <c r="KTA76" s="918"/>
      <c r="KTB76" s="918"/>
      <c r="KTC76" s="566"/>
      <c r="KTD76" s="399"/>
      <c r="KTE76" s="399"/>
      <c r="KTF76" s="399"/>
      <c r="KTG76" s="567"/>
      <c r="KTH76" s="399"/>
      <c r="KTI76" s="399"/>
      <c r="KTJ76" s="399"/>
      <c r="KTK76" s="399"/>
      <c r="KTL76" s="399"/>
      <c r="KTM76" s="399"/>
      <c r="KTN76" s="399"/>
      <c r="KTO76" s="399"/>
      <c r="KTP76" s="399"/>
      <c r="KTQ76" s="918"/>
      <c r="KTR76" s="918"/>
      <c r="KTS76" s="918"/>
      <c r="KTT76" s="566"/>
      <c r="KTU76" s="399"/>
      <c r="KTV76" s="399"/>
      <c r="KTW76" s="399"/>
      <c r="KTX76" s="567"/>
      <c r="KTY76" s="399"/>
      <c r="KTZ76" s="399"/>
      <c r="KUA76" s="399"/>
      <c r="KUB76" s="399"/>
      <c r="KUC76" s="399"/>
      <c r="KUD76" s="399"/>
      <c r="KUE76" s="399"/>
      <c r="KUF76" s="399"/>
      <c r="KUG76" s="399"/>
      <c r="KUH76" s="918"/>
      <c r="KUI76" s="918"/>
      <c r="KUJ76" s="918"/>
      <c r="KUK76" s="566"/>
      <c r="KUL76" s="399"/>
      <c r="KUM76" s="399"/>
      <c r="KUN76" s="399"/>
      <c r="KUO76" s="567"/>
      <c r="KUP76" s="399"/>
      <c r="KUQ76" s="399"/>
      <c r="KUR76" s="399"/>
      <c r="KUS76" s="399"/>
      <c r="KUT76" s="399"/>
      <c r="KUU76" s="399"/>
      <c r="KUV76" s="399"/>
      <c r="KUW76" s="399"/>
      <c r="KUX76" s="399"/>
      <c r="KUY76" s="918"/>
      <c r="KUZ76" s="918"/>
      <c r="KVA76" s="918"/>
      <c r="KVB76" s="566"/>
      <c r="KVC76" s="399"/>
      <c r="KVD76" s="399"/>
      <c r="KVE76" s="399"/>
      <c r="KVF76" s="567"/>
      <c r="KVG76" s="399"/>
      <c r="KVH76" s="399"/>
      <c r="KVI76" s="399"/>
      <c r="KVJ76" s="399"/>
      <c r="KVK76" s="399"/>
      <c r="KVL76" s="399"/>
      <c r="KVM76" s="399"/>
      <c r="KVN76" s="399"/>
      <c r="KVO76" s="399"/>
      <c r="KVP76" s="918"/>
      <c r="KVQ76" s="918"/>
      <c r="KVR76" s="918"/>
      <c r="KVS76" s="566"/>
      <c r="KVT76" s="399"/>
      <c r="KVU76" s="399"/>
      <c r="KVV76" s="399"/>
      <c r="KVW76" s="567"/>
      <c r="KVX76" s="399"/>
      <c r="KVY76" s="399"/>
      <c r="KVZ76" s="399"/>
      <c r="KWA76" s="399"/>
      <c r="KWB76" s="399"/>
      <c r="KWC76" s="399"/>
      <c r="KWD76" s="399"/>
      <c r="KWE76" s="399"/>
      <c r="KWF76" s="399"/>
      <c r="KWG76" s="918"/>
      <c r="KWH76" s="918"/>
      <c r="KWI76" s="918"/>
      <c r="KWJ76" s="566"/>
      <c r="KWK76" s="399"/>
      <c r="KWL76" s="399"/>
      <c r="KWM76" s="399"/>
      <c r="KWN76" s="567"/>
      <c r="KWO76" s="399"/>
      <c r="KWP76" s="399"/>
      <c r="KWQ76" s="399"/>
      <c r="KWR76" s="399"/>
      <c r="KWS76" s="399"/>
      <c r="KWT76" s="399"/>
      <c r="KWU76" s="399"/>
      <c r="KWV76" s="399"/>
      <c r="KWW76" s="399"/>
      <c r="KWX76" s="918"/>
      <c r="KWY76" s="918"/>
      <c r="KWZ76" s="918"/>
      <c r="KXA76" s="566"/>
      <c r="KXB76" s="399"/>
      <c r="KXC76" s="399"/>
      <c r="KXD76" s="399"/>
      <c r="KXE76" s="567"/>
      <c r="KXF76" s="399"/>
      <c r="KXG76" s="399"/>
      <c r="KXH76" s="399"/>
      <c r="KXI76" s="399"/>
      <c r="KXJ76" s="399"/>
      <c r="KXK76" s="399"/>
      <c r="KXL76" s="399"/>
      <c r="KXM76" s="399"/>
      <c r="KXN76" s="399"/>
      <c r="KXO76" s="918"/>
      <c r="KXP76" s="918"/>
      <c r="KXQ76" s="918"/>
      <c r="KXR76" s="566"/>
      <c r="KXS76" s="399"/>
      <c r="KXT76" s="399"/>
      <c r="KXU76" s="399"/>
      <c r="KXV76" s="567"/>
      <c r="KXW76" s="399"/>
      <c r="KXX76" s="399"/>
      <c r="KXY76" s="399"/>
      <c r="KXZ76" s="399"/>
      <c r="KYA76" s="399"/>
      <c r="KYB76" s="399"/>
      <c r="KYC76" s="399"/>
      <c r="KYD76" s="399"/>
      <c r="KYE76" s="399"/>
      <c r="KYF76" s="918"/>
      <c r="KYG76" s="918"/>
      <c r="KYH76" s="918"/>
      <c r="KYI76" s="566"/>
      <c r="KYJ76" s="399"/>
      <c r="KYK76" s="399"/>
      <c r="KYL76" s="399"/>
      <c r="KYM76" s="567"/>
      <c r="KYN76" s="399"/>
      <c r="KYO76" s="399"/>
      <c r="KYP76" s="399"/>
      <c r="KYQ76" s="399"/>
      <c r="KYR76" s="399"/>
      <c r="KYS76" s="399"/>
      <c r="KYT76" s="399"/>
      <c r="KYU76" s="399"/>
      <c r="KYV76" s="399"/>
      <c r="KYW76" s="918"/>
      <c r="KYX76" s="918"/>
      <c r="KYY76" s="918"/>
      <c r="KYZ76" s="566"/>
      <c r="KZA76" s="399"/>
      <c r="KZB76" s="399"/>
      <c r="KZC76" s="399"/>
      <c r="KZD76" s="567"/>
      <c r="KZE76" s="399"/>
      <c r="KZF76" s="399"/>
      <c r="KZG76" s="399"/>
      <c r="KZH76" s="399"/>
      <c r="KZI76" s="399"/>
      <c r="KZJ76" s="399"/>
      <c r="KZK76" s="399"/>
      <c r="KZL76" s="399"/>
      <c r="KZM76" s="399"/>
      <c r="KZN76" s="918"/>
      <c r="KZO76" s="918"/>
      <c r="KZP76" s="918"/>
      <c r="KZQ76" s="566"/>
      <c r="KZR76" s="399"/>
      <c r="KZS76" s="399"/>
      <c r="KZT76" s="399"/>
      <c r="KZU76" s="567"/>
      <c r="KZV76" s="399"/>
      <c r="KZW76" s="399"/>
      <c r="KZX76" s="399"/>
      <c r="KZY76" s="399"/>
      <c r="KZZ76" s="399"/>
      <c r="LAA76" s="399"/>
      <c r="LAB76" s="399"/>
      <c r="LAC76" s="399"/>
      <c r="LAD76" s="399"/>
      <c r="LAE76" s="918"/>
      <c r="LAF76" s="918"/>
      <c r="LAG76" s="918"/>
      <c r="LAH76" s="566"/>
      <c r="LAI76" s="399"/>
      <c r="LAJ76" s="399"/>
      <c r="LAK76" s="399"/>
      <c r="LAL76" s="567"/>
      <c r="LAM76" s="399"/>
      <c r="LAN76" s="399"/>
      <c r="LAO76" s="399"/>
      <c r="LAP76" s="399"/>
      <c r="LAQ76" s="399"/>
      <c r="LAR76" s="399"/>
      <c r="LAS76" s="399"/>
      <c r="LAT76" s="399"/>
      <c r="LAU76" s="399"/>
      <c r="LAV76" s="918"/>
      <c r="LAW76" s="918"/>
      <c r="LAX76" s="918"/>
      <c r="LAY76" s="566"/>
      <c r="LAZ76" s="399"/>
      <c r="LBA76" s="399"/>
      <c r="LBB76" s="399"/>
      <c r="LBC76" s="567"/>
      <c r="LBD76" s="399"/>
      <c r="LBE76" s="399"/>
      <c r="LBF76" s="399"/>
      <c r="LBG76" s="399"/>
      <c r="LBH76" s="399"/>
      <c r="LBI76" s="399"/>
      <c r="LBJ76" s="399"/>
      <c r="LBK76" s="399"/>
      <c r="LBL76" s="399"/>
      <c r="LBM76" s="918"/>
      <c r="LBN76" s="918"/>
      <c r="LBO76" s="918"/>
      <c r="LBP76" s="566"/>
      <c r="LBQ76" s="399"/>
      <c r="LBR76" s="399"/>
      <c r="LBS76" s="399"/>
      <c r="LBT76" s="567"/>
      <c r="LBU76" s="399"/>
      <c r="LBV76" s="399"/>
      <c r="LBW76" s="399"/>
      <c r="LBX76" s="399"/>
      <c r="LBY76" s="399"/>
      <c r="LBZ76" s="399"/>
      <c r="LCA76" s="399"/>
      <c r="LCB76" s="399"/>
      <c r="LCC76" s="399"/>
      <c r="LCD76" s="918"/>
      <c r="LCE76" s="918"/>
      <c r="LCF76" s="918"/>
      <c r="LCG76" s="566"/>
      <c r="LCH76" s="399"/>
      <c r="LCI76" s="399"/>
      <c r="LCJ76" s="399"/>
      <c r="LCK76" s="567"/>
      <c r="LCL76" s="399"/>
      <c r="LCM76" s="399"/>
      <c r="LCN76" s="399"/>
      <c r="LCO76" s="399"/>
      <c r="LCP76" s="399"/>
      <c r="LCQ76" s="399"/>
      <c r="LCR76" s="399"/>
      <c r="LCS76" s="399"/>
      <c r="LCT76" s="399"/>
      <c r="LCU76" s="918"/>
      <c r="LCV76" s="918"/>
      <c r="LCW76" s="918"/>
      <c r="LCX76" s="566"/>
      <c r="LCY76" s="399"/>
      <c r="LCZ76" s="399"/>
      <c r="LDA76" s="399"/>
      <c r="LDB76" s="567"/>
      <c r="LDC76" s="399"/>
      <c r="LDD76" s="399"/>
      <c r="LDE76" s="399"/>
      <c r="LDF76" s="399"/>
      <c r="LDG76" s="399"/>
      <c r="LDH76" s="399"/>
      <c r="LDI76" s="399"/>
      <c r="LDJ76" s="399"/>
      <c r="LDK76" s="399"/>
      <c r="LDL76" s="918"/>
      <c r="LDM76" s="918"/>
      <c r="LDN76" s="918"/>
      <c r="LDO76" s="566"/>
      <c r="LDP76" s="399"/>
      <c r="LDQ76" s="399"/>
      <c r="LDR76" s="399"/>
      <c r="LDS76" s="567"/>
      <c r="LDT76" s="399"/>
      <c r="LDU76" s="399"/>
      <c r="LDV76" s="399"/>
      <c r="LDW76" s="399"/>
      <c r="LDX76" s="399"/>
      <c r="LDY76" s="399"/>
      <c r="LDZ76" s="399"/>
      <c r="LEA76" s="399"/>
      <c r="LEB76" s="399"/>
      <c r="LEC76" s="918"/>
      <c r="LED76" s="918"/>
      <c r="LEE76" s="918"/>
      <c r="LEF76" s="566"/>
      <c r="LEG76" s="399"/>
      <c r="LEH76" s="399"/>
      <c r="LEI76" s="399"/>
      <c r="LEJ76" s="567"/>
      <c r="LEK76" s="399"/>
      <c r="LEL76" s="399"/>
      <c r="LEM76" s="399"/>
      <c r="LEN76" s="399"/>
      <c r="LEO76" s="399"/>
      <c r="LEP76" s="399"/>
      <c r="LEQ76" s="399"/>
      <c r="LER76" s="399"/>
      <c r="LES76" s="399"/>
      <c r="LET76" s="918"/>
      <c r="LEU76" s="918"/>
      <c r="LEV76" s="918"/>
      <c r="LEW76" s="566"/>
      <c r="LEX76" s="399"/>
      <c r="LEY76" s="399"/>
      <c r="LEZ76" s="399"/>
      <c r="LFA76" s="567"/>
      <c r="LFB76" s="399"/>
      <c r="LFC76" s="399"/>
      <c r="LFD76" s="399"/>
      <c r="LFE76" s="399"/>
      <c r="LFF76" s="399"/>
      <c r="LFG76" s="399"/>
      <c r="LFH76" s="399"/>
      <c r="LFI76" s="399"/>
      <c r="LFJ76" s="399"/>
      <c r="LFK76" s="918"/>
      <c r="LFL76" s="918"/>
      <c r="LFM76" s="918"/>
      <c r="LFN76" s="566"/>
      <c r="LFO76" s="399"/>
      <c r="LFP76" s="399"/>
      <c r="LFQ76" s="399"/>
      <c r="LFR76" s="567"/>
      <c r="LFS76" s="399"/>
      <c r="LFT76" s="399"/>
      <c r="LFU76" s="399"/>
      <c r="LFV76" s="399"/>
      <c r="LFW76" s="399"/>
      <c r="LFX76" s="399"/>
      <c r="LFY76" s="399"/>
      <c r="LFZ76" s="399"/>
      <c r="LGA76" s="399"/>
      <c r="LGB76" s="918"/>
      <c r="LGC76" s="918"/>
      <c r="LGD76" s="918"/>
      <c r="LGE76" s="566"/>
      <c r="LGF76" s="399"/>
      <c r="LGG76" s="399"/>
      <c r="LGH76" s="399"/>
      <c r="LGI76" s="567"/>
      <c r="LGJ76" s="399"/>
      <c r="LGK76" s="399"/>
      <c r="LGL76" s="399"/>
      <c r="LGM76" s="399"/>
      <c r="LGN76" s="399"/>
      <c r="LGO76" s="399"/>
      <c r="LGP76" s="399"/>
      <c r="LGQ76" s="399"/>
      <c r="LGR76" s="399"/>
      <c r="LGS76" s="918"/>
      <c r="LGT76" s="918"/>
      <c r="LGU76" s="918"/>
      <c r="LGV76" s="566"/>
      <c r="LGW76" s="399"/>
      <c r="LGX76" s="399"/>
      <c r="LGY76" s="399"/>
      <c r="LGZ76" s="567"/>
      <c r="LHA76" s="399"/>
      <c r="LHB76" s="399"/>
      <c r="LHC76" s="399"/>
      <c r="LHD76" s="399"/>
      <c r="LHE76" s="399"/>
      <c r="LHF76" s="399"/>
      <c r="LHG76" s="399"/>
      <c r="LHH76" s="399"/>
      <c r="LHI76" s="399"/>
      <c r="LHJ76" s="918"/>
      <c r="LHK76" s="918"/>
      <c r="LHL76" s="918"/>
      <c r="LHM76" s="566"/>
      <c r="LHN76" s="399"/>
      <c r="LHO76" s="399"/>
      <c r="LHP76" s="399"/>
      <c r="LHQ76" s="567"/>
      <c r="LHR76" s="399"/>
      <c r="LHS76" s="399"/>
      <c r="LHT76" s="399"/>
      <c r="LHU76" s="399"/>
      <c r="LHV76" s="399"/>
      <c r="LHW76" s="399"/>
      <c r="LHX76" s="399"/>
      <c r="LHY76" s="399"/>
      <c r="LHZ76" s="399"/>
      <c r="LIA76" s="918"/>
      <c r="LIB76" s="918"/>
      <c r="LIC76" s="918"/>
      <c r="LID76" s="566"/>
      <c r="LIE76" s="399"/>
      <c r="LIF76" s="399"/>
      <c r="LIG76" s="399"/>
      <c r="LIH76" s="567"/>
      <c r="LII76" s="399"/>
      <c r="LIJ76" s="399"/>
      <c r="LIK76" s="399"/>
      <c r="LIL76" s="399"/>
      <c r="LIM76" s="399"/>
      <c r="LIN76" s="399"/>
      <c r="LIO76" s="399"/>
      <c r="LIP76" s="399"/>
      <c r="LIQ76" s="399"/>
      <c r="LIR76" s="918"/>
      <c r="LIS76" s="918"/>
      <c r="LIT76" s="918"/>
      <c r="LIU76" s="566"/>
      <c r="LIV76" s="399"/>
      <c r="LIW76" s="399"/>
      <c r="LIX76" s="399"/>
      <c r="LIY76" s="567"/>
      <c r="LIZ76" s="399"/>
      <c r="LJA76" s="399"/>
      <c r="LJB76" s="399"/>
      <c r="LJC76" s="399"/>
      <c r="LJD76" s="399"/>
      <c r="LJE76" s="399"/>
      <c r="LJF76" s="399"/>
      <c r="LJG76" s="399"/>
      <c r="LJH76" s="399"/>
      <c r="LJI76" s="918"/>
      <c r="LJJ76" s="918"/>
      <c r="LJK76" s="918"/>
      <c r="LJL76" s="566"/>
      <c r="LJM76" s="399"/>
      <c r="LJN76" s="399"/>
      <c r="LJO76" s="399"/>
      <c r="LJP76" s="567"/>
      <c r="LJQ76" s="399"/>
      <c r="LJR76" s="399"/>
      <c r="LJS76" s="399"/>
      <c r="LJT76" s="399"/>
      <c r="LJU76" s="399"/>
      <c r="LJV76" s="399"/>
      <c r="LJW76" s="399"/>
      <c r="LJX76" s="399"/>
      <c r="LJY76" s="399"/>
      <c r="LJZ76" s="918"/>
      <c r="LKA76" s="918"/>
      <c r="LKB76" s="918"/>
      <c r="LKC76" s="566"/>
      <c r="LKD76" s="399"/>
      <c r="LKE76" s="399"/>
      <c r="LKF76" s="399"/>
      <c r="LKG76" s="567"/>
      <c r="LKH76" s="399"/>
      <c r="LKI76" s="399"/>
      <c r="LKJ76" s="399"/>
      <c r="LKK76" s="399"/>
      <c r="LKL76" s="399"/>
      <c r="LKM76" s="399"/>
      <c r="LKN76" s="399"/>
      <c r="LKO76" s="399"/>
      <c r="LKP76" s="399"/>
      <c r="LKQ76" s="918"/>
      <c r="LKR76" s="918"/>
      <c r="LKS76" s="918"/>
      <c r="LKT76" s="566"/>
      <c r="LKU76" s="399"/>
      <c r="LKV76" s="399"/>
      <c r="LKW76" s="399"/>
      <c r="LKX76" s="567"/>
      <c r="LKY76" s="399"/>
      <c r="LKZ76" s="399"/>
      <c r="LLA76" s="399"/>
      <c r="LLB76" s="399"/>
      <c r="LLC76" s="399"/>
      <c r="LLD76" s="399"/>
      <c r="LLE76" s="399"/>
      <c r="LLF76" s="399"/>
      <c r="LLG76" s="399"/>
      <c r="LLH76" s="918"/>
      <c r="LLI76" s="918"/>
      <c r="LLJ76" s="918"/>
      <c r="LLK76" s="566"/>
      <c r="LLL76" s="399"/>
      <c r="LLM76" s="399"/>
      <c r="LLN76" s="399"/>
      <c r="LLO76" s="567"/>
      <c r="LLP76" s="399"/>
      <c r="LLQ76" s="399"/>
      <c r="LLR76" s="399"/>
      <c r="LLS76" s="399"/>
      <c r="LLT76" s="399"/>
      <c r="LLU76" s="399"/>
      <c r="LLV76" s="399"/>
      <c r="LLW76" s="399"/>
      <c r="LLX76" s="399"/>
      <c r="LLY76" s="918"/>
      <c r="LLZ76" s="918"/>
      <c r="LMA76" s="918"/>
      <c r="LMB76" s="566"/>
      <c r="LMC76" s="399"/>
      <c r="LMD76" s="399"/>
      <c r="LME76" s="399"/>
      <c r="LMF76" s="567"/>
      <c r="LMG76" s="399"/>
      <c r="LMH76" s="399"/>
      <c r="LMI76" s="399"/>
      <c r="LMJ76" s="399"/>
      <c r="LMK76" s="399"/>
      <c r="LML76" s="399"/>
      <c r="LMM76" s="399"/>
      <c r="LMN76" s="399"/>
      <c r="LMO76" s="399"/>
      <c r="LMP76" s="918"/>
      <c r="LMQ76" s="918"/>
      <c r="LMR76" s="918"/>
      <c r="LMS76" s="566"/>
      <c r="LMT76" s="399"/>
      <c r="LMU76" s="399"/>
      <c r="LMV76" s="399"/>
      <c r="LMW76" s="567"/>
      <c r="LMX76" s="399"/>
      <c r="LMY76" s="399"/>
      <c r="LMZ76" s="399"/>
      <c r="LNA76" s="399"/>
      <c r="LNB76" s="399"/>
      <c r="LNC76" s="399"/>
      <c r="LND76" s="399"/>
      <c r="LNE76" s="399"/>
      <c r="LNF76" s="399"/>
      <c r="LNG76" s="918"/>
      <c r="LNH76" s="918"/>
      <c r="LNI76" s="918"/>
      <c r="LNJ76" s="566"/>
      <c r="LNK76" s="399"/>
      <c r="LNL76" s="399"/>
      <c r="LNM76" s="399"/>
      <c r="LNN76" s="567"/>
      <c r="LNO76" s="399"/>
      <c r="LNP76" s="399"/>
      <c r="LNQ76" s="399"/>
      <c r="LNR76" s="399"/>
      <c r="LNS76" s="399"/>
      <c r="LNT76" s="399"/>
      <c r="LNU76" s="399"/>
      <c r="LNV76" s="399"/>
      <c r="LNW76" s="399"/>
      <c r="LNX76" s="918"/>
      <c r="LNY76" s="918"/>
      <c r="LNZ76" s="918"/>
      <c r="LOA76" s="566"/>
      <c r="LOB76" s="399"/>
      <c r="LOC76" s="399"/>
      <c r="LOD76" s="399"/>
      <c r="LOE76" s="567"/>
      <c r="LOF76" s="399"/>
      <c r="LOG76" s="399"/>
      <c r="LOH76" s="399"/>
      <c r="LOI76" s="399"/>
      <c r="LOJ76" s="399"/>
      <c r="LOK76" s="399"/>
      <c r="LOL76" s="399"/>
      <c r="LOM76" s="399"/>
      <c r="LON76" s="399"/>
      <c r="LOO76" s="918"/>
      <c r="LOP76" s="918"/>
      <c r="LOQ76" s="918"/>
      <c r="LOR76" s="566"/>
      <c r="LOS76" s="399"/>
      <c r="LOT76" s="399"/>
      <c r="LOU76" s="399"/>
      <c r="LOV76" s="567"/>
      <c r="LOW76" s="399"/>
      <c r="LOX76" s="399"/>
      <c r="LOY76" s="399"/>
      <c r="LOZ76" s="399"/>
      <c r="LPA76" s="399"/>
      <c r="LPB76" s="399"/>
      <c r="LPC76" s="399"/>
      <c r="LPD76" s="399"/>
      <c r="LPE76" s="399"/>
      <c r="LPF76" s="918"/>
      <c r="LPG76" s="918"/>
      <c r="LPH76" s="918"/>
      <c r="LPI76" s="566"/>
      <c r="LPJ76" s="399"/>
      <c r="LPK76" s="399"/>
      <c r="LPL76" s="399"/>
      <c r="LPM76" s="567"/>
      <c r="LPN76" s="399"/>
      <c r="LPO76" s="399"/>
      <c r="LPP76" s="399"/>
      <c r="LPQ76" s="399"/>
      <c r="LPR76" s="399"/>
      <c r="LPS76" s="399"/>
      <c r="LPT76" s="399"/>
      <c r="LPU76" s="399"/>
      <c r="LPV76" s="399"/>
      <c r="LPW76" s="918"/>
      <c r="LPX76" s="918"/>
      <c r="LPY76" s="918"/>
      <c r="LPZ76" s="566"/>
      <c r="LQA76" s="399"/>
      <c r="LQB76" s="399"/>
      <c r="LQC76" s="399"/>
      <c r="LQD76" s="567"/>
      <c r="LQE76" s="399"/>
      <c r="LQF76" s="399"/>
      <c r="LQG76" s="399"/>
      <c r="LQH76" s="399"/>
      <c r="LQI76" s="399"/>
      <c r="LQJ76" s="399"/>
      <c r="LQK76" s="399"/>
      <c r="LQL76" s="399"/>
      <c r="LQM76" s="399"/>
      <c r="LQN76" s="918"/>
      <c r="LQO76" s="918"/>
      <c r="LQP76" s="918"/>
      <c r="LQQ76" s="566"/>
      <c r="LQR76" s="399"/>
      <c r="LQS76" s="399"/>
      <c r="LQT76" s="399"/>
      <c r="LQU76" s="567"/>
      <c r="LQV76" s="399"/>
      <c r="LQW76" s="399"/>
      <c r="LQX76" s="399"/>
      <c r="LQY76" s="399"/>
      <c r="LQZ76" s="399"/>
      <c r="LRA76" s="399"/>
      <c r="LRB76" s="399"/>
      <c r="LRC76" s="399"/>
      <c r="LRD76" s="399"/>
      <c r="LRE76" s="918"/>
      <c r="LRF76" s="918"/>
      <c r="LRG76" s="918"/>
      <c r="LRH76" s="566"/>
      <c r="LRI76" s="399"/>
      <c r="LRJ76" s="399"/>
      <c r="LRK76" s="399"/>
      <c r="LRL76" s="567"/>
      <c r="LRM76" s="399"/>
      <c r="LRN76" s="399"/>
      <c r="LRO76" s="399"/>
      <c r="LRP76" s="399"/>
      <c r="LRQ76" s="399"/>
      <c r="LRR76" s="399"/>
      <c r="LRS76" s="399"/>
      <c r="LRT76" s="399"/>
      <c r="LRU76" s="399"/>
      <c r="LRV76" s="918"/>
      <c r="LRW76" s="918"/>
      <c r="LRX76" s="918"/>
      <c r="LRY76" s="566"/>
      <c r="LRZ76" s="399"/>
      <c r="LSA76" s="399"/>
      <c r="LSB76" s="399"/>
      <c r="LSC76" s="567"/>
      <c r="LSD76" s="399"/>
      <c r="LSE76" s="399"/>
      <c r="LSF76" s="399"/>
      <c r="LSG76" s="399"/>
      <c r="LSH76" s="399"/>
      <c r="LSI76" s="399"/>
      <c r="LSJ76" s="399"/>
      <c r="LSK76" s="399"/>
      <c r="LSL76" s="399"/>
      <c r="LSM76" s="918"/>
      <c r="LSN76" s="918"/>
      <c r="LSO76" s="918"/>
      <c r="LSP76" s="566"/>
      <c r="LSQ76" s="399"/>
      <c r="LSR76" s="399"/>
      <c r="LSS76" s="399"/>
      <c r="LST76" s="567"/>
      <c r="LSU76" s="399"/>
      <c r="LSV76" s="399"/>
      <c r="LSW76" s="399"/>
      <c r="LSX76" s="399"/>
      <c r="LSY76" s="399"/>
      <c r="LSZ76" s="399"/>
      <c r="LTA76" s="399"/>
      <c r="LTB76" s="399"/>
      <c r="LTC76" s="399"/>
      <c r="LTD76" s="918"/>
      <c r="LTE76" s="918"/>
      <c r="LTF76" s="918"/>
      <c r="LTG76" s="566"/>
      <c r="LTH76" s="399"/>
      <c r="LTI76" s="399"/>
      <c r="LTJ76" s="399"/>
      <c r="LTK76" s="567"/>
      <c r="LTL76" s="399"/>
      <c r="LTM76" s="399"/>
      <c r="LTN76" s="399"/>
      <c r="LTO76" s="399"/>
      <c r="LTP76" s="399"/>
      <c r="LTQ76" s="399"/>
      <c r="LTR76" s="399"/>
      <c r="LTS76" s="399"/>
      <c r="LTT76" s="399"/>
      <c r="LTU76" s="918"/>
      <c r="LTV76" s="918"/>
      <c r="LTW76" s="918"/>
      <c r="LTX76" s="566"/>
      <c r="LTY76" s="399"/>
      <c r="LTZ76" s="399"/>
      <c r="LUA76" s="399"/>
      <c r="LUB76" s="567"/>
      <c r="LUC76" s="399"/>
      <c r="LUD76" s="399"/>
      <c r="LUE76" s="399"/>
      <c r="LUF76" s="399"/>
      <c r="LUG76" s="399"/>
      <c r="LUH76" s="399"/>
      <c r="LUI76" s="399"/>
      <c r="LUJ76" s="399"/>
      <c r="LUK76" s="399"/>
      <c r="LUL76" s="918"/>
      <c r="LUM76" s="918"/>
      <c r="LUN76" s="918"/>
      <c r="LUO76" s="566"/>
      <c r="LUP76" s="399"/>
      <c r="LUQ76" s="399"/>
      <c r="LUR76" s="399"/>
      <c r="LUS76" s="567"/>
      <c r="LUT76" s="399"/>
      <c r="LUU76" s="399"/>
      <c r="LUV76" s="399"/>
      <c r="LUW76" s="399"/>
      <c r="LUX76" s="399"/>
      <c r="LUY76" s="399"/>
      <c r="LUZ76" s="399"/>
      <c r="LVA76" s="399"/>
      <c r="LVB76" s="399"/>
      <c r="LVC76" s="918"/>
      <c r="LVD76" s="918"/>
      <c r="LVE76" s="918"/>
      <c r="LVF76" s="566"/>
      <c r="LVG76" s="399"/>
      <c r="LVH76" s="399"/>
      <c r="LVI76" s="399"/>
      <c r="LVJ76" s="567"/>
      <c r="LVK76" s="399"/>
      <c r="LVL76" s="399"/>
      <c r="LVM76" s="399"/>
      <c r="LVN76" s="399"/>
      <c r="LVO76" s="399"/>
      <c r="LVP76" s="399"/>
      <c r="LVQ76" s="399"/>
      <c r="LVR76" s="399"/>
      <c r="LVS76" s="399"/>
      <c r="LVT76" s="918"/>
      <c r="LVU76" s="918"/>
      <c r="LVV76" s="918"/>
      <c r="LVW76" s="566"/>
      <c r="LVX76" s="399"/>
      <c r="LVY76" s="399"/>
      <c r="LVZ76" s="399"/>
      <c r="LWA76" s="567"/>
      <c r="LWB76" s="399"/>
      <c r="LWC76" s="399"/>
      <c r="LWD76" s="399"/>
      <c r="LWE76" s="399"/>
      <c r="LWF76" s="399"/>
      <c r="LWG76" s="399"/>
      <c r="LWH76" s="399"/>
      <c r="LWI76" s="399"/>
      <c r="LWJ76" s="399"/>
      <c r="LWK76" s="918"/>
      <c r="LWL76" s="918"/>
      <c r="LWM76" s="918"/>
      <c r="LWN76" s="566"/>
      <c r="LWO76" s="399"/>
      <c r="LWP76" s="399"/>
      <c r="LWQ76" s="399"/>
      <c r="LWR76" s="567"/>
      <c r="LWS76" s="399"/>
      <c r="LWT76" s="399"/>
      <c r="LWU76" s="399"/>
      <c r="LWV76" s="399"/>
      <c r="LWW76" s="399"/>
      <c r="LWX76" s="399"/>
      <c r="LWY76" s="399"/>
      <c r="LWZ76" s="399"/>
      <c r="LXA76" s="399"/>
      <c r="LXB76" s="918"/>
      <c r="LXC76" s="918"/>
      <c r="LXD76" s="918"/>
      <c r="LXE76" s="566"/>
      <c r="LXF76" s="399"/>
      <c r="LXG76" s="399"/>
      <c r="LXH76" s="399"/>
      <c r="LXI76" s="567"/>
      <c r="LXJ76" s="399"/>
      <c r="LXK76" s="399"/>
      <c r="LXL76" s="399"/>
      <c r="LXM76" s="399"/>
      <c r="LXN76" s="399"/>
      <c r="LXO76" s="399"/>
      <c r="LXP76" s="399"/>
      <c r="LXQ76" s="399"/>
      <c r="LXR76" s="399"/>
      <c r="LXS76" s="918"/>
      <c r="LXT76" s="918"/>
      <c r="LXU76" s="918"/>
      <c r="LXV76" s="566"/>
      <c r="LXW76" s="399"/>
      <c r="LXX76" s="399"/>
      <c r="LXY76" s="399"/>
      <c r="LXZ76" s="567"/>
      <c r="LYA76" s="399"/>
      <c r="LYB76" s="399"/>
      <c r="LYC76" s="399"/>
      <c r="LYD76" s="399"/>
      <c r="LYE76" s="399"/>
      <c r="LYF76" s="399"/>
      <c r="LYG76" s="399"/>
      <c r="LYH76" s="399"/>
      <c r="LYI76" s="399"/>
      <c r="LYJ76" s="918"/>
      <c r="LYK76" s="918"/>
      <c r="LYL76" s="918"/>
      <c r="LYM76" s="566"/>
      <c r="LYN76" s="399"/>
      <c r="LYO76" s="399"/>
      <c r="LYP76" s="399"/>
      <c r="LYQ76" s="567"/>
      <c r="LYR76" s="399"/>
      <c r="LYS76" s="399"/>
      <c r="LYT76" s="399"/>
      <c r="LYU76" s="399"/>
      <c r="LYV76" s="399"/>
      <c r="LYW76" s="399"/>
      <c r="LYX76" s="399"/>
      <c r="LYY76" s="399"/>
      <c r="LYZ76" s="399"/>
      <c r="LZA76" s="918"/>
      <c r="LZB76" s="918"/>
      <c r="LZC76" s="918"/>
      <c r="LZD76" s="566"/>
      <c r="LZE76" s="399"/>
      <c r="LZF76" s="399"/>
      <c r="LZG76" s="399"/>
      <c r="LZH76" s="567"/>
      <c r="LZI76" s="399"/>
      <c r="LZJ76" s="399"/>
      <c r="LZK76" s="399"/>
      <c r="LZL76" s="399"/>
      <c r="LZM76" s="399"/>
      <c r="LZN76" s="399"/>
      <c r="LZO76" s="399"/>
      <c r="LZP76" s="399"/>
      <c r="LZQ76" s="399"/>
      <c r="LZR76" s="918"/>
      <c r="LZS76" s="918"/>
      <c r="LZT76" s="918"/>
      <c r="LZU76" s="566"/>
      <c r="LZV76" s="399"/>
      <c r="LZW76" s="399"/>
      <c r="LZX76" s="399"/>
      <c r="LZY76" s="567"/>
      <c r="LZZ76" s="399"/>
      <c r="MAA76" s="399"/>
      <c r="MAB76" s="399"/>
      <c r="MAC76" s="399"/>
      <c r="MAD76" s="399"/>
      <c r="MAE76" s="399"/>
      <c r="MAF76" s="399"/>
      <c r="MAG76" s="399"/>
      <c r="MAH76" s="399"/>
      <c r="MAI76" s="918"/>
      <c r="MAJ76" s="918"/>
      <c r="MAK76" s="918"/>
      <c r="MAL76" s="566"/>
      <c r="MAM76" s="399"/>
      <c r="MAN76" s="399"/>
      <c r="MAO76" s="399"/>
      <c r="MAP76" s="567"/>
      <c r="MAQ76" s="399"/>
      <c r="MAR76" s="399"/>
      <c r="MAS76" s="399"/>
      <c r="MAT76" s="399"/>
      <c r="MAU76" s="399"/>
      <c r="MAV76" s="399"/>
      <c r="MAW76" s="399"/>
      <c r="MAX76" s="399"/>
      <c r="MAY76" s="399"/>
      <c r="MAZ76" s="918"/>
      <c r="MBA76" s="918"/>
      <c r="MBB76" s="918"/>
      <c r="MBC76" s="566"/>
      <c r="MBD76" s="399"/>
      <c r="MBE76" s="399"/>
      <c r="MBF76" s="399"/>
      <c r="MBG76" s="567"/>
      <c r="MBH76" s="399"/>
      <c r="MBI76" s="399"/>
      <c r="MBJ76" s="399"/>
      <c r="MBK76" s="399"/>
      <c r="MBL76" s="399"/>
      <c r="MBM76" s="399"/>
      <c r="MBN76" s="399"/>
      <c r="MBO76" s="399"/>
      <c r="MBP76" s="399"/>
      <c r="MBQ76" s="918"/>
      <c r="MBR76" s="918"/>
      <c r="MBS76" s="918"/>
      <c r="MBT76" s="566"/>
      <c r="MBU76" s="399"/>
      <c r="MBV76" s="399"/>
      <c r="MBW76" s="399"/>
      <c r="MBX76" s="567"/>
      <c r="MBY76" s="399"/>
      <c r="MBZ76" s="399"/>
      <c r="MCA76" s="399"/>
      <c r="MCB76" s="399"/>
      <c r="MCC76" s="399"/>
      <c r="MCD76" s="399"/>
      <c r="MCE76" s="399"/>
      <c r="MCF76" s="399"/>
      <c r="MCG76" s="399"/>
      <c r="MCH76" s="918"/>
      <c r="MCI76" s="918"/>
      <c r="MCJ76" s="918"/>
      <c r="MCK76" s="566"/>
      <c r="MCL76" s="399"/>
      <c r="MCM76" s="399"/>
      <c r="MCN76" s="399"/>
      <c r="MCO76" s="567"/>
      <c r="MCP76" s="399"/>
      <c r="MCQ76" s="399"/>
      <c r="MCR76" s="399"/>
      <c r="MCS76" s="399"/>
      <c r="MCT76" s="399"/>
      <c r="MCU76" s="399"/>
      <c r="MCV76" s="399"/>
      <c r="MCW76" s="399"/>
      <c r="MCX76" s="399"/>
      <c r="MCY76" s="918"/>
      <c r="MCZ76" s="918"/>
      <c r="MDA76" s="918"/>
      <c r="MDB76" s="566"/>
      <c r="MDC76" s="399"/>
      <c r="MDD76" s="399"/>
      <c r="MDE76" s="399"/>
      <c r="MDF76" s="567"/>
      <c r="MDG76" s="399"/>
      <c r="MDH76" s="399"/>
      <c r="MDI76" s="399"/>
      <c r="MDJ76" s="399"/>
      <c r="MDK76" s="399"/>
      <c r="MDL76" s="399"/>
      <c r="MDM76" s="399"/>
      <c r="MDN76" s="399"/>
      <c r="MDO76" s="399"/>
      <c r="MDP76" s="918"/>
      <c r="MDQ76" s="918"/>
      <c r="MDR76" s="918"/>
      <c r="MDS76" s="566"/>
      <c r="MDT76" s="399"/>
      <c r="MDU76" s="399"/>
      <c r="MDV76" s="399"/>
      <c r="MDW76" s="567"/>
      <c r="MDX76" s="399"/>
      <c r="MDY76" s="399"/>
      <c r="MDZ76" s="399"/>
      <c r="MEA76" s="399"/>
      <c r="MEB76" s="399"/>
      <c r="MEC76" s="399"/>
      <c r="MED76" s="399"/>
      <c r="MEE76" s="399"/>
      <c r="MEF76" s="399"/>
      <c r="MEG76" s="918"/>
      <c r="MEH76" s="918"/>
      <c r="MEI76" s="918"/>
      <c r="MEJ76" s="566"/>
      <c r="MEK76" s="399"/>
      <c r="MEL76" s="399"/>
      <c r="MEM76" s="399"/>
      <c r="MEN76" s="567"/>
      <c r="MEO76" s="399"/>
      <c r="MEP76" s="399"/>
      <c r="MEQ76" s="399"/>
      <c r="MER76" s="399"/>
      <c r="MES76" s="399"/>
      <c r="MET76" s="399"/>
      <c r="MEU76" s="399"/>
      <c r="MEV76" s="399"/>
      <c r="MEW76" s="399"/>
      <c r="MEX76" s="918"/>
      <c r="MEY76" s="918"/>
      <c r="MEZ76" s="918"/>
      <c r="MFA76" s="566"/>
      <c r="MFB76" s="399"/>
      <c r="MFC76" s="399"/>
      <c r="MFD76" s="399"/>
      <c r="MFE76" s="567"/>
      <c r="MFF76" s="399"/>
      <c r="MFG76" s="399"/>
      <c r="MFH76" s="399"/>
      <c r="MFI76" s="399"/>
      <c r="MFJ76" s="399"/>
      <c r="MFK76" s="399"/>
      <c r="MFL76" s="399"/>
      <c r="MFM76" s="399"/>
      <c r="MFN76" s="399"/>
      <c r="MFO76" s="918"/>
      <c r="MFP76" s="918"/>
      <c r="MFQ76" s="918"/>
      <c r="MFR76" s="566"/>
      <c r="MFS76" s="399"/>
      <c r="MFT76" s="399"/>
      <c r="MFU76" s="399"/>
      <c r="MFV76" s="567"/>
      <c r="MFW76" s="399"/>
      <c r="MFX76" s="399"/>
      <c r="MFY76" s="399"/>
      <c r="MFZ76" s="399"/>
      <c r="MGA76" s="399"/>
      <c r="MGB76" s="399"/>
      <c r="MGC76" s="399"/>
      <c r="MGD76" s="399"/>
      <c r="MGE76" s="399"/>
      <c r="MGF76" s="918"/>
      <c r="MGG76" s="918"/>
      <c r="MGH76" s="918"/>
      <c r="MGI76" s="566"/>
      <c r="MGJ76" s="399"/>
      <c r="MGK76" s="399"/>
      <c r="MGL76" s="399"/>
      <c r="MGM76" s="567"/>
      <c r="MGN76" s="399"/>
      <c r="MGO76" s="399"/>
      <c r="MGP76" s="399"/>
      <c r="MGQ76" s="399"/>
      <c r="MGR76" s="399"/>
      <c r="MGS76" s="399"/>
      <c r="MGT76" s="399"/>
      <c r="MGU76" s="399"/>
      <c r="MGV76" s="399"/>
      <c r="MGW76" s="918"/>
      <c r="MGX76" s="918"/>
      <c r="MGY76" s="918"/>
      <c r="MGZ76" s="566"/>
      <c r="MHA76" s="399"/>
      <c r="MHB76" s="399"/>
      <c r="MHC76" s="399"/>
      <c r="MHD76" s="567"/>
      <c r="MHE76" s="399"/>
      <c r="MHF76" s="399"/>
      <c r="MHG76" s="399"/>
      <c r="MHH76" s="399"/>
      <c r="MHI76" s="399"/>
      <c r="MHJ76" s="399"/>
      <c r="MHK76" s="399"/>
      <c r="MHL76" s="399"/>
      <c r="MHM76" s="399"/>
      <c r="MHN76" s="918"/>
      <c r="MHO76" s="918"/>
      <c r="MHP76" s="918"/>
      <c r="MHQ76" s="566"/>
      <c r="MHR76" s="399"/>
      <c r="MHS76" s="399"/>
      <c r="MHT76" s="399"/>
      <c r="MHU76" s="567"/>
      <c r="MHV76" s="399"/>
      <c r="MHW76" s="399"/>
      <c r="MHX76" s="399"/>
      <c r="MHY76" s="399"/>
      <c r="MHZ76" s="399"/>
      <c r="MIA76" s="399"/>
      <c r="MIB76" s="399"/>
      <c r="MIC76" s="399"/>
      <c r="MID76" s="399"/>
      <c r="MIE76" s="918"/>
      <c r="MIF76" s="918"/>
      <c r="MIG76" s="918"/>
      <c r="MIH76" s="566"/>
      <c r="MII76" s="399"/>
      <c r="MIJ76" s="399"/>
      <c r="MIK76" s="399"/>
      <c r="MIL76" s="567"/>
      <c r="MIM76" s="399"/>
      <c r="MIN76" s="399"/>
      <c r="MIO76" s="399"/>
      <c r="MIP76" s="399"/>
      <c r="MIQ76" s="399"/>
      <c r="MIR76" s="399"/>
      <c r="MIS76" s="399"/>
      <c r="MIT76" s="399"/>
      <c r="MIU76" s="399"/>
      <c r="MIV76" s="918"/>
      <c r="MIW76" s="918"/>
      <c r="MIX76" s="918"/>
      <c r="MIY76" s="566"/>
      <c r="MIZ76" s="399"/>
      <c r="MJA76" s="399"/>
      <c r="MJB76" s="399"/>
      <c r="MJC76" s="567"/>
      <c r="MJD76" s="399"/>
      <c r="MJE76" s="399"/>
      <c r="MJF76" s="399"/>
      <c r="MJG76" s="399"/>
      <c r="MJH76" s="399"/>
      <c r="MJI76" s="399"/>
      <c r="MJJ76" s="399"/>
      <c r="MJK76" s="399"/>
      <c r="MJL76" s="399"/>
      <c r="MJM76" s="918"/>
      <c r="MJN76" s="918"/>
      <c r="MJO76" s="918"/>
      <c r="MJP76" s="566"/>
      <c r="MJQ76" s="399"/>
      <c r="MJR76" s="399"/>
      <c r="MJS76" s="399"/>
      <c r="MJT76" s="567"/>
      <c r="MJU76" s="399"/>
      <c r="MJV76" s="399"/>
      <c r="MJW76" s="399"/>
      <c r="MJX76" s="399"/>
      <c r="MJY76" s="399"/>
      <c r="MJZ76" s="399"/>
      <c r="MKA76" s="399"/>
      <c r="MKB76" s="399"/>
      <c r="MKC76" s="399"/>
      <c r="MKD76" s="918"/>
      <c r="MKE76" s="918"/>
      <c r="MKF76" s="918"/>
      <c r="MKG76" s="566"/>
      <c r="MKH76" s="399"/>
      <c r="MKI76" s="399"/>
      <c r="MKJ76" s="399"/>
      <c r="MKK76" s="567"/>
      <c r="MKL76" s="399"/>
      <c r="MKM76" s="399"/>
      <c r="MKN76" s="399"/>
      <c r="MKO76" s="399"/>
      <c r="MKP76" s="399"/>
      <c r="MKQ76" s="399"/>
      <c r="MKR76" s="399"/>
      <c r="MKS76" s="399"/>
      <c r="MKT76" s="399"/>
      <c r="MKU76" s="918"/>
      <c r="MKV76" s="918"/>
      <c r="MKW76" s="918"/>
      <c r="MKX76" s="566"/>
      <c r="MKY76" s="399"/>
      <c r="MKZ76" s="399"/>
      <c r="MLA76" s="399"/>
      <c r="MLB76" s="567"/>
      <c r="MLC76" s="399"/>
      <c r="MLD76" s="399"/>
      <c r="MLE76" s="399"/>
      <c r="MLF76" s="399"/>
      <c r="MLG76" s="399"/>
      <c r="MLH76" s="399"/>
      <c r="MLI76" s="399"/>
      <c r="MLJ76" s="399"/>
      <c r="MLK76" s="399"/>
      <c r="MLL76" s="918"/>
      <c r="MLM76" s="918"/>
      <c r="MLN76" s="918"/>
      <c r="MLO76" s="566"/>
      <c r="MLP76" s="399"/>
      <c r="MLQ76" s="399"/>
      <c r="MLR76" s="399"/>
      <c r="MLS76" s="567"/>
      <c r="MLT76" s="399"/>
      <c r="MLU76" s="399"/>
      <c r="MLV76" s="399"/>
      <c r="MLW76" s="399"/>
      <c r="MLX76" s="399"/>
      <c r="MLY76" s="399"/>
      <c r="MLZ76" s="399"/>
      <c r="MMA76" s="399"/>
      <c r="MMB76" s="399"/>
      <c r="MMC76" s="918"/>
      <c r="MMD76" s="918"/>
      <c r="MME76" s="918"/>
      <c r="MMF76" s="566"/>
      <c r="MMG76" s="399"/>
      <c r="MMH76" s="399"/>
      <c r="MMI76" s="399"/>
      <c r="MMJ76" s="567"/>
      <c r="MMK76" s="399"/>
      <c r="MML76" s="399"/>
      <c r="MMM76" s="399"/>
      <c r="MMN76" s="399"/>
      <c r="MMO76" s="399"/>
      <c r="MMP76" s="399"/>
      <c r="MMQ76" s="399"/>
      <c r="MMR76" s="399"/>
      <c r="MMS76" s="399"/>
      <c r="MMT76" s="918"/>
      <c r="MMU76" s="918"/>
      <c r="MMV76" s="918"/>
      <c r="MMW76" s="566"/>
      <c r="MMX76" s="399"/>
      <c r="MMY76" s="399"/>
      <c r="MMZ76" s="399"/>
      <c r="MNA76" s="567"/>
      <c r="MNB76" s="399"/>
      <c r="MNC76" s="399"/>
      <c r="MND76" s="399"/>
      <c r="MNE76" s="399"/>
      <c r="MNF76" s="399"/>
      <c r="MNG76" s="399"/>
      <c r="MNH76" s="399"/>
      <c r="MNI76" s="399"/>
      <c r="MNJ76" s="399"/>
      <c r="MNK76" s="918"/>
      <c r="MNL76" s="918"/>
      <c r="MNM76" s="918"/>
      <c r="MNN76" s="566"/>
      <c r="MNO76" s="399"/>
      <c r="MNP76" s="399"/>
      <c r="MNQ76" s="399"/>
      <c r="MNR76" s="567"/>
      <c r="MNS76" s="399"/>
      <c r="MNT76" s="399"/>
      <c r="MNU76" s="399"/>
      <c r="MNV76" s="399"/>
      <c r="MNW76" s="399"/>
      <c r="MNX76" s="399"/>
      <c r="MNY76" s="399"/>
      <c r="MNZ76" s="399"/>
      <c r="MOA76" s="399"/>
      <c r="MOB76" s="918"/>
      <c r="MOC76" s="918"/>
      <c r="MOD76" s="918"/>
      <c r="MOE76" s="566"/>
      <c r="MOF76" s="399"/>
      <c r="MOG76" s="399"/>
      <c r="MOH76" s="399"/>
      <c r="MOI76" s="567"/>
      <c r="MOJ76" s="399"/>
      <c r="MOK76" s="399"/>
      <c r="MOL76" s="399"/>
      <c r="MOM76" s="399"/>
      <c r="MON76" s="399"/>
      <c r="MOO76" s="399"/>
      <c r="MOP76" s="399"/>
      <c r="MOQ76" s="399"/>
      <c r="MOR76" s="399"/>
      <c r="MOS76" s="918"/>
      <c r="MOT76" s="918"/>
      <c r="MOU76" s="918"/>
      <c r="MOV76" s="566"/>
      <c r="MOW76" s="399"/>
      <c r="MOX76" s="399"/>
      <c r="MOY76" s="399"/>
      <c r="MOZ76" s="567"/>
      <c r="MPA76" s="399"/>
      <c r="MPB76" s="399"/>
      <c r="MPC76" s="399"/>
      <c r="MPD76" s="399"/>
      <c r="MPE76" s="399"/>
      <c r="MPF76" s="399"/>
      <c r="MPG76" s="399"/>
      <c r="MPH76" s="399"/>
      <c r="MPI76" s="399"/>
      <c r="MPJ76" s="918"/>
      <c r="MPK76" s="918"/>
      <c r="MPL76" s="918"/>
      <c r="MPM76" s="566"/>
      <c r="MPN76" s="399"/>
      <c r="MPO76" s="399"/>
      <c r="MPP76" s="399"/>
      <c r="MPQ76" s="567"/>
      <c r="MPR76" s="399"/>
      <c r="MPS76" s="399"/>
      <c r="MPT76" s="399"/>
      <c r="MPU76" s="399"/>
      <c r="MPV76" s="399"/>
      <c r="MPW76" s="399"/>
      <c r="MPX76" s="399"/>
      <c r="MPY76" s="399"/>
      <c r="MPZ76" s="399"/>
      <c r="MQA76" s="918"/>
      <c r="MQB76" s="918"/>
      <c r="MQC76" s="918"/>
      <c r="MQD76" s="566"/>
      <c r="MQE76" s="399"/>
      <c r="MQF76" s="399"/>
      <c r="MQG76" s="399"/>
      <c r="MQH76" s="567"/>
      <c r="MQI76" s="399"/>
      <c r="MQJ76" s="399"/>
      <c r="MQK76" s="399"/>
      <c r="MQL76" s="399"/>
      <c r="MQM76" s="399"/>
      <c r="MQN76" s="399"/>
      <c r="MQO76" s="399"/>
      <c r="MQP76" s="399"/>
      <c r="MQQ76" s="399"/>
      <c r="MQR76" s="918"/>
      <c r="MQS76" s="918"/>
      <c r="MQT76" s="918"/>
      <c r="MQU76" s="566"/>
      <c r="MQV76" s="399"/>
      <c r="MQW76" s="399"/>
      <c r="MQX76" s="399"/>
      <c r="MQY76" s="567"/>
      <c r="MQZ76" s="399"/>
      <c r="MRA76" s="399"/>
      <c r="MRB76" s="399"/>
      <c r="MRC76" s="399"/>
      <c r="MRD76" s="399"/>
      <c r="MRE76" s="399"/>
      <c r="MRF76" s="399"/>
      <c r="MRG76" s="399"/>
      <c r="MRH76" s="399"/>
      <c r="MRI76" s="918"/>
      <c r="MRJ76" s="918"/>
      <c r="MRK76" s="918"/>
      <c r="MRL76" s="566"/>
      <c r="MRM76" s="399"/>
      <c r="MRN76" s="399"/>
      <c r="MRO76" s="399"/>
      <c r="MRP76" s="567"/>
      <c r="MRQ76" s="399"/>
      <c r="MRR76" s="399"/>
      <c r="MRS76" s="399"/>
      <c r="MRT76" s="399"/>
      <c r="MRU76" s="399"/>
      <c r="MRV76" s="399"/>
      <c r="MRW76" s="399"/>
      <c r="MRX76" s="399"/>
      <c r="MRY76" s="399"/>
      <c r="MRZ76" s="918"/>
      <c r="MSA76" s="918"/>
      <c r="MSB76" s="918"/>
      <c r="MSC76" s="566"/>
      <c r="MSD76" s="399"/>
      <c r="MSE76" s="399"/>
      <c r="MSF76" s="399"/>
      <c r="MSG76" s="567"/>
      <c r="MSH76" s="399"/>
      <c r="MSI76" s="399"/>
      <c r="MSJ76" s="399"/>
      <c r="MSK76" s="399"/>
      <c r="MSL76" s="399"/>
      <c r="MSM76" s="399"/>
      <c r="MSN76" s="399"/>
      <c r="MSO76" s="399"/>
      <c r="MSP76" s="399"/>
      <c r="MSQ76" s="918"/>
      <c r="MSR76" s="918"/>
      <c r="MSS76" s="918"/>
      <c r="MST76" s="566"/>
      <c r="MSU76" s="399"/>
      <c r="MSV76" s="399"/>
      <c r="MSW76" s="399"/>
      <c r="MSX76" s="567"/>
      <c r="MSY76" s="399"/>
      <c r="MSZ76" s="399"/>
      <c r="MTA76" s="399"/>
      <c r="MTB76" s="399"/>
      <c r="MTC76" s="399"/>
      <c r="MTD76" s="399"/>
      <c r="MTE76" s="399"/>
      <c r="MTF76" s="399"/>
      <c r="MTG76" s="399"/>
      <c r="MTH76" s="918"/>
      <c r="MTI76" s="918"/>
      <c r="MTJ76" s="918"/>
      <c r="MTK76" s="566"/>
      <c r="MTL76" s="399"/>
      <c r="MTM76" s="399"/>
      <c r="MTN76" s="399"/>
      <c r="MTO76" s="567"/>
      <c r="MTP76" s="399"/>
      <c r="MTQ76" s="399"/>
      <c r="MTR76" s="399"/>
      <c r="MTS76" s="399"/>
      <c r="MTT76" s="399"/>
      <c r="MTU76" s="399"/>
      <c r="MTV76" s="399"/>
      <c r="MTW76" s="399"/>
      <c r="MTX76" s="399"/>
      <c r="MTY76" s="918"/>
      <c r="MTZ76" s="918"/>
      <c r="MUA76" s="918"/>
      <c r="MUB76" s="566"/>
      <c r="MUC76" s="399"/>
      <c r="MUD76" s="399"/>
      <c r="MUE76" s="399"/>
      <c r="MUF76" s="567"/>
      <c r="MUG76" s="399"/>
      <c r="MUH76" s="399"/>
      <c r="MUI76" s="399"/>
      <c r="MUJ76" s="399"/>
      <c r="MUK76" s="399"/>
      <c r="MUL76" s="399"/>
      <c r="MUM76" s="399"/>
      <c r="MUN76" s="399"/>
      <c r="MUO76" s="399"/>
      <c r="MUP76" s="918"/>
      <c r="MUQ76" s="918"/>
      <c r="MUR76" s="918"/>
      <c r="MUS76" s="566"/>
      <c r="MUT76" s="399"/>
      <c r="MUU76" s="399"/>
      <c r="MUV76" s="399"/>
      <c r="MUW76" s="567"/>
      <c r="MUX76" s="399"/>
      <c r="MUY76" s="399"/>
      <c r="MUZ76" s="399"/>
      <c r="MVA76" s="399"/>
      <c r="MVB76" s="399"/>
      <c r="MVC76" s="399"/>
      <c r="MVD76" s="399"/>
      <c r="MVE76" s="399"/>
      <c r="MVF76" s="399"/>
      <c r="MVG76" s="918"/>
      <c r="MVH76" s="918"/>
      <c r="MVI76" s="918"/>
      <c r="MVJ76" s="566"/>
      <c r="MVK76" s="399"/>
      <c r="MVL76" s="399"/>
      <c r="MVM76" s="399"/>
      <c r="MVN76" s="567"/>
      <c r="MVO76" s="399"/>
      <c r="MVP76" s="399"/>
      <c r="MVQ76" s="399"/>
      <c r="MVR76" s="399"/>
      <c r="MVS76" s="399"/>
      <c r="MVT76" s="399"/>
      <c r="MVU76" s="399"/>
      <c r="MVV76" s="399"/>
      <c r="MVW76" s="399"/>
      <c r="MVX76" s="918"/>
      <c r="MVY76" s="918"/>
      <c r="MVZ76" s="918"/>
      <c r="MWA76" s="566"/>
      <c r="MWB76" s="399"/>
      <c r="MWC76" s="399"/>
      <c r="MWD76" s="399"/>
      <c r="MWE76" s="567"/>
      <c r="MWF76" s="399"/>
      <c r="MWG76" s="399"/>
      <c r="MWH76" s="399"/>
      <c r="MWI76" s="399"/>
      <c r="MWJ76" s="399"/>
      <c r="MWK76" s="399"/>
      <c r="MWL76" s="399"/>
      <c r="MWM76" s="399"/>
      <c r="MWN76" s="399"/>
      <c r="MWO76" s="918"/>
      <c r="MWP76" s="918"/>
      <c r="MWQ76" s="918"/>
      <c r="MWR76" s="566"/>
      <c r="MWS76" s="399"/>
      <c r="MWT76" s="399"/>
      <c r="MWU76" s="399"/>
      <c r="MWV76" s="567"/>
      <c r="MWW76" s="399"/>
      <c r="MWX76" s="399"/>
      <c r="MWY76" s="399"/>
      <c r="MWZ76" s="399"/>
      <c r="MXA76" s="399"/>
      <c r="MXB76" s="399"/>
      <c r="MXC76" s="399"/>
      <c r="MXD76" s="399"/>
      <c r="MXE76" s="399"/>
      <c r="MXF76" s="918"/>
      <c r="MXG76" s="918"/>
      <c r="MXH76" s="918"/>
      <c r="MXI76" s="566"/>
      <c r="MXJ76" s="399"/>
      <c r="MXK76" s="399"/>
      <c r="MXL76" s="399"/>
      <c r="MXM76" s="567"/>
      <c r="MXN76" s="399"/>
      <c r="MXO76" s="399"/>
      <c r="MXP76" s="399"/>
      <c r="MXQ76" s="399"/>
      <c r="MXR76" s="399"/>
      <c r="MXS76" s="399"/>
      <c r="MXT76" s="399"/>
      <c r="MXU76" s="399"/>
      <c r="MXV76" s="399"/>
      <c r="MXW76" s="918"/>
      <c r="MXX76" s="918"/>
      <c r="MXY76" s="918"/>
      <c r="MXZ76" s="566"/>
      <c r="MYA76" s="399"/>
      <c r="MYB76" s="399"/>
      <c r="MYC76" s="399"/>
      <c r="MYD76" s="567"/>
      <c r="MYE76" s="399"/>
      <c r="MYF76" s="399"/>
      <c r="MYG76" s="399"/>
      <c r="MYH76" s="399"/>
      <c r="MYI76" s="399"/>
      <c r="MYJ76" s="399"/>
      <c r="MYK76" s="399"/>
      <c r="MYL76" s="399"/>
      <c r="MYM76" s="399"/>
      <c r="MYN76" s="918"/>
      <c r="MYO76" s="918"/>
      <c r="MYP76" s="918"/>
      <c r="MYQ76" s="566"/>
      <c r="MYR76" s="399"/>
      <c r="MYS76" s="399"/>
      <c r="MYT76" s="399"/>
      <c r="MYU76" s="567"/>
      <c r="MYV76" s="399"/>
      <c r="MYW76" s="399"/>
      <c r="MYX76" s="399"/>
      <c r="MYY76" s="399"/>
      <c r="MYZ76" s="399"/>
      <c r="MZA76" s="399"/>
      <c r="MZB76" s="399"/>
      <c r="MZC76" s="399"/>
      <c r="MZD76" s="399"/>
      <c r="MZE76" s="918"/>
      <c r="MZF76" s="918"/>
      <c r="MZG76" s="918"/>
      <c r="MZH76" s="566"/>
      <c r="MZI76" s="399"/>
      <c r="MZJ76" s="399"/>
      <c r="MZK76" s="399"/>
      <c r="MZL76" s="567"/>
      <c r="MZM76" s="399"/>
      <c r="MZN76" s="399"/>
      <c r="MZO76" s="399"/>
      <c r="MZP76" s="399"/>
      <c r="MZQ76" s="399"/>
      <c r="MZR76" s="399"/>
      <c r="MZS76" s="399"/>
      <c r="MZT76" s="399"/>
      <c r="MZU76" s="399"/>
      <c r="MZV76" s="918"/>
      <c r="MZW76" s="918"/>
      <c r="MZX76" s="918"/>
      <c r="MZY76" s="566"/>
      <c r="MZZ76" s="399"/>
      <c r="NAA76" s="399"/>
      <c r="NAB76" s="399"/>
      <c r="NAC76" s="567"/>
      <c r="NAD76" s="399"/>
      <c r="NAE76" s="399"/>
      <c r="NAF76" s="399"/>
      <c r="NAG76" s="399"/>
      <c r="NAH76" s="399"/>
      <c r="NAI76" s="399"/>
      <c r="NAJ76" s="399"/>
      <c r="NAK76" s="399"/>
      <c r="NAL76" s="399"/>
      <c r="NAM76" s="918"/>
      <c r="NAN76" s="918"/>
      <c r="NAO76" s="918"/>
      <c r="NAP76" s="566"/>
      <c r="NAQ76" s="399"/>
      <c r="NAR76" s="399"/>
      <c r="NAS76" s="399"/>
      <c r="NAT76" s="567"/>
      <c r="NAU76" s="399"/>
      <c r="NAV76" s="399"/>
      <c r="NAW76" s="399"/>
      <c r="NAX76" s="399"/>
      <c r="NAY76" s="399"/>
      <c r="NAZ76" s="399"/>
      <c r="NBA76" s="399"/>
      <c r="NBB76" s="399"/>
      <c r="NBC76" s="399"/>
      <c r="NBD76" s="918"/>
      <c r="NBE76" s="918"/>
      <c r="NBF76" s="918"/>
      <c r="NBG76" s="566"/>
      <c r="NBH76" s="399"/>
      <c r="NBI76" s="399"/>
      <c r="NBJ76" s="399"/>
      <c r="NBK76" s="567"/>
      <c r="NBL76" s="399"/>
      <c r="NBM76" s="399"/>
      <c r="NBN76" s="399"/>
      <c r="NBO76" s="399"/>
      <c r="NBP76" s="399"/>
      <c r="NBQ76" s="399"/>
      <c r="NBR76" s="399"/>
      <c r="NBS76" s="399"/>
      <c r="NBT76" s="399"/>
      <c r="NBU76" s="918"/>
      <c r="NBV76" s="918"/>
      <c r="NBW76" s="918"/>
      <c r="NBX76" s="566"/>
      <c r="NBY76" s="399"/>
      <c r="NBZ76" s="399"/>
      <c r="NCA76" s="399"/>
      <c r="NCB76" s="567"/>
      <c r="NCC76" s="399"/>
      <c r="NCD76" s="399"/>
      <c r="NCE76" s="399"/>
      <c r="NCF76" s="399"/>
      <c r="NCG76" s="399"/>
      <c r="NCH76" s="399"/>
      <c r="NCI76" s="399"/>
      <c r="NCJ76" s="399"/>
      <c r="NCK76" s="399"/>
      <c r="NCL76" s="918"/>
      <c r="NCM76" s="918"/>
      <c r="NCN76" s="918"/>
      <c r="NCO76" s="566"/>
      <c r="NCP76" s="399"/>
      <c r="NCQ76" s="399"/>
      <c r="NCR76" s="399"/>
      <c r="NCS76" s="567"/>
      <c r="NCT76" s="399"/>
      <c r="NCU76" s="399"/>
      <c r="NCV76" s="399"/>
      <c r="NCW76" s="399"/>
      <c r="NCX76" s="399"/>
      <c r="NCY76" s="399"/>
      <c r="NCZ76" s="399"/>
      <c r="NDA76" s="399"/>
      <c r="NDB76" s="399"/>
      <c r="NDC76" s="918"/>
      <c r="NDD76" s="918"/>
      <c r="NDE76" s="918"/>
      <c r="NDF76" s="566"/>
      <c r="NDG76" s="399"/>
      <c r="NDH76" s="399"/>
      <c r="NDI76" s="399"/>
      <c r="NDJ76" s="567"/>
      <c r="NDK76" s="399"/>
      <c r="NDL76" s="399"/>
      <c r="NDM76" s="399"/>
      <c r="NDN76" s="399"/>
      <c r="NDO76" s="399"/>
      <c r="NDP76" s="399"/>
      <c r="NDQ76" s="399"/>
      <c r="NDR76" s="399"/>
      <c r="NDS76" s="399"/>
      <c r="NDT76" s="918"/>
      <c r="NDU76" s="918"/>
      <c r="NDV76" s="918"/>
      <c r="NDW76" s="566"/>
      <c r="NDX76" s="399"/>
      <c r="NDY76" s="399"/>
      <c r="NDZ76" s="399"/>
      <c r="NEA76" s="567"/>
      <c r="NEB76" s="399"/>
      <c r="NEC76" s="399"/>
      <c r="NED76" s="399"/>
      <c r="NEE76" s="399"/>
      <c r="NEF76" s="399"/>
      <c r="NEG76" s="399"/>
      <c r="NEH76" s="399"/>
      <c r="NEI76" s="399"/>
      <c r="NEJ76" s="399"/>
      <c r="NEK76" s="918"/>
      <c r="NEL76" s="918"/>
      <c r="NEM76" s="918"/>
      <c r="NEN76" s="566"/>
      <c r="NEO76" s="399"/>
      <c r="NEP76" s="399"/>
      <c r="NEQ76" s="399"/>
      <c r="NER76" s="567"/>
      <c r="NES76" s="399"/>
      <c r="NET76" s="399"/>
      <c r="NEU76" s="399"/>
      <c r="NEV76" s="399"/>
      <c r="NEW76" s="399"/>
      <c r="NEX76" s="399"/>
      <c r="NEY76" s="399"/>
      <c r="NEZ76" s="399"/>
      <c r="NFA76" s="399"/>
      <c r="NFB76" s="918"/>
      <c r="NFC76" s="918"/>
      <c r="NFD76" s="918"/>
      <c r="NFE76" s="566"/>
      <c r="NFF76" s="399"/>
      <c r="NFG76" s="399"/>
      <c r="NFH76" s="399"/>
      <c r="NFI76" s="567"/>
      <c r="NFJ76" s="399"/>
      <c r="NFK76" s="399"/>
      <c r="NFL76" s="399"/>
      <c r="NFM76" s="399"/>
      <c r="NFN76" s="399"/>
      <c r="NFO76" s="399"/>
      <c r="NFP76" s="399"/>
      <c r="NFQ76" s="399"/>
      <c r="NFR76" s="399"/>
      <c r="NFS76" s="918"/>
      <c r="NFT76" s="918"/>
      <c r="NFU76" s="918"/>
      <c r="NFV76" s="566"/>
      <c r="NFW76" s="399"/>
      <c r="NFX76" s="399"/>
      <c r="NFY76" s="399"/>
      <c r="NFZ76" s="567"/>
      <c r="NGA76" s="399"/>
      <c r="NGB76" s="399"/>
      <c r="NGC76" s="399"/>
      <c r="NGD76" s="399"/>
      <c r="NGE76" s="399"/>
      <c r="NGF76" s="399"/>
      <c r="NGG76" s="399"/>
      <c r="NGH76" s="399"/>
      <c r="NGI76" s="399"/>
      <c r="NGJ76" s="918"/>
      <c r="NGK76" s="918"/>
      <c r="NGL76" s="918"/>
      <c r="NGM76" s="566"/>
      <c r="NGN76" s="399"/>
      <c r="NGO76" s="399"/>
      <c r="NGP76" s="399"/>
      <c r="NGQ76" s="567"/>
      <c r="NGR76" s="399"/>
      <c r="NGS76" s="399"/>
      <c r="NGT76" s="399"/>
      <c r="NGU76" s="399"/>
      <c r="NGV76" s="399"/>
      <c r="NGW76" s="399"/>
      <c r="NGX76" s="399"/>
      <c r="NGY76" s="399"/>
      <c r="NGZ76" s="399"/>
      <c r="NHA76" s="918"/>
      <c r="NHB76" s="918"/>
      <c r="NHC76" s="918"/>
      <c r="NHD76" s="566"/>
      <c r="NHE76" s="399"/>
      <c r="NHF76" s="399"/>
      <c r="NHG76" s="399"/>
      <c r="NHH76" s="567"/>
      <c r="NHI76" s="399"/>
      <c r="NHJ76" s="399"/>
      <c r="NHK76" s="399"/>
      <c r="NHL76" s="399"/>
      <c r="NHM76" s="399"/>
      <c r="NHN76" s="399"/>
      <c r="NHO76" s="399"/>
      <c r="NHP76" s="399"/>
      <c r="NHQ76" s="399"/>
      <c r="NHR76" s="918"/>
      <c r="NHS76" s="918"/>
      <c r="NHT76" s="918"/>
      <c r="NHU76" s="566"/>
      <c r="NHV76" s="399"/>
      <c r="NHW76" s="399"/>
      <c r="NHX76" s="399"/>
      <c r="NHY76" s="567"/>
      <c r="NHZ76" s="399"/>
      <c r="NIA76" s="399"/>
      <c r="NIB76" s="399"/>
      <c r="NIC76" s="399"/>
      <c r="NID76" s="399"/>
      <c r="NIE76" s="399"/>
      <c r="NIF76" s="399"/>
      <c r="NIG76" s="399"/>
      <c r="NIH76" s="399"/>
      <c r="NII76" s="918"/>
      <c r="NIJ76" s="918"/>
      <c r="NIK76" s="918"/>
      <c r="NIL76" s="566"/>
      <c r="NIM76" s="399"/>
      <c r="NIN76" s="399"/>
      <c r="NIO76" s="399"/>
      <c r="NIP76" s="567"/>
      <c r="NIQ76" s="399"/>
      <c r="NIR76" s="399"/>
      <c r="NIS76" s="399"/>
      <c r="NIT76" s="399"/>
      <c r="NIU76" s="399"/>
      <c r="NIV76" s="399"/>
      <c r="NIW76" s="399"/>
      <c r="NIX76" s="399"/>
      <c r="NIY76" s="399"/>
      <c r="NIZ76" s="918"/>
      <c r="NJA76" s="918"/>
      <c r="NJB76" s="918"/>
      <c r="NJC76" s="566"/>
      <c r="NJD76" s="399"/>
      <c r="NJE76" s="399"/>
      <c r="NJF76" s="399"/>
      <c r="NJG76" s="567"/>
      <c r="NJH76" s="399"/>
      <c r="NJI76" s="399"/>
      <c r="NJJ76" s="399"/>
      <c r="NJK76" s="399"/>
      <c r="NJL76" s="399"/>
      <c r="NJM76" s="399"/>
      <c r="NJN76" s="399"/>
      <c r="NJO76" s="399"/>
      <c r="NJP76" s="399"/>
      <c r="NJQ76" s="918"/>
      <c r="NJR76" s="918"/>
      <c r="NJS76" s="918"/>
      <c r="NJT76" s="566"/>
      <c r="NJU76" s="399"/>
      <c r="NJV76" s="399"/>
      <c r="NJW76" s="399"/>
      <c r="NJX76" s="567"/>
      <c r="NJY76" s="399"/>
      <c r="NJZ76" s="399"/>
      <c r="NKA76" s="399"/>
      <c r="NKB76" s="399"/>
      <c r="NKC76" s="399"/>
      <c r="NKD76" s="399"/>
      <c r="NKE76" s="399"/>
      <c r="NKF76" s="399"/>
      <c r="NKG76" s="399"/>
      <c r="NKH76" s="918"/>
      <c r="NKI76" s="918"/>
      <c r="NKJ76" s="918"/>
      <c r="NKK76" s="566"/>
      <c r="NKL76" s="399"/>
      <c r="NKM76" s="399"/>
      <c r="NKN76" s="399"/>
      <c r="NKO76" s="567"/>
      <c r="NKP76" s="399"/>
      <c r="NKQ76" s="399"/>
      <c r="NKR76" s="399"/>
      <c r="NKS76" s="399"/>
      <c r="NKT76" s="399"/>
      <c r="NKU76" s="399"/>
      <c r="NKV76" s="399"/>
      <c r="NKW76" s="399"/>
      <c r="NKX76" s="399"/>
      <c r="NKY76" s="918"/>
      <c r="NKZ76" s="918"/>
      <c r="NLA76" s="918"/>
      <c r="NLB76" s="566"/>
      <c r="NLC76" s="399"/>
      <c r="NLD76" s="399"/>
      <c r="NLE76" s="399"/>
      <c r="NLF76" s="567"/>
      <c r="NLG76" s="399"/>
      <c r="NLH76" s="399"/>
      <c r="NLI76" s="399"/>
      <c r="NLJ76" s="399"/>
      <c r="NLK76" s="399"/>
      <c r="NLL76" s="399"/>
      <c r="NLM76" s="399"/>
      <c r="NLN76" s="399"/>
      <c r="NLO76" s="399"/>
      <c r="NLP76" s="918"/>
      <c r="NLQ76" s="918"/>
      <c r="NLR76" s="918"/>
      <c r="NLS76" s="566"/>
      <c r="NLT76" s="399"/>
      <c r="NLU76" s="399"/>
      <c r="NLV76" s="399"/>
      <c r="NLW76" s="567"/>
      <c r="NLX76" s="399"/>
      <c r="NLY76" s="399"/>
      <c r="NLZ76" s="399"/>
      <c r="NMA76" s="399"/>
      <c r="NMB76" s="399"/>
      <c r="NMC76" s="399"/>
      <c r="NMD76" s="399"/>
      <c r="NME76" s="399"/>
      <c r="NMF76" s="399"/>
      <c r="NMG76" s="918"/>
      <c r="NMH76" s="918"/>
      <c r="NMI76" s="918"/>
      <c r="NMJ76" s="566"/>
      <c r="NMK76" s="399"/>
      <c r="NML76" s="399"/>
      <c r="NMM76" s="399"/>
      <c r="NMN76" s="567"/>
      <c r="NMO76" s="399"/>
      <c r="NMP76" s="399"/>
      <c r="NMQ76" s="399"/>
      <c r="NMR76" s="399"/>
      <c r="NMS76" s="399"/>
      <c r="NMT76" s="399"/>
      <c r="NMU76" s="399"/>
      <c r="NMV76" s="399"/>
      <c r="NMW76" s="399"/>
      <c r="NMX76" s="918"/>
      <c r="NMY76" s="918"/>
      <c r="NMZ76" s="918"/>
      <c r="NNA76" s="566"/>
      <c r="NNB76" s="399"/>
      <c r="NNC76" s="399"/>
      <c r="NND76" s="399"/>
      <c r="NNE76" s="567"/>
      <c r="NNF76" s="399"/>
      <c r="NNG76" s="399"/>
      <c r="NNH76" s="399"/>
      <c r="NNI76" s="399"/>
      <c r="NNJ76" s="399"/>
      <c r="NNK76" s="399"/>
      <c r="NNL76" s="399"/>
      <c r="NNM76" s="399"/>
      <c r="NNN76" s="399"/>
      <c r="NNO76" s="918"/>
      <c r="NNP76" s="918"/>
      <c r="NNQ76" s="918"/>
      <c r="NNR76" s="566"/>
      <c r="NNS76" s="399"/>
      <c r="NNT76" s="399"/>
      <c r="NNU76" s="399"/>
      <c r="NNV76" s="567"/>
      <c r="NNW76" s="399"/>
      <c r="NNX76" s="399"/>
      <c r="NNY76" s="399"/>
      <c r="NNZ76" s="399"/>
      <c r="NOA76" s="399"/>
      <c r="NOB76" s="399"/>
      <c r="NOC76" s="399"/>
      <c r="NOD76" s="399"/>
      <c r="NOE76" s="399"/>
      <c r="NOF76" s="918"/>
      <c r="NOG76" s="918"/>
      <c r="NOH76" s="918"/>
      <c r="NOI76" s="566"/>
      <c r="NOJ76" s="399"/>
      <c r="NOK76" s="399"/>
      <c r="NOL76" s="399"/>
      <c r="NOM76" s="567"/>
      <c r="NON76" s="399"/>
      <c r="NOO76" s="399"/>
      <c r="NOP76" s="399"/>
      <c r="NOQ76" s="399"/>
      <c r="NOR76" s="399"/>
      <c r="NOS76" s="399"/>
      <c r="NOT76" s="399"/>
      <c r="NOU76" s="399"/>
      <c r="NOV76" s="399"/>
      <c r="NOW76" s="918"/>
      <c r="NOX76" s="918"/>
      <c r="NOY76" s="918"/>
      <c r="NOZ76" s="566"/>
      <c r="NPA76" s="399"/>
      <c r="NPB76" s="399"/>
      <c r="NPC76" s="399"/>
      <c r="NPD76" s="567"/>
      <c r="NPE76" s="399"/>
      <c r="NPF76" s="399"/>
      <c r="NPG76" s="399"/>
      <c r="NPH76" s="399"/>
      <c r="NPI76" s="399"/>
      <c r="NPJ76" s="399"/>
      <c r="NPK76" s="399"/>
      <c r="NPL76" s="399"/>
      <c r="NPM76" s="399"/>
      <c r="NPN76" s="918"/>
      <c r="NPO76" s="918"/>
      <c r="NPP76" s="918"/>
      <c r="NPQ76" s="566"/>
      <c r="NPR76" s="399"/>
      <c r="NPS76" s="399"/>
      <c r="NPT76" s="399"/>
      <c r="NPU76" s="567"/>
      <c r="NPV76" s="399"/>
      <c r="NPW76" s="399"/>
      <c r="NPX76" s="399"/>
      <c r="NPY76" s="399"/>
      <c r="NPZ76" s="399"/>
      <c r="NQA76" s="399"/>
      <c r="NQB76" s="399"/>
      <c r="NQC76" s="399"/>
      <c r="NQD76" s="399"/>
      <c r="NQE76" s="918"/>
      <c r="NQF76" s="918"/>
      <c r="NQG76" s="918"/>
      <c r="NQH76" s="566"/>
      <c r="NQI76" s="399"/>
      <c r="NQJ76" s="399"/>
      <c r="NQK76" s="399"/>
      <c r="NQL76" s="567"/>
      <c r="NQM76" s="399"/>
      <c r="NQN76" s="399"/>
      <c r="NQO76" s="399"/>
      <c r="NQP76" s="399"/>
      <c r="NQQ76" s="399"/>
      <c r="NQR76" s="399"/>
      <c r="NQS76" s="399"/>
      <c r="NQT76" s="399"/>
      <c r="NQU76" s="399"/>
      <c r="NQV76" s="918"/>
      <c r="NQW76" s="918"/>
      <c r="NQX76" s="918"/>
      <c r="NQY76" s="566"/>
      <c r="NQZ76" s="399"/>
      <c r="NRA76" s="399"/>
      <c r="NRB76" s="399"/>
      <c r="NRC76" s="567"/>
      <c r="NRD76" s="399"/>
      <c r="NRE76" s="399"/>
      <c r="NRF76" s="399"/>
      <c r="NRG76" s="399"/>
      <c r="NRH76" s="399"/>
      <c r="NRI76" s="399"/>
      <c r="NRJ76" s="399"/>
      <c r="NRK76" s="399"/>
      <c r="NRL76" s="399"/>
      <c r="NRM76" s="918"/>
      <c r="NRN76" s="918"/>
      <c r="NRO76" s="918"/>
      <c r="NRP76" s="566"/>
      <c r="NRQ76" s="399"/>
      <c r="NRR76" s="399"/>
      <c r="NRS76" s="399"/>
      <c r="NRT76" s="567"/>
      <c r="NRU76" s="399"/>
      <c r="NRV76" s="399"/>
      <c r="NRW76" s="399"/>
      <c r="NRX76" s="399"/>
      <c r="NRY76" s="399"/>
      <c r="NRZ76" s="399"/>
      <c r="NSA76" s="399"/>
      <c r="NSB76" s="399"/>
      <c r="NSC76" s="399"/>
      <c r="NSD76" s="918"/>
      <c r="NSE76" s="918"/>
      <c r="NSF76" s="918"/>
      <c r="NSG76" s="566"/>
      <c r="NSH76" s="399"/>
      <c r="NSI76" s="399"/>
      <c r="NSJ76" s="399"/>
      <c r="NSK76" s="567"/>
      <c r="NSL76" s="399"/>
      <c r="NSM76" s="399"/>
      <c r="NSN76" s="399"/>
      <c r="NSO76" s="399"/>
      <c r="NSP76" s="399"/>
      <c r="NSQ76" s="399"/>
      <c r="NSR76" s="399"/>
      <c r="NSS76" s="399"/>
      <c r="NST76" s="399"/>
      <c r="NSU76" s="918"/>
      <c r="NSV76" s="918"/>
      <c r="NSW76" s="918"/>
      <c r="NSX76" s="566"/>
      <c r="NSY76" s="399"/>
      <c r="NSZ76" s="399"/>
      <c r="NTA76" s="399"/>
      <c r="NTB76" s="567"/>
      <c r="NTC76" s="399"/>
      <c r="NTD76" s="399"/>
      <c r="NTE76" s="399"/>
      <c r="NTF76" s="399"/>
      <c r="NTG76" s="399"/>
      <c r="NTH76" s="399"/>
      <c r="NTI76" s="399"/>
      <c r="NTJ76" s="399"/>
      <c r="NTK76" s="399"/>
      <c r="NTL76" s="918"/>
      <c r="NTM76" s="918"/>
      <c r="NTN76" s="918"/>
      <c r="NTO76" s="566"/>
      <c r="NTP76" s="399"/>
      <c r="NTQ76" s="399"/>
      <c r="NTR76" s="399"/>
      <c r="NTS76" s="567"/>
      <c r="NTT76" s="399"/>
      <c r="NTU76" s="399"/>
      <c r="NTV76" s="399"/>
      <c r="NTW76" s="399"/>
      <c r="NTX76" s="399"/>
      <c r="NTY76" s="399"/>
      <c r="NTZ76" s="399"/>
      <c r="NUA76" s="399"/>
      <c r="NUB76" s="399"/>
      <c r="NUC76" s="918"/>
      <c r="NUD76" s="918"/>
      <c r="NUE76" s="918"/>
      <c r="NUF76" s="566"/>
      <c r="NUG76" s="399"/>
      <c r="NUH76" s="399"/>
      <c r="NUI76" s="399"/>
      <c r="NUJ76" s="567"/>
      <c r="NUK76" s="399"/>
      <c r="NUL76" s="399"/>
      <c r="NUM76" s="399"/>
      <c r="NUN76" s="399"/>
      <c r="NUO76" s="399"/>
      <c r="NUP76" s="399"/>
      <c r="NUQ76" s="399"/>
      <c r="NUR76" s="399"/>
      <c r="NUS76" s="399"/>
      <c r="NUT76" s="918"/>
      <c r="NUU76" s="918"/>
      <c r="NUV76" s="918"/>
      <c r="NUW76" s="566"/>
      <c r="NUX76" s="399"/>
      <c r="NUY76" s="399"/>
      <c r="NUZ76" s="399"/>
      <c r="NVA76" s="567"/>
      <c r="NVB76" s="399"/>
      <c r="NVC76" s="399"/>
      <c r="NVD76" s="399"/>
      <c r="NVE76" s="399"/>
      <c r="NVF76" s="399"/>
      <c r="NVG76" s="399"/>
      <c r="NVH76" s="399"/>
      <c r="NVI76" s="399"/>
      <c r="NVJ76" s="399"/>
      <c r="NVK76" s="918"/>
      <c r="NVL76" s="918"/>
      <c r="NVM76" s="918"/>
      <c r="NVN76" s="566"/>
      <c r="NVO76" s="399"/>
      <c r="NVP76" s="399"/>
      <c r="NVQ76" s="399"/>
      <c r="NVR76" s="567"/>
      <c r="NVS76" s="399"/>
      <c r="NVT76" s="399"/>
      <c r="NVU76" s="399"/>
      <c r="NVV76" s="399"/>
      <c r="NVW76" s="399"/>
      <c r="NVX76" s="399"/>
      <c r="NVY76" s="399"/>
      <c r="NVZ76" s="399"/>
      <c r="NWA76" s="399"/>
      <c r="NWB76" s="918"/>
      <c r="NWC76" s="918"/>
      <c r="NWD76" s="918"/>
      <c r="NWE76" s="566"/>
      <c r="NWF76" s="399"/>
      <c r="NWG76" s="399"/>
      <c r="NWH76" s="399"/>
      <c r="NWI76" s="567"/>
      <c r="NWJ76" s="399"/>
      <c r="NWK76" s="399"/>
      <c r="NWL76" s="399"/>
      <c r="NWM76" s="399"/>
      <c r="NWN76" s="399"/>
      <c r="NWO76" s="399"/>
      <c r="NWP76" s="399"/>
      <c r="NWQ76" s="399"/>
      <c r="NWR76" s="399"/>
      <c r="NWS76" s="918"/>
      <c r="NWT76" s="918"/>
      <c r="NWU76" s="918"/>
      <c r="NWV76" s="566"/>
      <c r="NWW76" s="399"/>
      <c r="NWX76" s="399"/>
      <c r="NWY76" s="399"/>
      <c r="NWZ76" s="567"/>
      <c r="NXA76" s="399"/>
      <c r="NXB76" s="399"/>
      <c r="NXC76" s="399"/>
      <c r="NXD76" s="399"/>
      <c r="NXE76" s="399"/>
      <c r="NXF76" s="399"/>
      <c r="NXG76" s="399"/>
      <c r="NXH76" s="399"/>
      <c r="NXI76" s="399"/>
      <c r="NXJ76" s="918"/>
      <c r="NXK76" s="918"/>
      <c r="NXL76" s="918"/>
      <c r="NXM76" s="566"/>
      <c r="NXN76" s="399"/>
      <c r="NXO76" s="399"/>
      <c r="NXP76" s="399"/>
      <c r="NXQ76" s="567"/>
      <c r="NXR76" s="399"/>
      <c r="NXS76" s="399"/>
      <c r="NXT76" s="399"/>
      <c r="NXU76" s="399"/>
      <c r="NXV76" s="399"/>
      <c r="NXW76" s="399"/>
      <c r="NXX76" s="399"/>
      <c r="NXY76" s="399"/>
      <c r="NXZ76" s="399"/>
      <c r="NYA76" s="918"/>
      <c r="NYB76" s="918"/>
      <c r="NYC76" s="918"/>
      <c r="NYD76" s="566"/>
      <c r="NYE76" s="399"/>
      <c r="NYF76" s="399"/>
      <c r="NYG76" s="399"/>
      <c r="NYH76" s="567"/>
      <c r="NYI76" s="399"/>
      <c r="NYJ76" s="399"/>
      <c r="NYK76" s="399"/>
      <c r="NYL76" s="399"/>
      <c r="NYM76" s="399"/>
      <c r="NYN76" s="399"/>
      <c r="NYO76" s="399"/>
      <c r="NYP76" s="399"/>
      <c r="NYQ76" s="399"/>
      <c r="NYR76" s="918"/>
      <c r="NYS76" s="918"/>
      <c r="NYT76" s="918"/>
      <c r="NYU76" s="566"/>
      <c r="NYV76" s="399"/>
      <c r="NYW76" s="399"/>
      <c r="NYX76" s="399"/>
      <c r="NYY76" s="567"/>
      <c r="NYZ76" s="399"/>
      <c r="NZA76" s="399"/>
      <c r="NZB76" s="399"/>
      <c r="NZC76" s="399"/>
      <c r="NZD76" s="399"/>
      <c r="NZE76" s="399"/>
      <c r="NZF76" s="399"/>
      <c r="NZG76" s="399"/>
      <c r="NZH76" s="399"/>
      <c r="NZI76" s="918"/>
      <c r="NZJ76" s="918"/>
      <c r="NZK76" s="918"/>
      <c r="NZL76" s="566"/>
      <c r="NZM76" s="399"/>
      <c r="NZN76" s="399"/>
      <c r="NZO76" s="399"/>
      <c r="NZP76" s="567"/>
      <c r="NZQ76" s="399"/>
      <c r="NZR76" s="399"/>
      <c r="NZS76" s="399"/>
      <c r="NZT76" s="399"/>
      <c r="NZU76" s="399"/>
      <c r="NZV76" s="399"/>
      <c r="NZW76" s="399"/>
      <c r="NZX76" s="399"/>
      <c r="NZY76" s="399"/>
      <c r="NZZ76" s="918"/>
      <c r="OAA76" s="918"/>
      <c r="OAB76" s="918"/>
      <c r="OAC76" s="566"/>
      <c r="OAD76" s="399"/>
      <c r="OAE76" s="399"/>
      <c r="OAF76" s="399"/>
      <c r="OAG76" s="567"/>
      <c r="OAH76" s="399"/>
      <c r="OAI76" s="399"/>
      <c r="OAJ76" s="399"/>
      <c r="OAK76" s="399"/>
      <c r="OAL76" s="399"/>
      <c r="OAM76" s="399"/>
      <c r="OAN76" s="399"/>
      <c r="OAO76" s="399"/>
      <c r="OAP76" s="399"/>
      <c r="OAQ76" s="918"/>
      <c r="OAR76" s="918"/>
      <c r="OAS76" s="918"/>
      <c r="OAT76" s="566"/>
      <c r="OAU76" s="399"/>
      <c r="OAV76" s="399"/>
      <c r="OAW76" s="399"/>
      <c r="OAX76" s="567"/>
      <c r="OAY76" s="399"/>
      <c r="OAZ76" s="399"/>
      <c r="OBA76" s="399"/>
      <c r="OBB76" s="399"/>
      <c r="OBC76" s="399"/>
      <c r="OBD76" s="399"/>
      <c r="OBE76" s="399"/>
      <c r="OBF76" s="399"/>
      <c r="OBG76" s="399"/>
      <c r="OBH76" s="918"/>
      <c r="OBI76" s="918"/>
      <c r="OBJ76" s="918"/>
      <c r="OBK76" s="566"/>
      <c r="OBL76" s="399"/>
      <c r="OBM76" s="399"/>
      <c r="OBN76" s="399"/>
      <c r="OBO76" s="567"/>
      <c r="OBP76" s="399"/>
      <c r="OBQ76" s="399"/>
      <c r="OBR76" s="399"/>
      <c r="OBS76" s="399"/>
      <c r="OBT76" s="399"/>
      <c r="OBU76" s="399"/>
      <c r="OBV76" s="399"/>
      <c r="OBW76" s="399"/>
      <c r="OBX76" s="399"/>
      <c r="OBY76" s="918"/>
      <c r="OBZ76" s="918"/>
      <c r="OCA76" s="918"/>
      <c r="OCB76" s="566"/>
      <c r="OCC76" s="399"/>
      <c r="OCD76" s="399"/>
      <c r="OCE76" s="399"/>
      <c r="OCF76" s="567"/>
      <c r="OCG76" s="399"/>
      <c r="OCH76" s="399"/>
      <c r="OCI76" s="399"/>
      <c r="OCJ76" s="399"/>
      <c r="OCK76" s="399"/>
      <c r="OCL76" s="399"/>
      <c r="OCM76" s="399"/>
      <c r="OCN76" s="399"/>
      <c r="OCO76" s="399"/>
      <c r="OCP76" s="918"/>
      <c r="OCQ76" s="918"/>
      <c r="OCR76" s="918"/>
      <c r="OCS76" s="566"/>
      <c r="OCT76" s="399"/>
      <c r="OCU76" s="399"/>
      <c r="OCV76" s="399"/>
      <c r="OCW76" s="567"/>
      <c r="OCX76" s="399"/>
      <c r="OCY76" s="399"/>
      <c r="OCZ76" s="399"/>
      <c r="ODA76" s="399"/>
      <c r="ODB76" s="399"/>
      <c r="ODC76" s="399"/>
      <c r="ODD76" s="399"/>
      <c r="ODE76" s="399"/>
      <c r="ODF76" s="399"/>
      <c r="ODG76" s="918"/>
      <c r="ODH76" s="918"/>
      <c r="ODI76" s="918"/>
      <c r="ODJ76" s="566"/>
      <c r="ODK76" s="399"/>
      <c r="ODL76" s="399"/>
      <c r="ODM76" s="399"/>
      <c r="ODN76" s="567"/>
      <c r="ODO76" s="399"/>
      <c r="ODP76" s="399"/>
      <c r="ODQ76" s="399"/>
      <c r="ODR76" s="399"/>
      <c r="ODS76" s="399"/>
      <c r="ODT76" s="399"/>
      <c r="ODU76" s="399"/>
      <c r="ODV76" s="399"/>
      <c r="ODW76" s="399"/>
      <c r="ODX76" s="918"/>
      <c r="ODY76" s="918"/>
      <c r="ODZ76" s="918"/>
      <c r="OEA76" s="566"/>
      <c r="OEB76" s="399"/>
      <c r="OEC76" s="399"/>
      <c r="OED76" s="399"/>
      <c r="OEE76" s="567"/>
      <c r="OEF76" s="399"/>
      <c r="OEG76" s="399"/>
      <c r="OEH76" s="399"/>
      <c r="OEI76" s="399"/>
      <c r="OEJ76" s="399"/>
      <c r="OEK76" s="399"/>
      <c r="OEL76" s="399"/>
      <c r="OEM76" s="399"/>
      <c r="OEN76" s="399"/>
      <c r="OEO76" s="918"/>
      <c r="OEP76" s="918"/>
      <c r="OEQ76" s="918"/>
      <c r="OER76" s="566"/>
      <c r="OES76" s="399"/>
      <c r="OET76" s="399"/>
      <c r="OEU76" s="399"/>
      <c r="OEV76" s="567"/>
      <c r="OEW76" s="399"/>
      <c r="OEX76" s="399"/>
      <c r="OEY76" s="399"/>
      <c r="OEZ76" s="399"/>
      <c r="OFA76" s="399"/>
      <c r="OFB76" s="399"/>
      <c r="OFC76" s="399"/>
      <c r="OFD76" s="399"/>
      <c r="OFE76" s="399"/>
      <c r="OFF76" s="918"/>
      <c r="OFG76" s="918"/>
      <c r="OFH76" s="918"/>
      <c r="OFI76" s="566"/>
      <c r="OFJ76" s="399"/>
      <c r="OFK76" s="399"/>
      <c r="OFL76" s="399"/>
      <c r="OFM76" s="567"/>
      <c r="OFN76" s="399"/>
      <c r="OFO76" s="399"/>
      <c r="OFP76" s="399"/>
      <c r="OFQ76" s="399"/>
      <c r="OFR76" s="399"/>
      <c r="OFS76" s="399"/>
      <c r="OFT76" s="399"/>
      <c r="OFU76" s="399"/>
      <c r="OFV76" s="399"/>
      <c r="OFW76" s="918"/>
      <c r="OFX76" s="918"/>
      <c r="OFY76" s="918"/>
      <c r="OFZ76" s="566"/>
      <c r="OGA76" s="399"/>
      <c r="OGB76" s="399"/>
      <c r="OGC76" s="399"/>
      <c r="OGD76" s="567"/>
      <c r="OGE76" s="399"/>
      <c r="OGF76" s="399"/>
      <c r="OGG76" s="399"/>
      <c r="OGH76" s="399"/>
      <c r="OGI76" s="399"/>
      <c r="OGJ76" s="399"/>
      <c r="OGK76" s="399"/>
      <c r="OGL76" s="399"/>
      <c r="OGM76" s="399"/>
      <c r="OGN76" s="918"/>
      <c r="OGO76" s="918"/>
      <c r="OGP76" s="918"/>
      <c r="OGQ76" s="566"/>
      <c r="OGR76" s="399"/>
      <c r="OGS76" s="399"/>
      <c r="OGT76" s="399"/>
      <c r="OGU76" s="567"/>
      <c r="OGV76" s="399"/>
      <c r="OGW76" s="399"/>
      <c r="OGX76" s="399"/>
      <c r="OGY76" s="399"/>
      <c r="OGZ76" s="399"/>
      <c r="OHA76" s="399"/>
      <c r="OHB76" s="399"/>
      <c r="OHC76" s="399"/>
      <c r="OHD76" s="399"/>
      <c r="OHE76" s="918"/>
      <c r="OHF76" s="918"/>
      <c r="OHG76" s="918"/>
      <c r="OHH76" s="566"/>
      <c r="OHI76" s="399"/>
      <c r="OHJ76" s="399"/>
      <c r="OHK76" s="399"/>
      <c r="OHL76" s="567"/>
      <c r="OHM76" s="399"/>
      <c r="OHN76" s="399"/>
      <c r="OHO76" s="399"/>
      <c r="OHP76" s="399"/>
      <c r="OHQ76" s="399"/>
      <c r="OHR76" s="399"/>
      <c r="OHS76" s="399"/>
      <c r="OHT76" s="399"/>
      <c r="OHU76" s="399"/>
      <c r="OHV76" s="918"/>
      <c r="OHW76" s="918"/>
      <c r="OHX76" s="918"/>
      <c r="OHY76" s="566"/>
      <c r="OHZ76" s="399"/>
      <c r="OIA76" s="399"/>
      <c r="OIB76" s="399"/>
      <c r="OIC76" s="567"/>
      <c r="OID76" s="399"/>
      <c r="OIE76" s="399"/>
      <c r="OIF76" s="399"/>
      <c r="OIG76" s="399"/>
      <c r="OIH76" s="399"/>
      <c r="OII76" s="399"/>
      <c r="OIJ76" s="399"/>
      <c r="OIK76" s="399"/>
      <c r="OIL76" s="399"/>
      <c r="OIM76" s="918"/>
      <c r="OIN76" s="918"/>
      <c r="OIO76" s="918"/>
      <c r="OIP76" s="566"/>
      <c r="OIQ76" s="399"/>
      <c r="OIR76" s="399"/>
      <c r="OIS76" s="399"/>
      <c r="OIT76" s="567"/>
      <c r="OIU76" s="399"/>
      <c r="OIV76" s="399"/>
      <c r="OIW76" s="399"/>
      <c r="OIX76" s="399"/>
      <c r="OIY76" s="399"/>
      <c r="OIZ76" s="399"/>
      <c r="OJA76" s="399"/>
      <c r="OJB76" s="399"/>
      <c r="OJC76" s="399"/>
      <c r="OJD76" s="918"/>
      <c r="OJE76" s="918"/>
      <c r="OJF76" s="918"/>
      <c r="OJG76" s="566"/>
      <c r="OJH76" s="399"/>
      <c r="OJI76" s="399"/>
      <c r="OJJ76" s="399"/>
      <c r="OJK76" s="567"/>
      <c r="OJL76" s="399"/>
      <c r="OJM76" s="399"/>
      <c r="OJN76" s="399"/>
      <c r="OJO76" s="399"/>
      <c r="OJP76" s="399"/>
      <c r="OJQ76" s="399"/>
      <c r="OJR76" s="399"/>
      <c r="OJS76" s="399"/>
      <c r="OJT76" s="399"/>
      <c r="OJU76" s="918"/>
      <c r="OJV76" s="918"/>
      <c r="OJW76" s="918"/>
      <c r="OJX76" s="566"/>
      <c r="OJY76" s="399"/>
      <c r="OJZ76" s="399"/>
      <c r="OKA76" s="399"/>
      <c r="OKB76" s="567"/>
      <c r="OKC76" s="399"/>
      <c r="OKD76" s="399"/>
      <c r="OKE76" s="399"/>
      <c r="OKF76" s="399"/>
      <c r="OKG76" s="399"/>
      <c r="OKH76" s="399"/>
      <c r="OKI76" s="399"/>
      <c r="OKJ76" s="399"/>
      <c r="OKK76" s="399"/>
      <c r="OKL76" s="918"/>
      <c r="OKM76" s="918"/>
      <c r="OKN76" s="918"/>
      <c r="OKO76" s="566"/>
      <c r="OKP76" s="399"/>
      <c r="OKQ76" s="399"/>
      <c r="OKR76" s="399"/>
      <c r="OKS76" s="567"/>
      <c r="OKT76" s="399"/>
      <c r="OKU76" s="399"/>
      <c r="OKV76" s="399"/>
      <c r="OKW76" s="399"/>
      <c r="OKX76" s="399"/>
      <c r="OKY76" s="399"/>
      <c r="OKZ76" s="399"/>
      <c r="OLA76" s="399"/>
      <c r="OLB76" s="399"/>
      <c r="OLC76" s="918"/>
      <c r="OLD76" s="918"/>
      <c r="OLE76" s="918"/>
      <c r="OLF76" s="566"/>
      <c r="OLG76" s="399"/>
      <c r="OLH76" s="399"/>
      <c r="OLI76" s="399"/>
      <c r="OLJ76" s="567"/>
      <c r="OLK76" s="399"/>
      <c r="OLL76" s="399"/>
      <c r="OLM76" s="399"/>
      <c r="OLN76" s="399"/>
      <c r="OLO76" s="399"/>
      <c r="OLP76" s="399"/>
      <c r="OLQ76" s="399"/>
      <c r="OLR76" s="399"/>
      <c r="OLS76" s="399"/>
      <c r="OLT76" s="918"/>
      <c r="OLU76" s="918"/>
      <c r="OLV76" s="918"/>
      <c r="OLW76" s="566"/>
      <c r="OLX76" s="399"/>
      <c r="OLY76" s="399"/>
      <c r="OLZ76" s="399"/>
      <c r="OMA76" s="567"/>
      <c r="OMB76" s="399"/>
      <c r="OMC76" s="399"/>
      <c r="OMD76" s="399"/>
      <c r="OME76" s="399"/>
      <c r="OMF76" s="399"/>
      <c r="OMG76" s="399"/>
      <c r="OMH76" s="399"/>
      <c r="OMI76" s="399"/>
      <c r="OMJ76" s="399"/>
      <c r="OMK76" s="918"/>
      <c r="OML76" s="918"/>
      <c r="OMM76" s="918"/>
      <c r="OMN76" s="566"/>
      <c r="OMO76" s="399"/>
      <c r="OMP76" s="399"/>
      <c r="OMQ76" s="399"/>
      <c r="OMR76" s="567"/>
      <c r="OMS76" s="399"/>
      <c r="OMT76" s="399"/>
      <c r="OMU76" s="399"/>
      <c r="OMV76" s="399"/>
      <c r="OMW76" s="399"/>
      <c r="OMX76" s="399"/>
      <c r="OMY76" s="399"/>
      <c r="OMZ76" s="399"/>
      <c r="ONA76" s="399"/>
      <c r="ONB76" s="918"/>
      <c r="ONC76" s="918"/>
      <c r="OND76" s="918"/>
      <c r="ONE76" s="566"/>
      <c r="ONF76" s="399"/>
      <c r="ONG76" s="399"/>
      <c r="ONH76" s="399"/>
      <c r="ONI76" s="567"/>
      <c r="ONJ76" s="399"/>
      <c r="ONK76" s="399"/>
      <c r="ONL76" s="399"/>
      <c r="ONM76" s="399"/>
      <c r="ONN76" s="399"/>
      <c r="ONO76" s="399"/>
      <c r="ONP76" s="399"/>
      <c r="ONQ76" s="399"/>
      <c r="ONR76" s="399"/>
      <c r="ONS76" s="918"/>
      <c r="ONT76" s="918"/>
      <c r="ONU76" s="918"/>
      <c r="ONV76" s="566"/>
      <c r="ONW76" s="399"/>
      <c r="ONX76" s="399"/>
      <c r="ONY76" s="399"/>
      <c r="ONZ76" s="567"/>
      <c r="OOA76" s="399"/>
      <c r="OOB76" s="399"/>
      <c r="OOC76" s="399"/>
      <c r="OOD76" s="399"/>
      <c r="OOE76" s="399"/>
      <c r="OOF76" s="399"/>
      <c r="OOG76" s="399"/>
      <c r="OOH76" s="399"/>
      <c r="OOI76" s="399"/>
      <c r="OOJ76" s="918"/>
      <c r="OOK76" s="918"/>
      <c r="OOL76" s="918"/>
      <c r="OOM76" s="566"/>
      <c r="OON76" s="399"/>
      <c r="OOO76" s="399"/>
      <c r="OOP76" s="399"/>
      <c r="OOQ76" s="567"/>
      <c r="OOR76" s="399"/>
      <c r="OOS76" s="399"/>
      <c r="OOT76" s="399"/>
      <c r="OOU76" s="399"/>
      <c r="OOV76" s="399"/>
      <c r="OOW76" s="399"/>
      <c r="OOX76" s="399"/>
      <c r="OOY76" s="399"/>
      <c r="OOZ76" s="399"/>
      <c r="OPA76" s="918"/>
      <c r="OPB76" s="918"/>
      <c r="OPC76" s="918"/>
      <c r="OPD76" s="566"/>
      <c r="OPE76" s="399"/>
      <c r="OPF76" s="399"/>
      <c r="OPG76" s="399"/>
      <c r="OPH76" s="567"/>
      <c r="OPI76" s="399"/>
      <c r="OPJ76" s="399"/>
      <c r="OPK76" s="399"/>
      <c r="OPL76" s="399"/>
      <c r="OPM76" s="399"/>
      <c r="OPN76" s="399"/>
      <c r="OPO76" s="399"/>
      <c r="OPP76" s="399"/>
      <c r="OPQ76" s="399"/>
      <c r="OPR76" s="918"/>
      <c r="OPS76" s="918"/>
      <c r="OPT76" s="918"/>
      <c r="OPU76" s="566"/>
      <c r="OPV76" s="399"/>
      <c r="OPW76" s="399"/>
      <c r="OPX76" s="399"/>
      <c r="OPY76" s="567"/>
      <c r="OPZ76" s="399"/>
      <c r="OQA76" s="399"/>
      <c r="OQB76" s="399"/>
      <c r="OQC76" s="399"/>
      <c r="OQD76" s="399"/>
      <c r="OQE76" s="399"/>
      <c r="OQF76" s="399"/>
      <c r="OQG76" s="399"/>
      <c r="OQH76" s="399"/>
      <c r="OQI76" s="918"/>
      <c r="OQJ76" s="918"/>
      <c r="OQK76" s="918"/>
      <c r="OQL76" s="566"/>
      <c r="OQM76" s="399"/>
      <c r="OQN76" s="399"/>
      <c r="OQO76" s="399"/>
      <c r="OQP76" s="567"/>
      <c r="OQQ76" s="399"/>
      <c r="OQR76" s="399"/>
      <c r="OQS76" s="399"/>
      <c r="OQT76" s="399"/>
      <c r="OQU76" s="399"/>
      <c r="OQV76" s="399"/>
      <c r="OQW76" s="399"/>
      <c r="OQX76" s="399"/>
      <c r="OQY76" s="399"/>
      <c r="OQZ76" s="918"/>
      <c r="ORA76" s="918"/>
      <c r="ORB76" s="918"/>
      <c r="ORC76" s="566"/>
      <c r="ORD76" s="399"/>
      <c r="ORE76" s="399"/>
      <c r="ORF76" s="399"/>
      <c r="ORG76" s="567"/>
      <c r="ORH76" s="399"/>
      <c r="ORI76" s="399"/>
      <c r="ORJ76" s="399"/>
      <c r="ORK76" s="399"/>
      <c r="ORL76" s="399"/>
      <c r="ORM76" s="399"/>
      <c r="ORN76" s="399"/>
      <c r="ORO76" s="399"/>
      <c r="ORP76" s="399"/>
      <c r="ORQ76" s="918"/>
      <c r="ORR76" s="918"/>
      <c r="ORS76" s="918"/>
      <c r="ORT76" s="566"/>
      <c r="ORU76" s="399"/>
      <c r="ORV76" s="399"/>
      <c r="ORW76" s="399"/>
      <c r="ORX76" s="567"/>
      <c r="ORY76" s="399"/>
      <c r="ORZ76" s="399"/>
      <c r="OSA76" s="399"/>
      <c r="OSB76" s="399"/>
      <c r="OSC76" s="399"/>
      <c r="OSD76" s="399"/>
      <c r="OSE76" s="399"/>
      <c r="OSF76" s="399"/>
      <c r="OSG76" s="399"/>
      <c r="OSH76" s="918"/>
      <c r="OSI76" s="918"/>
      <c r="OSJ76" s="918"/>
      <c r="OSK76" s="566"/>
      <c r="OSL76" s="399"/>
      <c r="OSM76" s="399"/>
      <c r="OSN76" s="399"/>
      <c r="OSO76" s="567"/>
      <c r="OSP76" s="399"/>
      <c r="OSQ76" s="399"/>
      <c r="OSR76" s="399"/>
      <c r="OSS76" s="399"/>
      <c r="OST76" s="399"/>
      <c r="OSU76" s="399"/>
      <c r="OSV76" s="399"/>
      <c r="OSW76" s="399"/>
      <c r="OSX76" s="399"/>
      <c r="OSY76" s="918"/>
      <c r="OSZ76" s="918"/>
      <c r="OTA76" s="918"/>
      <c r="OTB76" s="566"/>
      <c r="OTC76" s="399"/>
      <c r="OTD76" s="399"/>
      <c r="OTE76" s="399"/>
      <c r="OTF76" s="567"/>
      <c r="OTG76" s="399"/>
      <c r="OTH76" s="399"/>
      <c r="OTI76" s="399"/>
      <c r="OTJ76" s="399"/>
      <c r="OTK76" s="399"/>
      <c r="OTL76" s="399"/>
      <c r="OTM76" s="399"/>
      <c r="OTN76" s="399"/>
      <c r="OTO76" s="399"/>
      <c r="OTP76" s="918"/>
      <c r="OTQ76" s="918"/>
      <c r="OTR76" s="918"/>
      <c r="OTS76" s="566"/>
      <c r="OTT76" s="399"/>
      <c r="OTU76" s="399"/>
      <c r="OTV76" s="399"/>
      <c r="OTW76" s="567"/>
      <c r="OTX76" s="399"/>
      <c r="OTY76" s="399"/>
      <c r="OTZ76" s="399"/>
      <c r="OUA76" s="399"/>
      <c r="OUB76" s="399"/>
      <c r="OUC76" s="399"/>
      <c r="OUD76" s="399"/>
      <c r="OUE76" s="399"/>
      <c r="OUF76" s="399"/>
      <c r="OUG76" s="918"/>
      <c r="OUH76" s="918"/>
      <c r="OUI76" s="918"/>
      <c r="OUJ76" s="566"/>
      <c r="OUK76" s="399"/>
      <c r="OUL76" s="399"/>
      <c r="OUM76" s="399"/>
      <c r="OUN76" s="567"/>
      <c r="OUO76" s="399"/>
      <c r="OUP76" s="399"/>
      <c r="OUQ76" s="399"/>
      <c r="OUR76" s="399"/>
      <c r="OUS76" s="399"/>
      <c r="OUT76" s="399"/>
      <c r="OUU76" s="399"/>
      <c r="OUV76" s="399"/>
      <c r="OUW76" s="399"/>
      <c r="OUX76" s="918"/>
      <c r="OUY76" s="918"/>
      <c r="OUZ76" s="918"/>
      <c r="OVA76" s="566"/>
      <c r="OVB76" s="399"/>
      <c r="OVC76" s="399"/>
      <c r="OVD76" s="399"/>
      <c r="OVE76" s="567"/>
      <c r="OVF76" s="399"/>
      <c r="OVG76" s="399"/>
      <c r="OVH76" s="399"/>
      <c r="OVI76" s="399"/>
      <c r="OVJ76" s="399"/>
      <c r="OVK76" s="399"/>
      <c r="OVL76" s="399"/>
      <c r="OVM76" s="399"/>
      <c r="OVN76" s="399"/>
      <c r="OVO76" s="918"/>
      <c r="OVP76" s="918"/>
      <c r="OVQ76" s="918"/>
      <c r="OVR76" s="566"/>
      <c r="OVS76" s="399"/>
      <c r="OVT76" s="399"/>
      <c r="OVU76" s="399"/>
      <c r="OVV76" s="567"/>
      <c r="OVW76" s="399"/>
      <c r="OVX76" s="399"/>
      <c r="OVY76" s="399"/>
      <c r="OVZ76" s="399"/>
      <c r="OWA76" s="399"/>
      <c r="OWB76" s="399"/>
      <c r="OWC76" s="399"/>
      <c r="OWD76" s="399"/>
      <c r="OWE76" s="399"/>
      <c r="OWF76" s="918"/>
      <c r="OWG76" s="918"/>
      <c r="OWH76" s="918"/>
      <c r="OWI76" s="566"/>
      <c r="OWJ76" s="399"/>
      <c r="OWK76" s="399"/>
      <c r="OWL76" s="399"/>
      <c r="OWM76" s="567"/>
      <c r="OWN76" s="399"/>
      <c r="OWO76" s="399"/>
      <c r="OWP76" s="399"/>
      <c r="OWQ76" s="399"/>
      <c r="OWR76" s="399"/>
      <c r="OWS76" s="399"/>
      <c r="OWT76" s="399"/>
      <c r="OWU76" s="399"/>
      <c r="OWV76" s="399"/>
      <c r="OWW76" s="918"/>
      <c r="OWX76" s="918"/>
      <c r="OWY76" s="918"/>
      <c r="OWZ76" s="566"/>
      <c r="OXA76" s="399"/>
      <c r="OXB76" s="399"/>
      <c r="OXC76" s="399"/>
      <c r="OXD76" s="567"/>
      <c r="OXE76" s="399"/>
      <c r="OXF76" s="399"/>
      <c r="OXG76" s="399"/>
      <c r="OXH76" s="399"/>
      <c r="OXI76" s="399"/>
      <c r="OXJ76" s="399"/>
      <c r="OXK76" s="399"/>
      <c r="OXL76" s="399"/>
      <c r="OXM76" s="399"/>
      <c r="OXN76" s="918"/>
      <c r="OXO76" s="918"/>
      <c r="OXP76" s="918"/>
      <c r="OXQ76" s="566"/>
      <c r="OXR76" s="399"/>
      <c r="OXS76" s="399"/>
      <c r="OXT76" s="399"/>
      <c r="OXU76" s="567"/>
      <c r="OXV76" s="399"/>
      <c r="OXW76" s="399"/>
      <c r="OXX76" s="399"/>
      <c r="OXY76" s="399"/>
      <c r="OXZ76" s="399"/>
      <c r="OYA76" s="399"/>
      <c r="OYB76" s="399"/>
      <c r="OYC76" s="399"/>
      <c r="OYD76" s="399"/>
      <c r="OYE76" s="918"/>
      <c r="OYF76" s="918"/>
      <c r="OYG76" s="918"/>
      <c r="OYH76" s="566"/>
      <c r="OYI76" s="399"/>
      <c r="OYJ76" s="399"/>
      <c r="OYK76" s="399"/>
      <c r="OYL76" s="567"/>
      <c r="OYM76" s="399"/>
      <c r="OYN76" s="399"/>
      <c r="OYO76" s="399"/>
      <c r="OYP76" s="399"/>
      <c r="OYQ76" s="399"/>
      <c r="OYR76" s="399"/>
      <c r="OYS76" s="399"/>
      <c r="OYT76" s="399"/>
      <c r="OYU76" s="399"/>
      <c r="OYV76" s="918"/>
      <c r="OYW76" s="918"/>
      <c r="OYX76" s="918"/>
      <c r="OYY76" s="566"/>
      <c r="OYZ76" s="399"/>
      <c r="OZA76" s="399"/>
      <c r="OZB76" s="399"/>
      <c r="OZC76" s="567"/>
      <c r="OZD76" s="399"/>
      <c r="OZE76" s="399"/>
      <c r="OZF76" s="399"/>
      <c r="OZG76" s="399"/>
      <c r="OZH76" s="399"/>
      <c r="OZI76" s="399"/>
      <c r="OZJ76" s="399"/>
      <c r="OZK76" s="399"/>
      <c r="OZL76" s="399"/>
      <c r="OZM76" s="918"/>
      <c r="OZN76" s="918"/>
      <c r="OZO76" s="918"/>
      <c r="OZP76" s="566"/>
      <c r="OZQ76" s="399"/>
      <c r="OZR76" s="399"/>
      <c r="OZS76" s="399"/>
      <c r="OZT76" s="567"/>
      <c r="OZU76" s="399"/>
      <c r="OZV76" s="399"/>
      <c r="OZW76" s="399"/>
      <c r="OZX76" s="399"/>
      <c r="OZY76" s="399"/>
      <c r="OZZ76" s="399"/>
      <c r="PAA76" s="399"/>
      <c r="PAB76" s="399"/>
      <c r="PAC76" s="399"/>
      <c r="PAD76" s="918"/>
      <c r="PAE76" s="918"/>
      <c r="PAF76" s="918"/>
      <c r="PAG76" s="566"/>
      <c r="PAH76" s="399"/>
      <c r="PAI76" s="399"/>
      <c r="PAJ76" s="399"/>
      <c r="PAK76" s="567"/>
      <c r="PAL76" s="399"/>
      <c r="PAM76" s="399"/>
      <c r="PAN76" s="399"/>
      <c r="PAO76" s="399"/>
      <c r="PAP76" s="399"/>
      <c r="PAQ76" s="399"/>
      <c r="PAR76" s="399"/>
      <c r="PAS76" s="399"/>
      <c r="PAT76" s="399"/>
      <c r="PAU76" s="918"/>
      <c r="PAV76" s="918"/>
      <c r="PAW76" s="918"/>
      <c r="PAX76" s="566"/>
      <c r="PAY76" s="399"/>
      <c r="PAZ76" s="399"/>
      <c r="PBA76" s="399"/>
      <c r="PBB76" s="567"/>
      <c r="PBC76" s="399"/>
      <c r="PBD76" s="399"/>
      <c r="PBE76" s="399"/>
      <c r="PBF76" s="399"/>
      <c r="PBG76" s="399"/>
      <c r="PBH76" s="399"/>
      <c r="PBI76" s="399"/>
      <c r="PBJ76" s="399"/>
      <c r="PBK76" s="399"/>
      <c r="PBL76" s="918"/>
      <c r="PBM76" s="918"/>
      <c r="PBN76" s="918"/>
      <c r="PBO76" s="566"/>
      <c r="PBP76" s="399"/>
      <c r="PBQ76" s="399"/>
      <c r="PBR76" s="399"/>
      <c r="PBS76" s="567"/>
      <c r="PBT76" s="399"/>
      <c r="PBU76" s="399"/>
      <c r="PBV76" s="399"/>
      <c r="PBW76" s="399"/>
      <c r="PBX76" s="399"/>
      <c r="PBY76" s="399"/>
      <c r="PBZ76" s="399"/>
      <c r="PCA76" s="399"/>
      <c r="PCB76" s="399"/>
      <c r="PCC76" s="918"/>
      <c r="PCD76" s="918"/>
      <c r="PCE76" s="918"/>
      <c r="PCF76" s="566"/>
      <c r="PCG76" s="399"/>
      <c r="PCH76" s="399"/>
      <c r="PCI76" s="399"/>
      <c r="PCJ76" s="567"/>
      <c r="PCK76" s="399"/>
      <c r="PCL76" s="399"/>
      <c r="PCM76" s="399"/>
      <c r="PCN76" s="399"/>
      <c r="PCO76" s="399"/>
      <c r="PCP76" s="399"/>
      <c r="PCQ76" s="399"/>
      <c r="PCR76" s="399"/>
      <c r="PCS76" s="399"/>
      <c r="PCT76" s="918"/>
      <c r="PCU76" s="918"/>
      <c r="PCV76" s="918"/>
      <c r="PCW76" s="566"/>
      <c r="PCX76" s="399"/>
      <c r="PCY76" s="399"/>
      <c r="PCZ76" s="399"/>
      <c r="PDA76" s="567"/>
      <c r="PDB76" s="399"/>
      <c r="PDC76" s="399"/>
      <c r="PDD76" s="399"/>
      <c r="PDE76" s="399"/>
      <c r="PDF76" s="399"/>
      <c r="PDG76" s="399"/>
      <c r="PDH76" s="399"/>
      <c r="PDI76" s="399"/>
      <c r="PDJ76" s="399"/>
      <c r="PDK76" s="918"/>
      <c r="PDL76" s="918"/>
      <c r="PDM76" s="918"/>
      <c r="PDN76" s="566"/>
      <c r="PDO76" s="399"/>
      <c r="PDP76" s="399"/>
      <c r="PDQ76" s="399"/>
      <c r="PDR76" s="567"/>
      <c r="PDS76" s="399"/>
      <c r="PDT76" s="399"/>
      <c r="PDU76" s="399"/>
      <c r="PDV76" s="399"/>
      <c r="PDW76" s="399"/>
      <c r="PDX76" s="399"/>
      <c r="PDY76" s="399"/>
      <c r="PDZ76" s="399"/>
      <c r="PEA76" s="399"/>
      <c r="PEB76" s="918"/>
      <c r="PEC76" s="918"/>
      <c r="PED76" s="918"/>
      <c r="PEE76" s="566"/>
      <c r="PEF76" s="399"/>
      <c r="PEG76" s="399"/>
      <c r="PEH76" s="399"/>
      <c r="PEI76" s="567"/>
      <c r="PEJ76" s="399"/>
      <c r="PEK76" s="399"/>
      <c r="PEL76" s="399"/>
      <c r="PEM76" s="399"/>
      <c r="PEN76" s="399"/>
      <c r="PEO76" s="399"/>
      <c r="PEP76" s="399"/>
      <c r="PEQ76" s="399"/>
      <c r="PER76" s="399"/>
      <c r="PES76" s="918"/>
      <c r="PET76" s="918"/>
      <c r="PEU76" s="918"/>
      <c r="PEV76" s="566"/>
      <c r="PEW76" s="399"/>
      <c r="PEX76" s="399"/>
      <c r="PEY76" s="399"/>
      <c r="PEZ76" s="567"/>
      <c r="PFA76" s="399"/>
      <c r="PFB76" s="399"/>
      <c r="PFC76" s="399"/>
      <c r="PFD76" s="399"/>
      <c r="PFE76" s="399"/>
      <c r="PFF76" s="399"/>
      <c r="PFG76" s="399"/>
      <c r="PFH76" s="399"/>
      <c r="PFI76" s="399"/>
      <c r="PFJ76" s="918"/>
      <c r="PFK76" s="918"/>
      <c r="PFL76" s="918"/>
      <c r="PFM76" s="566"/>
      <c r="PFN76" s="399"/>
      <c r="PFO76" s="399"/>
      <c r="PFP76" s="399"/>
      <c r="PFQ76" s="567"/>
      <c r="PFR76" s="399"/>
      <c r="PFS76" s="399"/>
      <c r="PFT76" s="399"/>
      <c r="PFU76" s="399"/>
      <c r="PFV76" s="399"/>
      <c r="PFW76" s="399"/>
      <c r="PFX76" s="399"/>
      <c r="PFY76" s="399"/>
      <c r="PFZ76" s="399"/>
      <c r="PGA76" s="918"/>
      <c r="PGB76" s="918"/>
      <c r="PGC76" s="918"/>
      <c r="PGD76" s="566"/>
      <c r="PGE76" s="399"/>
      <c r="PGF76" s="399"/>
      <c r="PGG76" s="399"/>
      <c r="PGH76" s="567"/>
      <c r="PGI76" s="399"/>
      <c r="PGJ76" s="399"/>
      <c r="PGK76" s="399"/>
      <c r="PGL76" s="399"/>
      <c r="PGM76" s="399"/>
      <c r="PGN76" s="399"/>
      <c r="PGO76" s="399"/>
      <c r="PGP76" s="399"/>
      <c r="PGQ76" s="399"/>
      <c r="PGR76" s="918"/>
      <c r="PGS76" s="918"/>
      <c r="PGT76" s="918"/>
      <c r="PGU76" s="566"/>
      <c r="PGV76" s="399"/>
      <c r="PGW76" s="399"/>
      <c r="PGX76" s="399"/>
      <c r="PGY76" s="567"/>
      <c r="PGZ76" s="399"/>
      <c r="PHA76" s="399"/>
      <c r="PHB76" s="399"/>
      <c r="PHC76" s="399"/>
      <c r="PHD76" s="399"/>
      <c r="PHE76" s="399"/>
      <c r="PHF76" s="399"/>
      <c r="PHG76" s="399"/>
      <c r="PHH76" s="399"/>
      <c r="PHI76" s="918"/>
      <c r="PHJ76" s="918"/>
      <c r="PHK76" s="918"/>
      <c r="PHL76" s="566"/>
      <c r="PHM76" s="399"/>
      <c r="PHN76" s="399"/>
      <c r="PHO76" s="399"/>
      <c r="PHP76" s="567"/>
      <c r="PHQ76" s="399"/>
      <c r="PHR76" s="399"/>
      <c r="PHS76" s="399"/>
      <c r="PHT76" s="399"/>
      <c r="PHU76" s="399"/>
      <c r="PHV76" s="399"/>
      <c r="PHW76" s="399"/>
      <c r="PHX76" s="399"/>
      <c r="PHY76" s="399"/>
      <c r="PHZ76" s="918"/>
      <c r="PIA76" s="918"/>
      <c r="PIB76" s="918"/>
      <c r="PIC76" s="566"/>
      <c r="PID76" s="399"/>
      <c r="PIE76" s="399"/>
      <c r="PIF76" s="399"/>
      <c r="PIG76" s="567"/>
      <c r="PIH76" s="399"/>
      <c r="PII76" s="399"/>
      <c r="PIJ76" s="399"/>
      <c r="PIK76" s="399"/>
      <c r="PIL76" s="399"/>
      <c r="PIM76" s="399"/>
      <c r="PIN76" s="399"/>
      <c r="PIO76" s="399"/>
      <c r="PIP76" s="399"/>
      <c r="PIQ76" s="918"/>
      <c r="PIR76" s="918"/>
      <c r="PIS76" s="918"/>
      <c r="PIT76" s="566"/>
      <c r="PIU76" s="399"/>
      <c r="PIV76" s="399"/>
      <c r="PIW76" s="399"/>
      <c r="PIX76" s="567"/>
      <c r="PIY76" s="399"/>
      <c r="PIZ76" s="399"/>
      <c r="PJA76" s="399"/>
      <c r="PJB76" s="399"/>
      <c r="PJC76" s="399"/>
      <c r="PJD76" s="399"/>
      <c r="PJE76" s="399"/>
      <c r="PJF76" s="399"/>
      <c r="PJG76" s="399"/>
      <c r="PJH76" s="918"/>
      <c r="PJI76" s="918"/>
      <c r="PJJ76" s="918"/>
      <c r="PJK76" s="566"/>
      <c r="PJL76" s="399"/>
      <c r="PJM76" s="399"/>
      <c r="PJN76" s="399"/>
      <c r="PJO76" s="567"/>
      <c r="PJP76" s="399"/>
      <c r="PJQ76" s="399"/>
      <c r="PJR76" s="399"/>
      <c r="PJS76" s="399"/>
      <c r="PJT76" s="399"/>
      <c r="PJU76" s="399"/>
      <c r="PJV76" s="399"/>
      <c r="PJW76" s="399"/>
      <c r="PJX76" s="399"/>
      <c r="PJY76" s="918"/>
      <c r="PJZ76" s="918"/>
      <c r="PKA76" s="918"/>
      <c r="PKB76" s="566"/>
      <c r="PKC76" s="399"/>
      <c r="PKD76" s="399"/>
      <c r="PKE76" s="399"/>
      <c r="PKF76" s="567"/>
      <c r="PKG76" s="399"/>
      <c r="PKH76" s="399"/>
      <c r="PKI76" s="399"/>
      <c r="PKJ76" s="399"/>
      <c r="PKK76" s="399"/>
      <c r="PKL76" s="399"/>
      <c r="PKM76" s="399"/>
      <c r="PKN76" s="399"/>
      <c r="PKO76" s="399"/>
      <c r="PKP76" s="918"/>
      <c r="PKQ76" s="918"/>
      <c r="PKR76" s="918"/>
      <c r="PKS76" s="566"/>
      <c r="PKT76" s="399"/>
      <c r="PKU76" s="399"/>
      <c r="PKV76" s="399"/>
      <c r="PKW76" s="567"/>
      <c r="PKX76" s="399"/>
      <c r="PKY76" s="399"/>
      <c r="PKZ76" s="399"/>
      <c r="PLA76" s="399"/>
      <c r="PLB76" s="399"/>
      <c r="PLC76" s="399"/>
      <c r="PLD76" s="399"/>
      <c r="PLE76" s="399"/>
      <c r="PLF76" s="399"/>
      <c r="PLG76" s="918"/>
      <c r="PLH76" s="918"/>
      <c r="PLI76" s="918"/>
      <c r="PLJ76" s="566"/>
      <c r="PLK76" s="399"/>
      <c r="PLL76" s="399"/>
      <c r="PLM76" s="399"/>
      <c r="PLN76" s="567"/>
      <c r="PLO76" s="399"/>
      <c r="PLP76" s="399"/>
      <c r="PLQ76" s="399"/>
      <c r="PLR76" s="399"/>
      <c r="PLS76" s="399"/>
      <c r="PLT76" s="399"/>
      <c r="PLU76" s="399"/>
      <c r="PLV76" s="399"/>
      <c r="PLW76" s="399"/>
      <c r="PLX76" s="918"/>
      <c r="PLY76" s="918"/>
      <c r="PLZ76" s="918"/>
      <c r="PMA76" s="566"/>
      <c r="PMB76" s="399"/>
      <c r="PMC76" s="399"/>
      <c r="PMD76" s="399"/>
      <c r="PME76" s="567"/>
      <c r="PMF76" s="399"/>
      <c r="PMG76" s="399"/>
      <c r="PMH76" s="399"/>
      <c r="PMI76" s="399"/>
      <c r="PMJ76" s="399"/>
      <c r="PMK76" s="399"/>
      <c r="PML76" s="399"/>
      <c r="PMM76" s="399"/>
      <c r="PMN76" s="399"/>
      <c r="PMO76" s="918"/>
      <c r="PMP76" s="918"/>
      <c r="PMQ76" s="918"/>
      <c r="PMR76" s="566"/>
      <c r="PMS76" s="399"/>
      <c r="PMT76" s="399"/>
      <c r="PMU76" s="399"/>
      <c r="PMV76" s="567"/>
      <c r="PMW76" s="399"/>
      <c r="PMX76" s="399"/>
      <c r="PMY76" s="399"/>
      <c r="PMZ76" s="399"/>
      <c r="PNA76" s="399"/>
      <c r="PNB76" s="399"/>
      <c r="PNC76" s="399"/>
      <c r="PND76" s="399"/>
      <c r="PNE76" s="399"/>
      <c r="PNF76" s="918"/>
      <c r="PNG76" s="918"/>
      <c r="PNH76" s="918"/>
      <c r="PNI76" s="566"/>
      <c r="PNJ76" s="399"/>
      <c r="PNK76" s="399"/>
      <c r="PNL76" s="399"/>
      <c r="PNM76" s="567"/>
      <c r="PNN76" s="399"/>
      <c r="PNO76" s="399"/>
      <c r="PNP76" s="399"/>
      <c r="PNQ76" s="399"/>
      <c r="PNR76" s="399"/>
      <c r="PNS76" s="399"/>
      <c r="PNT76" s="399"/>
      <c r="PNU76" s="399"/>
      <c r="PNV76" s="399"/>
      <c r="PNW76" s="918"/>
      <c r="PNX76" s="918"/>
      <c r="PNY76" s="918"/>
      <c r="PNZ76" s="566"/>
      <c r="POA76" s="399"/>
      <c r="POB76" s="399"/>
      <c r="POC76" s="399"/>
      <c r="POD76" s="567"/>
      <c r="POE76" s="399"/>
      <c r="POF76" s="399"/>
      <c r="POG76" s="399"/>
      <c r="POH76" s="399"/>
      <c r="POI76" s="399"/>
      <c r="POJ76" s="399"/>
      <c r="POK76" s="399"/>
      <c r="POL76" s="399"/>
      <c r="POM76" s="399"/>
      <c r="PON76" s="918"/>
      <c r="POO76" s="918"/>
      <c r="POP76" s="918"/>
      <c r="POQ76" s="566"/>
      <c r="POR76" s="399"/>
      <c r="POS76" s="399"/>
      <c r="POT76" s="399"/>
      <c r="POU76" s="567"/>
      <c r="POV76" s="399"/>
      <c r="POW76" s="399"/>
      <c r="POX76" s="399"/>
      <c r="POY76" s="399"/>
      <c r="POZ76" s="399"/>
      <c r="PPA76" s="399"/>
      <c r="PPB76" s="399"/>
      <c r="PPC76" s="399"/>
      <c r="PPD76" s="399"/>
      <c r="PPE76" s="918"/>
      <c r="PPF76" s="918"/>
      <c r="PPG76" s="918"/>
      <c r="PPH76" s="566"/>
      <c r="PPI76" s="399"/>
      <c r="PPJ76" s="399"/>
      <c r="PPK76" s="399"/>
      <c r="PPL76" s="567"/>
      <c r="PPM76" s="399"/>
      <c r="PPN76" s="399"/>
      <c r="PPO76" s="399"/>
      <c r="PPP76" s="399"/>
      <c r="PPQ76" s="399"/>
      <c r="PPR76" s="399"/>
      <c r="PPS76" s="399"/>
      <c r="PPT76" s="399"/>
      <c r="PPU76" s="399"/>
      <c r="PPV76" s="918"/>
      <c r="PPW76" s="918"/>
      <c r="PPX76" s="918"/>
      <c r="PPY76" s="566"/>
      <c r="PPZ76" s="399"/>
      <c r="PQA76" s="399"/>
      <c r="PQB76" s="399"/>
      <c r="PQC76" s="567"/>
      <c r="PQD76" s="399"/>
      <c r="PQE76" s="399"/>
      <c r="PQF76" s="399"/>
      <c r="PQG76" s="399"/>
      <c r="PQH76" s="399"/>
      <c r="PQI76" s="399"/>
      <c r="PQJ76" s="399"/>
      <c r="PQK76" s="399"/>
      <c r="PQL76" s="399"/>
      <c r="PQM76" s="918"/>
      <c r="PQN76" s="918"/>
      <c r="PQO76" s="918"/>
      <c r="PQP76" s="566"/>
      <c r="PQQ76" s="399"/>
      <c r="PQR76" s="399"/>
      <c r="PQS76" s="399"/>
      <c r="PQT76" s="567"/>
      <c r="PQU76" s="399"/>
      <c r="PQV76" s="399"/>
      <c r="PQW76" s="399"/>
      <c r="PQX76" s="399"/>
      <c r="PQY76" s="399"/>
      <c r="PQZ76" s="399"/>
      <c r="PRA76" s="399"/>
      <c r="PRB76" s="399"/>
      <c r="PRC76" s="399"/>
      <c r="PRD76" s="918"/>
      <c r="PRE76" s="918"/>
      <c r="PRF76" s="918"/>
      <c r="PRG76" s="566"/>
      <c r="PRH76" s="399"/>
      <c r="PRI76" s="399"/>
      <c r="PRJ76" s="399"/>
      <c r="PRK76" s="567"/>
      <c r="PRL76" s="399"/>
      <c r="PRM76" s="399"/>
      <c r="PRN76" s="399"/>
      <c r="PRO76" s="399"/>
      <c r="PRP76" s="399"/>
      <c r="PRQ76" s="399"/>
      <c r="PRR76" s="399"/>
      <c r="PRS76" s="399"/>
      <c r="PRT76" s="399"/>
      <c r="PRU76" s="918"/>
      <c r="PRV76" s="918"/>
      <c r="PRW76" s="918"/>
      <c r="PRX76" s="566"/>
      <c r="PRY76" s="399"/>
      <c r="PRZ76" s="399"/>
      <c r="PSA76" s="399"/>
      <c r="PSB76" s="567"/>
      <c r="PSC76" s="399"/>
      <c r="PSD76" s="399"/>
      <c r="PSE76" s="399"/>
      <c r="PSF76" s="399"/>
      <c r="PSG76" s="399"/>
      <c r="PSH76" s="399"/>
      <c r="PSI76" s="399"/>
      <c r="PSJ76" s="399"/>
      <c r="PSK76" s="399"/>
      <c r="PSL76" s="918"/>
      <c r="PSM76" s="918"/>
      <c r="PSN76" s="918"/>
      <c r="PSO76" s="566"/>
      <c r="PSP76" s="399"/>
      <c r="PSQ76" s="399"/>
      <c r="PSR76" s="399"/>
      <c r="PSS76" s="567"/>
      <c r="PST76" s="399"/>
      <c r="PSU76" s="399"/>
      <c r="PSV76" s="399"/>
      <c r="PSW76" s="399"/>
      <c r="PSX76" s="399"/>
      <c r="PSY76" s="399"/>
      <c r="PSZ76" s="399"/>
      <c r="PTA76" s="399"/>
      <c r="PTB76" s="399"/>
      <c r="PTC76" s="918"/>
      <c r="PTD76" s="918"/>
      <c r="PTE76" s="918"/>
      <c r="PTF76" s="566"/>
      <c r="PTG76" s="399"/>
      <c r="PTH76" s="399"/>
      <c r="PTI76" s="399"/>
      <c r="PTJ76" s="567"/>
      <c r="PTK76" s="399"/>
      <c r="PTL76" s="399"/>
      <c r="PTM76" s="399"/>
      <c r="PTN76" s="399"/>
      <c r="PTO76" s="399"/>
      <c r="PTP76" s="399"/>
      <c r="PTQ76" s="399"/>
      <c r="PTR76" s="399"/>
      <c r="PTS76" s="399"/>
      <c r="PTT76" s="918"/>
      <c r="PTU76" s="918"/>
      <c r="PTV76" s="918"/>
      <c r="PTW76" s="566"/>
      <c r="PTX76" s="399"/>
      <c r="PTY76" s="399"/>
      <c r="PTZ76" s="399"/>
      <c r="PUA76" s="567"/>
      <c r="PUB76" s="399"/>
      <c r="PUC76" s="399"/>
      <c r="PUD76" s="399"/>
      <c r="PUE76" s="399"/>
      <c r="PUF76" s="399"/>
      <c r="PUG76" s="399"/>
      <c r="PUH76" s="399"/>
      <c r="PUI76" s="399"/>
      <c r="PUJ76" s="399"/>
      <c r="PUK76" s="918"/>
      <c r="PUL76" s="918"/>
      <c r="PUM76" s="918"/>
      <c r="PUN76" s="566"/>
      <c r="PUO76" s="399"/>
      <c r="PUP76" s="399"/>
      <c r="PUQ76" s="399"/>
      <c r="PUR76" s="567"/>
      <c r="PUS76" s="399"/>
      <c r="PUT76" s="399"/>
      <c r="PUU76" s="399"/>
      <c r="PUV76" s="399"/>
      <c r="PUW76" s="399"/>
      <c r="PUX76" s="399"/>
      <c r="PUY76" s="399"/>
      <c r="PUZ76" s="399"/>
      <c r="PVA76" s="399"/>
      <c r="PVB76" s="918"/>
      <c r="PVC76" s="918"/>
      <c r="PVD76" s="918"/>
      <c r="PVE76" s="566"/>
      <c r="PVF76" s="399"/>
      <c r="PVG76" s="399"/>
      <c r="PVH76" s="399"/>
      <c r="PVI76" s="567"/>
      <c r="PVJ76" s="399"/>
      <c r="PVK76" s="399"/>
      <c r="PVL76" s="399"/>
      <c r="PVM76" s="399"/>
      <c r="PVN76" s="399"/>
      <c r="PVO76" s="399"/>
      <c r="PVP76" s="399"/>
      <c r="PVQ76" s="399"/>
      <c r="PVR76" s="399"/>
      <c r="PVS76" s="918"/>
      <c r="PVT76" s="918"/>
      <c r="PVU76" s="918"/>
      <c r="PVV76" s="566"/>
      <c r="PVW76" s="399"/>
      <c r="PVX76" s="399"/>
      <c r="PVY76" s="399"/>
      <c r="PVZ76" s="567"/>
      <c r="PWA76" s="399"/>
      <c r="PWB76" s="399"/>
      <c r="PWC76" s="399"/>
      <c r="PWD76" s="399"/>
      <c r="PWE76" s="399"/>
      <c r="PWF76" s="399"/>
      <c r="PWG76" s="399"/>
      <c r="PWH76" s="399"/>
      <c r="PWI76" s="399"/>
      <c r="PWJ76" s="918"/>
      <c r="PWK76" s="918"/>
      <c r="PWL76" s="918"/>
      <c r="PWM76" s="566"/>
      <c r="PWN76" s="399"/>
      <c r="PWO76" s="399"/>
      <c r="PWP76" s="399"/>
      <c r="PWQ76" s="567"/>
      <c r="PWR76" s="399"/>
      <c r="PWS76" s="399"/>
      <c r="PWT76" s="399"/>
      <c r="PWU76" s="399"/>
      <c r="PWV76" s="399"/>
      <c r="PWW76" s="399"/>
      <c r="PWX76" s="399"/>
      <c r="PWY76" s="399"/>
      <c r="PWZ76" s="399"/>
      <c r="PXA76" s="918"/>
      <c r="PXB76" s="918"/>
      <c r="PXC76" s="918"/>
      <c r="PXD76" s="566"/>
      <c r="PXE76" s="399"/>
      <c r="PXF76" s="399"/>
      <c r="PXG76" s="399"/>
      <c r="PXH76" s="567"/>
      <c r="PXI76" s="399"/>
      <c r="PXJ76" s="399"/>
      <c r="PXK76" s="399"/>
      <c r="PXL76" s="399"/>
      <c r="PXM76" s="399"/>
      <c r="PXN76" s="399"/>
      <c r="PXO76" s="399"/>
      <c r="PXP76" s="399"/>
      <c r="PXQ76" s="399"/>
      <c r="PXR76" s="918"/>
      <c r="PXS76" s="918"/>
      <c r="PXT76" s="918"/>
      <c r="PXU76" s="566"/>
      <c r="PXV76" s="399"/>
      <c r="PXW76" s="399"/>
      <c r="PXX76" s="399"/>
      <c r="PXY76" s="567"/>
      <c r="PXZ76" s="399"/>
      <c r="PYA76" s="399"/>
      <c r="PYB76" s="399"/>
      <c r="PYC76" s="399"/>
      <c r="PYD76" s="399"/>
      <c r="PYE76" s="399"/>
      <c r="PYF76" s="399"/>
      <c r="PYG76" s="399"/>
      <c r="PYH76" s="399"/>
      <c r="PYI76" s="918"/>
      <c r="PYJ76" s="918"/>
      <c r="PYK76" s="918"/>
      <c r="PYL76" s="566"/>
      <c r="PYM76" s="399"/>
      <c r="PYN76" s="399"/>
      <c r="PYO76" s="399"/>
      <c r="PYP76" s="567"/>
      <c r="PYQ76" s="399"/>
      <c r="PYR76" s="399"/>
      <c r="PYS76" s="399"/>
      <c r="PYT76" s="399"/>
      <c r="PYU76" s="399"/>
      <c r="PYV76" s="399"/>
      <c r="PYW76" s="399"/>
      <c r="PYX76" s="399"/>
      <c r="PYY76" s="399"/>
      <c r="PYZ76" s="918"/>
      <c r="PZA76" s="918"/>
      <c r="PZB76" s="918"/>
      <c r="PZC76" s="566"/>
      <c r="PZD76" s="399"/>
      <c r="PZE76" s="399"/>
      <c r="PZF76" s="399"/>
      <c r="PZG76" s="567"/>
      <c r="PZH76" s="399"/>
      <c r="PZI76" s="399"/>
      <c r="PZJ76" s="399"/>
      <c r="PZK76" s="399"/>
      <c r="PZL76" s="399"/>
      <c r="PZM76" s="399"/>
      <c r="PZN76" s="399"/>
      <c r="PZO76" s="399"/>
      <c r="PZP76" s="399"/>
      <c r="PZQ76" s="918"/>
      <c r="PZR76" s="918"/>
      <c r="PZS76" s="918"/>
      <c r="PZT76" s="566"/>
      <c r="PZU76" s="399"/>
      <c r="PZV76" s="399"/>
      <c r="PZW76" s="399"/>
      <c r="PZX76" s="567"/>
      <c r="PZY76" s="399"/>
      <c r="PZZ76" s="399"/>
      <c r="QAA76" s="399"/>
      <c r="QAB76" s="399"/>
      <c r="QAC76" s="399"/>
      <c r="QAD76" s="399"/>
      <c r="QAE76" s="399"/>
      <c r="QAF76" s="399"/>
      <c r="QAG76" s="399"/>
      <c r="QAH76" s="918"/>
      <c r="QAI76" s="918"/>
      <c r="QAJ76" s="918"/>
      <c r="QAK76" s="566"/>
      <c r="QAL76" s="399"/>
      <c r="QAM76" s="399"/>
      <c r="QAN76" s="399"/>
      <c r="QAO76" s="567"/>
      <c r="QAP76" s="399"/>
      <c r="QAQ76" s="399"/>
      <c r="QAR76" s="399"/>
      <c r="QAS76" s="399"/>
      <c r="QAT76" s="399"/>
      <c r="QAU76" s="399"/>
      <c r="QAV76" s="399"/>
      <c r="QAW76" s="399"/>
      <c r="QAX76" s="399"/>
      <c r="QAY76" s="918"/>
      <c r="QAZ76" s="918"/>
      <c r="QBA76" s="918"/>
      <c r="QBB76" s="566"/>
      <c r="QBC76" s="399"/>
      <c r="QBD76" s="399"/>
      <c r="QBE76" s="399"/>
      <c r="QBF76" s="567"/>
      <c r="QBG76" s="399"/>
      <c r="QBH76" s="399"/>
      <c r="QBI76" s="399"/>
      <c r="QBJ76" s="399"/>
      <c r="QBK76" s="399"/>
      <c r="QBL76" s="399"/>
      <c r="QBM76" s="399"/>
      <c r="QBN76" s="399"/>
      <c r="QBO76" s="399"/>
      <c r="QBP76" s="918"/>
      <c r="QBQ76" s="918"/>
      <c r="QBR76" s="918"/>
      <c r="QBS76" s="566"/>
      <c r="QBT76" s="399"/>
      <c r="QBU76" s="399"/>
      <c r="QBV76" s="399"/>
      <c r="QBW76" s="567"/>
      <c r="QBX76" s="399"/>
      <c r="QBY76" s="399"/>
      <c r="QBZ76" s="399"/>
      <c r="QCA76" s="399"/>
      <c r="QCB76" s="399"/>
      <c r="QCC76" s="399"/>
      <c r="QCD76" s="399"/>
      <c r="QCE76" s="399"/>
      <c r="QCF76" s="399"/>
      <c r="QCG76" s="918"/>
      <c r="QCH76" s="918"/>
      <c r="QCI76" s="918"/>
      <c r="QCJ76" s="566"/>
      <c r="QCK76" s="399"/>
      <c r="QCL76" s="399"/>
      <c r="QCM76" s="399"/>
      <c r="QCN76" s="567"/>
      <c r="QCO76" s="399"/>
      <c r="QCP76" s="399"/>
      <c r="QCQ76" s="399"/>
      <c r="QCR76" s="399"/>
      <c r="QCS76" s="399"/>
      <c r="QCT76" s="399"/>
      <c r="QCU76" s="399"/>
      <c r="QCV76" s="399"/>
      <c r="QCW76" s="399"/>
      <c r="QCX76" s="918"/>
      <c r="QCY76" s="918"/>
      <c r="QCZ76" s="918"/>
      <c r="QDA76" s="566"/>
      <c r="QDB76" s="399"/>
      <c r="QDC76" s="399"/>
      <c r="QDD76" s="399"/>
      <c r="QDE76" s="567"/>
      <c r="QDF76" s="399"/>
      <c r="QDG76" s="399"/>
      <c r="QDH76" s="399"/>
      <c r="QDI76" s="399"/>
      <c r="QDJ76" s="399"/>
      <c r="QDK76" s="399"/>
      <c r="QDL76" s="399"/>
      <c r="QDM76" s="399"/>
      <c r="QDN76" s="399"/>
      <c r="QDO76" s="918"/>
      <c r="QDP76" s="918"/>
      <c r="QDQ76" s="918"/>
      <c r="QDR76" s="566"/>
      <c r="QDS76" s="399"/>
      <c r="QDT76" s="399"/>
      <c r="QDU76" s="399"/>
      <c r="QDV76" s="567"/>
      <c r="QDW76" s="399"/>
      <c r="QDX76" s="399"/>
      <c r="QDY76" s="399"/>
      <c r="QDZ76" s="399"/>
      <c r="QEA76" s="399"/>
      <c r="QEB76" s="399"/>
      <c r="QEC76" s="399"/>
      <c r="QED76" s="399"/>
      <c r="QEE76" s="399"/>
      <c r="QEF76" s="918"/>
      <c r="QEG76" s="918"/>
      <c r="QEH76" s="918"/>
      <c r="QEI76" s="566"/>
      <c r="QEJ76" s="399"/>
      <c r="QEK76" s="399"/>
      <c r="QEL76" s="399"/>
      <c r="QEM76" s="567"/>
      <c r="QEN76" s="399"/>
      <c r="QEO76" s="399"/>
      <c r="QEP76" s="399"/>
      <c r="QEQ76" s="399"/>
      <c r="QER76" s="399"/>
      <c r="QES76" s="399"/>
      <c r="QET76" s="399"/>
      <c r="QEU76" s="399"/>
      <c r="QEV76" s="399"/>
      <c r="QEW76" s="918"/>
      <c r="QEX76" s="918"/>
      <c r="QEY76" s="918"/>
      <c r="QEZ76" s="566"/>
      <c r="QFA76" s="399"/>
      <c r="QFB76" s="399"/>
      <c r="QFC76" s="399"/>
      <c r="QFD76" s="567"/>
      <c r="QFE76" s="399"/>
      <c r="QFF76" s="399"/>
      <c r="QFG76" s="399"/>
      <c r="QFH76" s="399"/>
      <c r="QFI76" s="399"/>
      <c r="QFJ76" s="399"/>
      <c r="QFK76" s="399"/>
      <c r="QFL76" s="399"/>
      <c r="QFM76" s="399"/>
      <c r="QFN76" s="918"/>
      <c r="QFO76" s="918"/>
      <c r="QFP76" s="918"/>
      <c r="QFQ76" s="566"/>
      <c r="QFR76" s="399"/>
      <c r="QFS76" s="399"/>
      <c r="QFT76" s="399"/>
      <c r="QFU76" s="567"/>
      <c r="QFV76" s="399"/>
      <c r="QFW76" s="399"/>
      <c r="QFX76" s="399"/>
      <c r="QFY76" s="399"/>
      <c r="QFZ76" s="399"/>
      <c r="QGA76" s="399"/>
      <c r="QGB76" s="399"/>
      <c r="QGC76" s="399"/>
      <c r="QGD76" s="399"/>
      <c r="QGE76" s="918"/>
      <c r="QGF76" s="918"/>
      <c r="QGG76" s="918"/>
      <c r="QGH76" s="566"/>
      <c r="QGI76" s="399"/>
      <c r="QGJ76" s="399"/>
      <c r="QGK76" s="399"/>
      <c r="QGL76" s="567"/>
      <c r="QGM76" s="399"/>
      <c r="QGN76" s="399"/>
      <c r="QGO76" s="399"/>
      <c r="QGP76" s="399"/>
      <c r="QGQ76" s="399"/>
      <c r="QGR76" s="399"/>
      <c r="QGS76" s="399"/>
      <c r="QGT76" s="399"/>
      <c r="QGU76" s="399"/>
      <c r="QGV76" s="918"/>
      <c r="QGW76" s="918"/>
      <c r="QGX76" s="918"/>
      <c r="QGY76" s="566"/>
      <c r="QGZ76" s="399"/>
      <c r="QHA76" s="399"/>
      <c r="QHB76" s="399"/>
      <c r="QHC76" s="567"/>
      <c r="QHD76" s="399"/>
      <c r="QHE76" s="399"/>
      <c r="QHF76" s="399"/>
      <c r="QHG76" s="399"/>
      <c r="QHH76" s="399"/>
      <c r="QHI76" s="399"/>
      <c r="QHJ76" s="399"/>
      <c r="QHK76" s="399"/>
      <c r="QHL76" s="399"/>
      <c r="QHM76" s="918"/>
      <c r="QHN76" s="918"/>
      <c r="QHO76" s="918"/>
      <c r="QHP76" s="566"/>
      <c r="QHQ76" s="399"/>
      <c r="QHR76" s="399"/>
      <c r="QHS76" s="399"/>
      <c r="QHT76" s="567"/>
      <c r="QHU76" s="399"/>
      <c r="QHV76" s="399"/>
      <c r="QHW76" s="399"/>
      <c r="QHX76" s="399"/>
      <c r="QHY76" s="399"/>
      <c r="QHZ76" s="399"/>
      <c r="QIA76" s="399"/>
      <c r="QIB76" s="399"/>
      <c r="QIC76" s="399"/>
      <c r="QID76" s="918"/>
      <c r="QIE76" s="918"/>
      <c r="QIF76" s="918"/>
      <c r="QIG76" s="566"/>
      <c r="QIH76" s="399"/>
      <c r="QII76" s="399"/>
      <c r="QIJ76" s="399"/>
      <c r="QIK76" s="567"/>
      <c r="QIL76" s="399"/>
      <c r="QIM76" s="399"/>
      <c r="QIN76" s="399"/>
      <c r="QIO76" s="399"/>
      <c r="QIP76" s="399"/>
      <c r="QIQ76" s="399"/>
      <c r="QIR76" s="399"/>
      <c r="QIS76" s="399"/>
      <c r="QIT76" s="399"/>
      <c r="QIU76" s="918"/>
      <c r="QIV76" s="918"/>
      <c r="QIW76" s="918"/>
      <c r="QIX76" s="566"/>
      <c r="QIY76" s="399"/>
      <c r="QIZ76" s="399"/>
      <c r="QJA76" s="399"/>
      <c r="QJB76" s="567"/>
      <c r="QJC76" s="399"/>
      <c r="QJD76" s="399"/>
      <c r="QJE76" s="399"/>
      <c r="QJF76" s="399"/>
      <c r="QJG76" s="399"/>
      <c r="QJH76" s="399"/>
      <c r="QJI76" s="399"/>
      <c r="QJJ76" s="399"/>
      <c r="QJK76" s="399"/>
      <c r="QJL76" s="918"/>
      <c r="QJM76" s="918"/>
      <c r="QJN76" s="918"/>
      <c r="QJO76" s="566"/>
      <c r="QJP76" s="399"/>
      <c r="QJQ76" s="399"/>
      <c r="QJR76" s="399"/>
      <c r="QJS76" s="567"/>
      <c r="QJT76" s="399"/>
      <c r="QJU76" s="399"/>
      <c r="QJV76" s="399"/>
      <c r="QJW76" s="399"/>
      <c r="QJX76" s="399"/>
      <c r="QJY76" s="399"/>
      <c r="QJZ76" s="399"/>
      <c r="QKA76" s="399"/>
      <c r="QKB76" s="399"/>
      <c r="QKC76" s="918"/>
      <c r="QKD76" s="918"/>
      <c r="QKE76" s="918"/>
      <c r="QKF76" s="566"/>
      <c r="QKG76" s="399"/>
      <c r="QKH76" s="399"/>
      <c r="QKI76" s="399"/>
      <c r="QKJ76" s="567"/>
      <c r="QKK76" s="399"/>
      <c r="QKL76" s="399"/>
      <c r="QKM76" s="399"/>
      <c r="QKN76" s="399"/>
      <c r="QKO76" s="399"/>
      <c r="QKP76" s="399"/>
      <c r="QKQ76" s="399"/>
      <c r="QKR76" s="399"/>
      <c r="QKS76" s="399"/>
      <c r="QKT76" s="918"/>
      <c r="QKU76" s="918"/>
      <c r="QKV76" s="918"/>
      <c r="QKW76" s="566"/>
      <c r="QKX76" s="399"/>
      <c r="QKY76" s="399"/>
      <c r="QKZ76" s="399"/>
      <c r="QLA76" s="567"/>
      <c r="QLB76" s="399"/>
      <c r="QLC76" s="399"/>
      <c r="QLD76" s="399"/>
      <c r="QLE76" s="399"/>
      <c r="QLF76" s="399"/>
      <c r="QLG76" s="399"/>
      <c r="QLH76" s="399"/>
      <c r="QLI76" s="399"/>
      <c r="QLJ76" s="399"/>
      <c r="QLK76" s="918"/>
      <c r="QLL76" s="918"/>
      <c r="QLM76" s="918"/>
      <c r="QLN76" s="566"/>
      <c r="QLO76" s="399"/>
      <c r="QLP76" s="399"/>
      <c r="QLQ76" s="399"/>
      <c r="QLR76" s="567"/>
      <c r="QLS76" s="399"/>
      <c r="QLT76" s="399"/>
      <c r="QLU76" s="399"/>
      <c r="QLV76" s="399"/>
      <c r="QLW76" s="399"/>
      <c r="QLX76" s="399"/>
      <c r="QLY76" s="399"/>
      <c r="QLZ76" s="399"/>
      <c r="QMA76" s="399"/>
      <c r="QMB76" s="918"/>
      <c r="QMC76" s="918"/>
      <c r="QMD76" s="918"/>
      <c r="QME76" s="566"/>
      <c r="QMF76" s="399"/>
      <c r="QMG76" s="399"/>
      <c r="QMH76" s="399"/>
      <c r="QMI76" s="567"/>
      <c r="QMJ76" s="399"/>
      <c r="QMK76" s="399"/>
      <c r="QML76" s="399"/>
      <c r="QMM76" s="399"/>
      <c r="QMN76" s="399"/>
      <c r="QMO76" s="399"/>
      <c r="QMP76" s="399"/>
      <c r="QMQ76" s="399"/>
      <c r="QMR76" s="399"/>
      <c r="QMS76" s="918"/>
      <c r="QMT76" s="918"/>
      <c r="QMU76" s="918"/>
      <c r="QMV76" s="566"/>
      <c r="QMW76" s="399"/>
      <c r="QMX76" s="399"/>
      <c r="QMY76" s="399"/>
      <c r="QMZ76" s="567"/>
      <c r="QNA76" s="399"/>
      <c r="QNB76" s="399"/>
      <c r="QNC76" s="399"/>
      <c r="QND76" s="399"/>
      <c r="QNE76" s="399"/>
      <c r="QNF76" s="399"/>
      <c r="QNG76" s="399"/>
      <c r="QNH76" s="399"/>
      <c r="QNI76" s="399"/>
      <c r="QNJ76" s="918"/>
      <c r="QNK76" s="918"/>
      <c r="QNL76" s="918"/>
      <c r="QNM76" s="566"/>
      <c r="QNN76" s="399"/>
      <c r="QNO76" s="399"/>
      <c r="QNP76" s="399"/>
      <c r="QNQ76" s="567"/>
      <c r="QNR76" s="399"/>
      <c r="QNS76" s="399"/>
      <c r="QNT76" s="399"/>
      <c r="QNU76" s="399"/>
      <c r="QNV76" s="399"/>
      <c r="QNW76" s="399"/>
      <c r="QNX76" s="399"/>
      <c r="QNY76" s="399"/>
      <c r="QNZ76" s="399"/>
      <c r="QOA76" s="918"/>
      <c r="QOB76" s="918"/>
      <c r="QOC76" s="918"/>
      <c r="QOD76" s="566"/>
      <c r="QOE76" s="399"/>
      <c r="QOF76" s="399"/>
      <c r="QOG76" s="399"/>
      <c r="QOH76" s="567"/>
      <c r="QOI76" s="399"/>
      <c r="QOJ76" s="399"/>
      <c r="QOK76" s="399"/>
      <c r="QOL76" s="399"/>
      <c r="QOM76" s="399"/>
      <c r="QON76" s="399"/>
      <c r="QOO76" s="399"/>
      <c r="QOP76" s="399"/>
      <c r="QOQ76" s="399"/>
      <c r="QOR76" s="918"/>
      <c r="QOS76" s="918"/>
      <c r="QOT76" s="918"/>
      <c r="QOU76" s="566"/>
      <c r="QOV76" s="399"/>
      <c r="QOW76" s="399"/>
      <c r="QOX76" s="399"/>
      <c r="QOY76" s="567"/>
      <c r="QOZ76" s="399"/>
      <c r="QPA76" s="399"/>
      <c r="QPB76" s="399"/>
      <c r="QPC76" s="399"/>
      <c r="QPD76" s="399"/>
      <c r="QPE76" s="399"/>
      <c r="QPF76" s="399"/>
      <c r="QPG76" s="399"/>
      <c r="QPH76" s="399"/>
      <c r="QPI76" s="918"/>
      <c r="QPJ76" s="918"/>
      <c r="QPK76" s="918"/>
      <c r="QPL76" s="566"/>
      <c r="QPM76" s="399"/>
      <c r="QPN76" s="399"/>
      <c r="QPO76" s="399"/>
      <c r="QPP76" s="567"/>
      <c r="QPQ76" s="399"/>
      <c r="QPR76" s="399"/>
      <c r="QPS76" s="399"/>
      <c r="QPT76" s="399"/>
      <c r="QPU76" s="399"/>
      <c r="QPV76" s="399"/>
      <c r="QPW76" s="399"/>
      <c r="QPX76" s="399"/>
      <c r="QPY76" s="399"/>
      <c r="QPZ76" s="918"/>
      <c r="QQA76" s="918"/>
      <c r="QQB76" s="918"/>
      <c r="QQC76" s="566"/>
      <c r="QQD76" s="399"/>
      <c r="QQE76" s="399"/>
      <c r="QQF76" s="399"/>
      <c r="QQG76" s="567"/>
      <c r="QQH76" s="399"/>
      <c r="QQI76" s="399"/>
      <c r="QQJ76" s="399"/>
      <c r="QQK76" s="399"/>
      <c r="QQL76" s="399"/>
      <c r="QQM76" s="399"/>
      <c r="QQN76" s="399"/>
      <c r="QQO76" s="399"/>
      <c r="QQP76" s="399"/>
      <c r="QQQ76" s="918"/>
      <c r="QQR76" s="918"/>
      <c r="QQS76" s="918"/>
      <c r="QQT76" s="566"/>
      <c r="QQU76" s="399"/>
      <c r="QQV76" s="399"/>
      <c r="QQW76" s="399"/>
      <c r="QQX76" s="567"/>
      <c r="QQY76" s="399"/>
      <c r="QQZ76" s="399"/>
      <c r="QRA76" s="399"/>
      <c r="QRB76" s="399"/>
      <c r="QRC76" s="399"/>
      <c r="QRD76" s="399"/>
      <c r="QRE76" s="399"/>
      <c r="QRF76" s="399"/>
      <c r="QRG76" s="399"/>
      <c r="QRH76" s="918"/>
      <c r="QRI76" s="918"/>
      <c r="QRJ76" s="918"/>
      <c r="QRK76" s="566"/>
      <c r="QRL76" s="399"/>
      <c r="QRM76" s="399"/>
      <c r="QRN76" s="399"/>
      <c r="QRO76" s="567"/>
      <c r="QRP76" s="399"/>
      <c r="QRQ76" s="399"/>
      <c r="QRR76" s="399"/>
      <c r="QRS76" s="399"/>
      <c r="QRT76" s="399"/>
      <c r="QRU76" s="399"/>
      <c r="QRV76" s="399"/>
      <c r="QRW76" s="399"/>
      <c r="QRX76" s="399"/>
      <c r="QRY76" s="918"/>
      <c r="QRZ76" s="918"/>
      <c r="QSA76" s="918"/>
      <c r="QSB76" s="566"/>
      <c r="QSC76" s="399"/>
      <c r="QSD76" s="399"/>
      <c r="QSE76" s="399"/>
      <c r="QSF76" s="567"/>
      <c r="QSG76" s="399"/>
      <c r="QSH76" s="399"/>
      <c r="QSI76" s="399"/>
      <c r="QSJ76" s="399"/>
      <c r="QSK76" s="399"/>
      <c r="QSL76" s="399"/>
      <c r="QSM76" s="399"/>
      <c r="QSN76" s="399"/>
      <c r="QSO76" s="399"/>
      <c r="QSP76" s="918"/>
      <c r="QSQ76" s="918"/>
      <c r="QSR76" s="918"/>
      <c r="QSS76" s="566"/>
      <c r="QST76" s="399"/>
      <c r="QSU76" s="399"/>
      <c r="QSV76" s="399"/>
      <c r="QSW76" s="567"/>
      <c r="QSX76" s="399"/>
      <c r="QSY76" s="399"/>
      <c r="QSZ76" s="399"/>
      <c r="QTA76" s="399"/>
      <c r="QTB76" s="399"/>
      <c r="QTC76" s="399"/>
      <c r="QTD76" s="399"/>
      <c r="QTE76" s="399"/>
      <c r="QTF76" s="399"/>
      <c r="QTG76" s="918"/>
      <c r="QTH76" s="918"/>
      <c r="QTI76" s="918"/>
      <c r="QTJ76" s="566"/>
      <c r="QTK76" s="399"/>
      <c r="QTL76" s="399"/>
      <c r="QTM76" s="399"/>
      <c r="QTN76" s="567"/>
      <c r="QTO76" s="399"/>
      <c r="QTP76" s="399"/>
      <c r="QTQ76" s="399"/>
      <c r="QTR76" s="399"/>
      <c r="QTS76" s="399"/>
      <c r="QTT76" s="399"/>
      <c r="QTU76" s="399"/>
      <c r="QTV76" s="399"/>
      <c r="QTW76" s="399"/>
      <c r="QTX76" s="918"/>
      <c r="QTY76" s="918"/>
      <c r="QTZ76" s="918"/>
      <c r="QUA76" s="566"/>
      <c r="QUB76" s="399"/>
      <c r="QUC76" s="399"/>
      <c r="QUD76" s="399"/>
      <c r="QUE76" s="567"/>
      <c r="QUF76" s="399"/>
      <c r="QUG76" s="399"/>
      <c r="QUH76" s="399"/>
      <c r="QUI76" s="399"/>
      <c r="QUJ76" s="399"/>
      <c r="QUK76" s="399"/>
      <c r="QUL76" s="399"/>
      <c r="QUM76" s="399"/>
      <c r="QUN76" s="399"/>
      <c r="QUO76" s="918"/>
      <c r="QUP76" s="918"/>
      <c r="QUQ76" s="918"/>
      <c r="QUR76" s="566"/>
      <c r="QUS76" s="399"/>
      <c r="QUT76" s="399"/>
      <c r="QUU76" s="399"/>
      <c r="QUV76" s="567"/>
      <c r="QUW76" s="399"/>
      <c r="QUX76" s="399"/>
      <c r="QUY76" s="399"/>
      <c r="QUZ76" s="399"/>
      <c r="QVA76" s="399"/>
      <c r="QVB76" s="399"/>
      <c r="QVC76" s="399"/>
      <c r="QVD76" s="399"/>
      <c r="QVE76" s="399"/>
      <c r="QVF76" s="918"/>
      <c r="QVG76" s="918"/>
      <c r="QVH76" s="918"/>
      <c r="QVI76" s="566"/>
      <c r="QVJ76" s="399"/>
      <c r="QVK76" s="399"/>
      <c r="QVL76" s="399"/>
      <c r="QVM76" s="567"/>
      <c r="QVN76" s="399"/>
      <c r="QVO76" s="399"/>
      <c r="QVP76" s="399"/>
      <c r="QVQ76" s="399"/>
      <c r="QVR76" s="399"/>
      <c r="QVS76" s="399"/>
      <c r="QVT76" s="399"/>
      <c r="QVU76" s="399"/>
      <c r="QVV76" s="399"/>
      <c r="QVW76" s="918"/>
      <c r="QVX76" s="918"/>
      <c r="QVY76" s="918"/>
      <c r="QVZ76" s="566"/>
      <c r="QWA76" s="399"/>
      <c r="QWB76" s="399"/>
      <c r="QWC76" s="399"/>
      <c r="QWD76" s="567"/>
      <c r="QWE76" s="399"/>
      <c r="QWF76" s="399"/>
      <c r="QWG76" s="399"/>
      <c r="QWH76" s="399"/>
      <c r="QWI76" s="399"/>
      <c r="QWJ76" s="399"/>
      <c r="QWK76" s="399"/>
      <c r="QWL76" s="399"/>
      <c r="QWM76" s="399"/>
      <c r="QWN76" s="918"/>
      <c r="QWO76" s="918"/>
      <c r="QWP76" s="918"/>
      <c r="QWQ76" s="566"/>
      <c r="QWR76" s="399"/>
      <c r="QWS76" s="399"/>
      <c r="QWT76" s="399"/>
      <c r="QWU76" s="567"/>
      <c r="QWV76" s="399"/>
      <c r="QWW76" s="399"/>
      <c r="QWX76" s="399"/>
      <c r="QWY76" s="399"/>
      <c r="QWZ76" s="399"/>
      <c r="QXA76" s="399"/>
      <c r="QXB76" s="399"/>
      <c r="QXC76" s="399"/>
      <c r="QXD76" s="399"/>
      <c r="QXE76" s="918"/>
      <c r="QXF76" s="918"/>
      <c r="QXG76" s="918"/>
      <c r="QXH76" s="566"/>
      <c r="QXI76" s="399"/>
      <c r="QXJ76" s="399"/>
      <c r="QXK76" s="399"/>
      <c r="QXL76" s="567"/>
      <c r="QXM76" s="399"/>
      <c r="QXN76" s="399"/>
      <c r="QXO76" s="399"/>
      <c r="QXP76" s="399"/>
      <c r="QXQ76" s="399"/>
      <c r="QXR76" s="399"/>
      <c r="QXS76" s="399"/>
      <c r="QXT76" s="399"/>
      <c r="QXU76" s="399"/>
      <c r="QXV76" s="918"/>
      <c r="QXW76" s="918"/>
      <c r="QXX76" s="918"/>
      <c r="QXY76" s="566"/>
      <c r="QXZ76" s="399"/>
      <c r="QYA76" s="399"/>
      <c r="QYB76" s="399"/>
      <c r="QYC76" s="567"/>
      <c r="QYD76" s="399"/>
      <c r="QYE76" s="399"/>
      <c r="QYF76" s="399"/>
      <c r="QYG76" s="399"/>
      <c r="QYH76" s="399"/>
      <c r="QYI76" s="399"/>
      <c r="QYJ76" s="399"/>
      <c r="QYK76" s="399"/>
      <c r="QYL76" s="399"/>
      <c r="QYM76" s="918"/>
      <c r="QYN76" s="918"/>
      <c r="QYO76" s="918"/>
      <c r="QYP76" s="566"/>
      <c r="QYQ76" s="399"/>
      <c r="QYR76" s="399"/>
      <c r="QYS76" s="399"/>
      <c r="QYT76" s="567"/>
      <c r="QYU76" s="399"/>
      <c r="QYV76" s="399"/>
      <c r="QYW76" s="399"/>
      <c r="QYX76" s="399"/>
      <c r="QYY76" s="399"/>
      <c r="QYZ76" s="399"/>
      <c r="QZA76" s="399"/>
      <c r="QZB76" s="399"/>
      <c r="QZC76" s="399"/>
      <c r="QZD76" s="918"/>
      <c r="QZE76" s="918"/>
      <c r="QZF76" s="918"/>
      <c r="QZG76" s="566"/>
      <c r="QZH76" s="399"/>
      <c r="QZI76" s="399"/>
      <c r="QZJ76" s="399"/>
      <c r="QZK76" s="567"/>
      <c r="QZL76" s="399"/>
      <c r="QZM76" s="399"/>
      <c r="QZN76" s="399"/>
      <c r="QZO76" s="399"/>
      <c r="QZP76" s="399"/>
      <c r="QZQ76" s="399"/>
      <c r="QZR76" s="399"/>
      <c r="QZS76" s="399"/>
      <c r="QZT76" s="399"/>
      <c r="QZU76" s="918"/>
      <c r="QZV76" s="918"/>
      <c r="QZW76" s="918"/>
      <c r="QZX76" s="566"/>
      <c r="QZY76" s="399"/>
      <c r="QZZ76" s="399"/>
      <c r="RAA76" s="399"/>
      <c r="RAB76" s="567"/>
      <c r="RAC76" s="399"/>
      <c r="RAD76" s="399"/>
      <c r="RAE76" s="399"/>
      <c r="RAF76" s="399"/>
      <c r="RAG76" s="399"/>
      <c r="RAH76" s="399"/>
      <c r="RAI76" s="399"/>
      <c r="RAJ76" s="399"/>
      <c r="RAK76" s="399"/>
      <c r="RAL76" s="918"/>
      <c r="RAM76" s="918"/>
      <c r="RAN76" s="918"/>
      <c r="RAO76" s="566"/>
      <c r="RAP76" s="399"/>
      <c r="RAQ76" s="399"/>
      <c r="RAR76" s="399"/>
      <c r="RAS76" s="567"/>
      <c r="RAT76" s="399"/>
      <c r="RAU76" s="399"/>
      <c r="RAV76" s="399"/>
      <c r="RAW76" s="399"/>
      <c r="RAX76" s="399"/>
      <c r="RAY76" s="399"/>
      <c r="RAZ76" s="399"/>
      <c r="RBA76" s="399"/>
      <c r="RBB76" s="399"/>
      <c r="RBC76" s="918"/>
      <c r="RBD76" s="918"/>
      <c r="RBE76" s="918"/>
      <c r="RBF76" s="566"/>
      <c r="RBG76" s="399"/>
      <c r="RBH76" s="399"/>
      <c r="RBI76" s="399"/>
      <c r="RBJ76" s="567"/>
      <c r="RBK76" s="399"/>
      <c r="RBL76" s="399"/>
      <c r="RBM76" s="399"/>
      <c r="RBN76" s="399"/>
      <c r="RBO76" s="399"/>
      <c r="RBP76" s="399"/>
      <c r="RBQ76" s="399"/>
      <c r="RBR76" s="399"/>
      <c r="RBS76" s="399"/>
      <c r="RBT76" s="918"/>
      <c r="RBU76" s="918"/>
      <c r="RBV76" s="918"/>
      <c r="RBW76" s="566"/>
      <c r="RBX76" s="399"/>
      <c r="RBY76" s="399"/>
      <c r="RBZ76" s="399"/>
      <c r="RCA76" s="567"/>
      <c r="RCB76" s="399"/>
      <c r="RCC76" s="399"/>
      <c r="RCD76" s="399"/>
      <c r="RCE76" s="399"/>
      <c r="RCF76" s="399"/>
      <c r="RCG76" s="399"/>
      <c r="RCH76" s="399"/>
      <c r="RCI76" s="399"/>
      <c r="RCJ76" s="399"/>
      <c r="RCK76" s="918"/>
      <c r="RCL76" s="918"/>
      <c r="RCM76" s="918"/>
      <c r="RCN76" s="566"/>
      <c r="RCO76" s="399"/>
      <c r="RCP76" s="399"/>
      <c r="RCQ76" s="399"/>
      <c r="RCR76" s="567"/>
      <c r="RCS76" s="399"/>
      <c r="RCT76" s="399"/>
      <c r="RCU76" s="399"/>
      <c r="RCV76" s="399"/>
      <c r="RCW76" s="399"/>
      <c r="RCX76" s="399"/>
      <c r="RCY76" s="399"/>
      <c r="RCZ76" s="399"/>
      <c r="RDA76" s="399"/>
      <c r="RDB76" s="918"/>
      <c r="RDC76" s="918"/>
      <c r="RDD76" s="918"/>
      <c r="RDE76" s="566"/>
      <c r="RDF76" s="399"/>
      <c r="RDG76" s="399"/>
      <c r="RDH76" s="399"/>
      <c r="RDI76" s="567"/>
      <c r="RDJ76" s="399"/>
      <c r="RDK76" s="399"/>
      <c r="RDL76" s="399"/>
      <c r="RDM76" s="399"/>
      <c r="RDN76" s="399"/>
      <c r="RDO76" s="399"/>
      <c r="RDP76" s="399"/>
      <c r="RDQ76" s="399"/>
      <c r="RDR76" s="399"/>
      <c r="RDS76" s="918"/>
      <c r="RDT76" s="918"/>
      <c r="RDU76" s="918"/>
      <c r="RDV76" s="566"/>
      <c r="RDW76" s="399"/>
      <c r="RDX76" s="399"/>
      <c r="RDY76" s="399"/>
      <c r="RDZ76" s="567"/>
      <c r="REA76" s="399"/>
      <c r="REB76" s="399"/>
      <c r="REC76" s="399"/>
      <c r="RED76" s="399"/>
      <c r="REE76" s="399"/>
      <c r="REF76" s="399"/>
      <c r="REG76" s="399"/>
      <c r="REH76" s="399"/>
      <c r="REI76" s="399"/>
      <c r="REJ76" s="918"/>
      <c r="REK76" s="918"/>
      <c r="REL76" s="918"/>
      <c r="REM76" s="566"/>
      <c r="REN76" s="399"/>
      <c r="REO76" s="399"/>
      <c r="REP76" s="399"/>
      <c r="REQ76" s="567"/>
      <c r="RER76" s="399"/>
      <c r="RES76" s="399"/>
      <c r="RET76" s="399"/>
      <c r="REU76" s="399"/>
      <c r="REV76" s="399"/>
      <c r="REW76" s="399"/>
      <c r="REX76" s="399"/>
      <c r="REY76" s="399"/>
      <c r="REZ76" s="399"/>
      <c r="RFA76" s="918"/>
      <c r="RFB76" s="918"/>
      <c r="RFC76" s="918"/>
      <c r="RFD76" s="566"/>
      <c r="RFE76" s="399"/>
      <c r="RFF76" s="399"/>
      <c r="RFG76" s="399"/>
      <c r="RFH76" s="567"/>
      <c r="RFI76" s="399"/>
      <c r="RFJ76" s="399"/>
      <c r="RFK76" s="399"/>
      <c r="RFL76" s="399"/>
      <c r="RFM76" s="399"/>
      <c r="RFN76" s="399"/>
      <c r="RFO76" s="399"/>
      <c r="RFP76" s="399"/>
      <c r="RFQ76" s="399"/>
      <c r="RFR76" s="918"/>
      <c r="RFS76" s="918"/>
      <c r="RFT76" s="918"/>
      <c r="RFU76" s="566"/>
      <c r="RFV76" s="399"/>
      <c r="RFW76" s="399"/>
      <c r="RFX76" s="399"/>
      <c r="RFY76" s="567"/>
      <c r="RFZ76" s="399"/>
      <c r="RGA76" s="399"/>
      <c r="RGB76" s="399"/>
      <c r="RGC76" s="399"/>
      <c r="RGD76" s="399"/>
      <c r="RGE76" s="399"/>
      <c r="RGF76" s="399"/>
      <c r="RGG76" s="399"/>
      <c r="RGH76" s="399"/>
      <c r="RGI76" s="918"/>
      <c r="RGJ76" s="918"/>
      <c r="RGK76" s="918"/>
      <c r="RGL76" s="566"/>
      <c r="RGM76" s="399"/>
      <c r="RGN76" s="399"/>
      <c r="RGO76" s="399"/>
      <c r="RGP76" s="567"/>
      <c r="RGQ76" s="399"/>
      <c r="RGR76" s="399"/>
      <c r="RGS76" s="399"/>
      <c r="RGT76" s="399"/>
      <c r="RGU76" s="399"/>
      <c r="RGV76" s="399"/>
      <c r="RGW76" s="399"/>
      <c r="RGX76" s="399"/>
      <c r="RGY76" s="399"/>
      <c r="RGZ76" s="918"/>
      <c r="RHA76" s="918"/>
      <c r="RHB76" s="918"/>
      <c r="RHC76" s="566"/>
      <c r="RHD76" s="399"/>
      <c r="RHE76" s="399"/>
      <c r="RHF76" s="399"/>
      <c r="RHG76" s="567"/>
      <c r="RHH76" s="399"/>
      <c r="RHI76" s="399"/>
      <c r="RHJ76" s="399"/>
      <c r="RHK76" s="399"/>
      <c r="RHL76" s="399"/>
      <c r="RHM76" s="399"/>
      <c r="RHN76" s="399"/>
      <c r="RHO76" s="399"/>
      <c r="RHP76" s="399"/>
      <c r="RHQ76" s="918"/>
      <c r="RHR76" s="918"/>
      <c r="RHS76" s="918"/>
      <c r="RHT76" s="566"/>
      <c r="RHU76" s="399"/>
      <c r="RHV76" s="399"/>
      <c r="RHW76" s="399"/>
      <c r="RHX76" s="567"/>
      <c r="RHY76" s="399"/>
      <c r="RHZ76" s="399"/>
      <c r="RIA76" s="399"/>
      <c r="RIB76" s="399"/>
      <c r="RIC76" s="399"/>
      <c r="RID76" s="399"/>
      <c r="RIE76" s="399"/>
      <c r="RIF76" s="399"/>
      <c r="RIG76" s="399"/>
      <c r="RIH76" s="918"/>
      <c r="RII76" s="918"/>
      <c r="RIJ76" s="918"/>
      <c r="RIK76" s="566"/>
      <c r="RIL76" s="399"/>
      <c r="RIM76" s="399"/>
      <c r="RIN76" s="399"/>
      <c r="RIO76" s="567"/>
      <c r="RIP76" s="399"/>
      <c r="RIQ76" s="399"/>
      <c r="RIR76" s="399"/>
      <c r="RIS76" s="399"/>
      <c r="RIT76" s="399"/>
      <c r="RIU76" s="399"/>
      <c r="RIV76" s="399"/>
      <c r="RIW76" s="399"/>
      <c r="RIX76" s="399"/>
      <c r="RIY76" s="918"/>
      <c r="RIZ76" s="918"/>
      <c r="RJA76" s="918"/>
      <c r="RJB76" s="566"/>
      <c r="RJC76" s="399"/>
      <c r="RJD76" s="399"/>
      <c r="RJE76" s="399"/>
      <c r="RJF76" s="567"/>
      <c r="RJG76" s="399"/>
      <c r="RJH76" s="399"/>
      <c r="RJI76" s="399"/>
      <c r="RJJ76" s="399"/>
      <c r="RJK76" s="399"/>
      <c r="RJL76" s="399"/>
      <c r="RJM76" s="399"/>
      <c r="RJN76" s="399"/>
      <c r="RJO76" s="399"/>
      <c r="RJP76" s="918"/>
      <c r="RJQ76" s="918"/>
      <c r="RJR76" s="918"/>
      <c r="RJS76" s="566"/>
      <c r="RJT76" s="399"/>
      <c r="RJU76" s="399"/>
      <c r="RJV76" s="399"/>
      <c r="RJW76" s="567"/>
      <c r="RJX76" s="399"/>
      <c r="RJY76" s="399"/>
      <c r="RJZ76" s="399"/>
      <c r="RKA76" s="399"/>
      <c r="RKB76" s="399"/>
      <c r="RKC76" s="399"/>
      <c r="RKD76" s="399"/>
      <c r="RKE76" s="399"/>
      <c r="RKF76" s="399"/>
      <c r="RKG76" s="918"/>
      <c r="RKH76" s="918"/>
      <c r="RKI76" s="918"/>
      <c r="RKJ76" s="566"/>
      <c r="RKK76" s="399"/>
      <c r="RKL76" s="399"/>
      <c r="RKM76" s="399"/>
      <c r="RKN76" s="567"/>
      <c r="RKO76" s="399"/>
      <c r="RKP76" s="399"/>
      <c r="RKQ76" s="399"/>
      <c r="RKR76" s="399"/>
      <c r="RKS76" s="399"/>
      <c r="RKT76" s="399"/>
      <c r="RKU76" s="399"/>
      <c r="RKV76" s="399"/>
      <c r="RKW76" s="399"/>
      <c r="RKX76" s="918"/>
      <c r="RKY76" s="918"/>
      <c r="RKZ76" s="918"/>
      <c r="RLA76" s="566"/>
      <c r="RLB76" s="399"/>
      <c r="RLC76" s="399"/>
      <c r="RLD76" s="399"/>
      <c r="RLE76" s="567"/>
      <c r="RLF76" s="399"/>
      <c r="RLG76" s="399"/>
      <c r="RLH76" s="399"/>
      <c r="RLI76" s="399"/>
      <c r="RLJ76" s="399"/>
      <c r="RLK76" s="399"/>
      <c r="RLL76" s="399"/>
      <c r="RLM76" s="399"/>
      <c r="RLN76" s="399"/>
      <c r="RLO76" s="918"/>
      <c r="RLP76" s="918"/>
      <c r="RLQ76" s="918"/>
      <c r="RLR76" s="566"/>
      <c r="RLS76" s="399"/>
      <c r="RLT76" s="399"/>
      <c r="RLU76" s="399"/>
      <c r="RLV76" s="567"/>
      <c r="RLW76" s="399"/>
      <c r="RLX76" s="399"/>
      <c r="RLY76" s="399"/>
      <c r="RLZ76" s="399"/>
      <c r="RMA76" s="399"/>
      <c r="RMB76" s="399"/>
      <c r="RMC76" s="399"/>
      <c r="RMD76" s="399"/>
      <c r="RME76" s="399"/>
      <c r="RMF76" s="918"/>
      <c r="RMG76" s="918"/>
      <c r="RMH76" s="918"/>
      <c r="RMI76" s="566"/>
      <c r="RMJ76" s="399"/>
      <c r="RMK76" s="399"/>
      <c r="RML76" s="399"/>
      <c r="RMM76" s="567"/>
      <c r="RMN76" s="399"/>
      <c r="RMO76" s="399"/>
      <c r="RMP76" s="399"/>
      <c r="RMQ76" s="399"/>
      <c r="RMR76" s="399"/>
      <c r="RMS76" s="399"/>
      <c r="RMT76" s="399"/>
      <c r="RMU76" s="399"/>
      <c r="RMV76" s="399"/>
      <c r="RMW76" s="918"/>
      <c r="RMX76" s="918"/>
      <c r="RMY76" s="918"/>
      <c r="RMZ76" s="566"/>
      <c r="RNA76" s="399"/>
      <c r="RNB76" s="399"/>
      <c r="RNC76" s="399"/>
      <c r="RND76" s="567"/>
      <c r="RNE76" s="399"/>
      <c r="RNF76" s="399"/>
      <c r="RNG76" s="399"/>
      <c r="RNH76" s="399"/>
      <c r="RNI76" s="399"/>
      <c r="RNJ76" s="399"/>
      <c r="RNK76" s="399"/>
      <c r="RNL76" s="399"/>
      <c r="RNM76" s="399"/>
      <c r="RNN76" s="918"/>
      <c r="RNO76" s="918"/>
      <c r="RNP76" s="918"/>
      <c r="RNQ76" s="566"/>
      <c r="RNR76" s="399"/>
      <c r="RNS76" s="399"/>
      <c r="RNT76" s="399"/>
      <c r="RNU76" s="567"/>
      <c r="RNV76" s="399"/>
      <c r="RNW76" s="399"/>
      <c r="RNX76" s="399"/>
      <c r="RNY76" s="399"/>
      <c r="RNZ76" s="399"/>
      <c r="ROA76" s="399"/>
      <c r="ROB76" s="399"/>
      <c r="ROC76" s="399"/>
      <c r="ROD76" s="399"/>
      <c r="ROE76" s="918"/>
      <c r="ROF76" s="918"/>
      <c r="ROG76" s="918"/>
      <c r="ROH76" s="566"/>
      <c r="ROI76" s="399"/>
      <c r="ROJ76" s="399"/>
      <c r="ROK76" s="399"/>
      <c r="ROL76" s="567"/>
      <c r="ROM76" s="399"/>
      <c r="RON76" s="399"/>
      <c r="ROO76" s="399"/>
      <c r="ROP76" s="399"/>
      <c r="ROQ76" s="399"/>
      <c r="ROR76" s="399"/>
      <c r="ROS76" s="399"/>
      <c r="ROT76" s="399"/>
      <c r="ROU76" s="399"/>
      <c r="ROV76" s="918"/>
      <c r="ROW76" s="918"/>
      <c r="ROX76" s="918"/>
      <c r="ROY76" s="566"/>
      <c r="ROZ76" s="399"/>
      <c r="RPA76" s="399"/>
      <c r="RPB76" s="399"/>
      <c r="RPC76" s="567"/>
      <c r="RPD76" s="399"/>
      <c r="RPE76" s="399"/>
      <c r="RPF76" s="399"/>
      <c r="RPG76" s="399"/>
      <c r="RPH76" s="399"/>
      <c r="RPI76" s="399"/>
      <c r="RPJ76" s="399"/>
      <c r="RPK76" s="399"/>
      <c r="RPL76" s="399"/>
      <c r="RPM76" s="918"/>
      <c r="RPN76" s="918"/>
      <c r="RPO76" s="918"/>
      <c r="RPP76" s="566"/>
      <c r="RPQ76" s="399"/>
      <c r="RPR76" s="399"/>
      <c r="RPS76" s="399"/>
      <c r="RPT76" s="567"/>
      <c r="RPU76" s="399"/>
      <c r="RPV76" s="399"/>
      <c r="RPW76" s="399"/>
      <c r="RPX76" s="399"/>
      <c r="RPY76" s="399"/>
      <c r="RPZ76" s="399"/>
      <c r="RQA76" s="399"/>
      <c r="RQB76" s="399"/>
      <c r="RQC76" s="399"/>
      <c r="RQD76" s="918"/>
      <c r="RQE76" s="918"/>
      <c r="RQF76" s="918"/>
      <c r="RQG76" s="566"/>
      <c r="RQH76" s="399"/>
      <c r="RQI76" s="399"/>
      <c r="RQJ76" s="399"/>
      <c r="RQK76" s="567"/>
      <c r="RQL76" s="399"/>
      <c r="RQM76" s="399"/>
      <c r="RQN76" s="399"/>
      <c r="RQO76" s="399"/>
      <c r="RQP76" s="399"/>
      <c r="RQQ76" s="399"/>
      <c r="RQR76" s="399"/>
      <c r="RQS76" s="399"/>
      <c r="RQT76" s="399"/>
      <c r="RQU76" s="918"/>
      <c r="RQV76" s="918"/>
      <c r="RQW76" s="918"/>
      <c r="RQX76" s="566"/>
      <c r="RQY76" s="399"/>
      <c r="RQZ76" s="399"/>
      <c r="RRA76" s="399"/>
      <c r="RRB76" s="567"/>
      <c r="RRC76" s="399"/>
      <c r="RRD76" s="399"/>
      <c r="RRE76" s="399"/>
      <c r="RRF76" s="399"/>
      <c r="RRG76" s="399"/>
      <c r="RRH76" s="399"/>
      <c r="RRI76" s="399"/>
      <c r="RRJ76" s="399"/>
      <c r="RRK76" s="399"/>
      <c r="RRL76" s="918"/>
      <c r="RRM76" s="918"/>
      <c r="RRN76" s="918"/>
      <c r="RRO76" s="566"/>
      <c r="RRP76" s="399"/>
      <c r="RRQ76" s="399"/>
      <c r="RRR76" s="399"/>
      <c r="RRS76" s="567"/>
      <c r="RRT76" s="399"/>
      <c r="RRU76" s="399"/>
      <c r="RRV76" s="399"/>
      <c r="RRW76" s="399"/>
      <c r="RRX76" s="399"/>
      <c r="RRY76" s="399"/>
      <c r="RRZ76" s="399"/>
      <c r="RSA76" s="399"/>
      <c r="RSB76" s="399"/>
      <c r="RSC76" s="918"/>
      <c r="RSD76" s="918"/>
      <c r="RSE76" s="918"/>
      <c r="RSF76" s="566"/>
      <c r="RSG76" s="399"/>
      <c r="RSH76" s="399"/>
      <c r="RSI76" s="399"/>
      <c r="RSJ76" s="567"/>
      <c r="RSK76" s="399"/>
      <c r="RSL76" s="399"/>
      <c r="RSM76" s="399"/>
      <c r="RSN76" s="399"/>
      <c r="RSO76" s="399"/>
      <c r="RSP76" s="399"/>
      <c r="RSQ76" s="399"/>
      <c r="RSR76" s="399"/>
      <c r="RSS76" s="399"/>
      <c r="RST76" s="918"/>
      <c r="RSU76" s="918"/>
      <c r="RSV76" s="918"/>
      <c r="RSW76" s="566"/>
      <c r="RSX76" s="399"/>
      <c r="RSY76" s="399"/>
      <c r="RSZ76" s="399"/>
      <c r="RTA76" s="567"/>
      <c r="RTB76" s="399"/>
      <c r="RTC76" s="399"/>
      <c r="RTD76" s="399"/>
      <c r="RTE76" s="399"/>
      <c r="RTF76" s="399"/>
      <c r="RTG76" s="399"/>
      <c r="RTH76" s="399"/>
      <c r="RTI76" s="399"/>
      <c r="RTJ76" s="399"/>
      <c r="RTK76" s="918"/>
      <c r="RTL76" s="918"/>
      <c r="RTM76" s="918"/>
      <c r="RTN76" s="566"/>
      <c r="RTO76" s="399"/>
      <c r="RTP76" s="399"/>
      <c r="RTQ76" s="399"/>
      <c r="RTR76" s="567"/>
      <c r="RTS76" s="399"/>
      <c r="RTT76" s="399"/>
      <c r="RTU76" s="399"/>
      <c r="RTV76" s="399"/>
      <c r="RTW76" s="399"/>
      <c r="RTX76" s="399"/>
      <c r="RTY76" s="399"/>
      <c r="RTZ76" s="399"/>
      <c r="RUA76" s="399"/>
      <c r="RUB76" s="918"/>
      <c r="RUC76" s="918"/>
      <c r="RUD76" s="918"/>
      <c r="RUE76" s="566"/>
      <c r="RUF76" s="399"/>
      <c r="RUG76" s="399"/>
      <c r="RUH76" s="399"/>
      <c r="RUI76" s="567"/>
      <c r="RUJ76" s="399"/>
      <c r="RUK76" s="399"/>
      <c r="RUL76" s="399"/>
      <c r="RUM76" s="399"/>
      <c r="RUN76" s="399"/>
      <c r="RUO76" s="399"/>
      <c r="RUP76" s="399"/>
      <c r="RUQ76" s="399"/>
      <c r="RUR76" s="399"/>
      <c r="RUS76" s="918"/>
      <c r="RUT76" s="918"/>
      <c r="RUU76" s="918"/>
      <c r="RUV76" s="566"/>
      <c r="RUW76" s="399"/>
      <c r="RUX76" s="399"/>
      <c r="RUY76" s="399"/>
      <c r="RUZ76" s="567"/>
      <c r="RVA76" s="399"/>
      <c r="RVB76" s="399"/>
      <c r="RVC76" s="399"/>
      <c r="RVD76" s="399"/>
      <c r="RVE76" s="399"/>
      <c r="RVF76" s="399"/>
      <c r="RVG76" s="399"/>
      <c r="RVH76" s="399"/>
      <c r="RVI76" s="399"/>
      <c r="RVJ76" s="918"/>
      <c r="RVK76" s="918"/>
      <c r="RVL76" s="918"/>
      <c r="RVM76" s="566"/>
      <c r="RVN76" s="399"/>
      <c r="RVO76" s="399"/>
      <c r="RVP76" s="399"/>
      <c r="RVQ76" s="567"/>
      <c r="RVR76" s="399"/>
      <c r="RVS76" s="399"/>
      <c r="RVT76" s="399"/>
      <c r="RVU76" s="399"/>
      <c r="RVV76" s="399"/>
      <c r="RVW76" s="399"/>
      <c r="RVX76" s="399"/>
      <c r="RVY76" s="399"/>
      <c r="RVZ76" s="399"/>
      <c r="RWA76" s="918"/>
      <c r="RWB76" s="918"/>
      <c r="RWC76" s="918"/>
      <c r="RWD76" s="566"/>
      <c r="RWE76" s="399"/>
      <c r="RWF76" s="399"/>
      <c r="RWG76" s="399"/>
      <c r="RWH76" s="567"/>
      <c r="RWI76" s="399"/>
      <c r="RWJ76" s="399"/>
      <c r="RWK76" s="399"/>
      <c r="RWL76" s="399"/>
      <c r="RWM76" s="399"/>
      <c r="RWN76" s="399"/>
      <c r="RWO76" s="399"/>
      <c r="RWP76" s="399"/>
      <c r="RWQ76" s="399"/>
      <c r="RWR76" s="918"/>
      <c r="RWS76" s="918"/>
      <c r="RWT76" s="918"/>
      <c r="RWU76" s="566"/>
      <c r="RWV76" s="399"/>
      <c r="RWW76" s="399"/>
      <c r="RWX76" s="399"/>
      <c r="RWY76" s="567"/>
      <c r="RWZ76" s="399"/>
      <c r="RXA76" s="399"/>
      <c r="RXB76" s="399"/>
      <c r="RXC76" s="399"/>
      <c r="RXD76" s="399"/>
      <c r="RXE76" s="399"/>
      <c r="RXF76" s="399"/>
      <c r="RXG76" s="399"/>
      <c r="RXH76" s="399"/>
      <c r="RXI76" s="918"/>
      <c r="RXJ76" s="918"/>
      <c r="RXK76" s="918"/>
      <c r="RXL76" s="566"/>
      <c r="RXM76" s="399"/>
      <c r="RXN76" s="399"/>
      <c r="RXO76" s="399"/>
      <c r="RXP76" s="567"/>
      <c r="RXQ76" s="399"/>
      <c r="RXR76" s="399"/>
      <c r="RXS76" s="399"/>
      <c r="RXT76" s="399"/>
      <c r="RXU76" s="399"/>
      <c r="RXV76" s="399"/>
      <c r="RXW76" s="399"/>
      <c r="RXX76" s="399"/>
      <c r="RXY76" s="399"/>
      <c r="RXZ76" s="918"/>
      <c r="RYA76" s="918"/>
      <c r="RYB76" s="918"/>
      <c r="RYC76" s="566"/>
      <c r="RYD76" s="399"/>
      <c r="RYE76" s="399"/>
      <c r="RYF76" s="399"/>
      <c r="RYG76" s="567"/>
      <c r="RYH76" s="399"/>
      <c r="RYI76" s="399"/>
      <c r="RYJ76" s="399"/>
      <c r="RYK76" s="399"/>
      <c r="RYL76" s="399"/>
      <c r="RYM76" s="399"/>
      <c r="RYN76" s="399"/>
      <c r="RYO76" s="399"/>
      <c r="RYP76" s="399"/>
      <c r="RYQ76" s="918"/>
      <c r="RYR76" s="918"/>
      <c r="RYS76" s="918"/>
      <c r="RYT76" s="566"/>
      <c r="RYU76" s="399"/>
      <c r="RYV76" s="399"/>
      <c r="RYW76" s="399"/>
      <c r="RYX76" s="567"/>
      <c r="RYY76" s="399"/>
      <c r="RYZ76" s="399"/>
      <c r="RZA76" s="399"/>
      <c r="RZB76" s="399"/>
      <c r="RZC76" s="399"/>
      <c r="RZD76" s="399"/>
      <c r="RZE76" s="399"/>
      <c r="RZF76" s="399"/>
      <c r="RZG76" s="399"/>
      <c r="RZH76" s="918"/>
      <c r="RZI76" s="918"/>
      <c r="RZJ76" s="918"/>
      <c r="RZK76" s="566"/>
      <c r="RZL76" s="399"/>
      <c r="RZM76" s="399"/>
      <c r="RZN76" s="399"/>
      <c r="RZO76" s="567"/>
      <c r="RZP76" s="399"/>
      <c r="RZQ76" s="399"/>
      <c r="RZR76" s="399"/>
      <c r="RZS76" s="399"/>
      <c r="RZT76" s="399"/>
      <c r="RZU76" s="399"/>
      <c r="RZV76" s="399"/>
      <c r="RZW76" s="399"/>
      <c r="RZX76" s="399"/>
      <c r="RZY76" s="918"/>
      <c r="RZZ76" s="918"/>
      <c r="SAA76" s="918"/>
      <c r="SAB76" s="566"/>
      <c r="SAC76" s="399"/>
      <c r="SAD76" s="399"/>
      <c r="SAE76" s="399"/>
      <c r="SAF76" s="567"/>
      <c r="SAG76" s="399"/>
      <c r="SAH76" s="399"/>
      <c r="SAI76" s="399"/>
      <c r="SAJ76" s="399"/>
      <c r="SAK76" s="399"/>
      <c r="SAL76" s="399"/>
      <c r="SAM76" s="399"/>
      <c r="SAN76" s="399"/>
      <c r="SAO76" s="399"/>
      <c r="SAP76" s="918"/>
      <c r="SAQ76" s="918"/>
      <c r="SAR76" s="918"/>
      <c r="SAS76" s="566"/>
      <c r="SAT76" s="399"/>
      <c r="SAU76" s="399"/>
      <c r="SAV76" s="399"/>
      <c r="SAW76" s="567"/>
      <c r="SAX76" s="399"/>
      <c r="SAY76" s="399"/>
      <c r="SAZ76" s="399"/>
      <c r="SBA76" s="399"/>
      <c r="SBB76" s="399"/>
      <c r="SBC76" s="399"/>
      <c r="SBD76" s="399"/>
      <c r="SBE76" s="399"/>
      <c r="SBF76" s="399"/>
      <c r="SBG76" s="918"/>
      <c r="SBH76" s="918"/>
      <c r="SBI76" s="918"/>
      <c r="SBJ76" s="566"/>
      <c r="SBK76" s="399"/>
      <c r="SBL76" s="399"/>
      <c r="SBM76" s="399"/>
      <c r="SBN76" s="567"/>
      <c r="SBO76" s="399"/>
      <c r="SBP76" s="399"/>
      <c r="SBQ76" s="399"/>
      <c r="SBR76" s="399"/>
      <c r="SBS76" s="399"/>
      <c r="SBT76" s="399"/>
      <c r="SBU76" s="399"/>
      <c r="SBV76" s="399"/>
      <c r="SBW76" s="399"/>
      <c r="SBX76" s="918"/>
      <c r="SBY76" s="918"/>
      <c r="SBZ76" s="918"/>
      <c r="SCA76" s="566"/>
      <c r="SCB76" s="399"/>
      <c r="SCC76" s="399"/>
      <c r="SCD76" s="399"/>
      <c r="SCE76" s="567"/>
      <c r="SCF76" s="399"/>
      <c r="SCG76" s="399"/>
      <c r="SCH76" s="399"/>
      <c r="SCI76" s="399"/>
      <c r="SCJ76" s="399"/>
      <c r="SCK76" s="399"/>
      <c r="SCL76" s="399"/>
      <c r="SCM76" s="399"/>
      <c r="SCN76" s="399"/>
      <c r="SCO76" s="918"/>
      <c r="SCP76" s="918"/>
      <c r="SCQ76" s="918"/>
      <c r="SCR76" s="566"/>
      <c r="SCS76" s="399"/>
      <c r="SCT76" s="399"/>
      <c r="SCU76" s="399"/>
      <c r="SCV76" s="567"/>
      <c r="SCW76" s="399"/>
      <c r="SCX76" s="399"/>
      <c r="SCY76" s="399"/>
      <c r="SCZ76" s="399"/>
      <c r="SDA76" s="399"/>
      <c r="SDB76" s="399"/>
      <c r="SDC76" s="399"/>
      <c r="SDD76" s="399"/>
      <c r="SDE76" s="399"/>
      <c r="SDF76" s="918"/>
      <c r="SDG76" s="918"/>
      <c r="SDH76" s="918"/>
      <c r="SDI76" s="566"/>
      <c r="SDJ76" s="399"/>
      <c r="SDK76" s="399"/>
      <c r="SDL76" s="399"/>
      <c r="SDM76" s="567"/>
      <c r="SDN76" s="399"/>
      <c r="SDO76" s="399"/>
      <c r="SDP76" s="399"/>
      <c r="SDQ76" s="399"/>
      <c r="SDR76" s="399"/>
      <c r="SDS76" s="399"/>
      <c r="SDT76" s="399"/>
      <c r="SDU76" s="399"/>
      <c r="SDV76" s="399"/>
      <c r="SDW76" s="918"/>
      <c r="SDX76" s="918"/>
      <c r="SDY76" s="918"/>
      <c r="SDZ76" s="566"/>
      <c r="SEA76" s="399"/>
      <c r="SEB76" s="399"/>
      <c r="SEC76" s="399"/>
      <c r="SED76" s="567"/>
      <c r="SEE76" s="399"/>
      <c r="SEF76" s="399"/>
      <c r="SEG76" s="399"/>
      <c r="SEH76" s="399"/>
      <c r="SEI76" s="399"/>
      <c r="SEJ76" s="399"/>
      <c r="SEK76" s="399"/>
      <c r="SEL76" s="399"/>
      <c r="SEM76" s="399"/>
      <c r="SEN76" s="918"/>
      <c r="SEO76" s="918"/>
      <c r="SEP76" s="918"/>
      <c r="SEQ76" s="566"/>
      <c r="SER76" s="399"/>
      <c r="SES76" s="399"/>
      <c r="SET76" s="399"/>
      <c r="SEU76" s="567"/>
      <c r="SEV76" s="399"/>
      <c r="SEW76" s="399"/>
      <c r="SEX76" s="399"/>
      <c r="SEY76" s="399"/>
      <c r="SEZ76" s="399"/>
      <c r="SFA76" s="399"/>
      <c r="SFB76" s="399"/>
      <c r="SFC76" s="399"/>
      <c r="SFD76" s="399"/>
      <c r="SFE76" s="918"/>
      <c r="SFF76" s="918"/>
      <c r="SFG76" s="918"/>
      <c r="SFH76" s="566"/>
      <c r="SFI76" s="399"/>
      <c r="SFJ76" s="399"/>
      <c r="SFK76" s="399"/>
      <c r="SFL76" s="567"/>
      <c r="SFM76" s="399"/>
      <c r="SFN76" s="399"/>
      <c r="SFO76" s="399"/>
      <c r="SFP76" s="399"/>
      <c r="SFQ76" s="399"/>
      <c r="SFR76" s="399"/>
      <c r="SFS76" s="399"/>
      <c r="SFT76" s="399"/>
      <c r="SFU76" s="399"/>
      <c r="SFV76" s="918"/>
      <c r="SFW76" s="918"/>
      <c r="SFX76" s="918"/>
      <c r="SFY76" s="566"/>
      <c r="SFZ76" s="399"/>
      <c r="SGA76" s="399"/>
      <c r="SGB76" s="399"/>
      <c r="SGC76" s="567"/>
      <c r="SGD76" s="399"/>
      <c r="SGE76" s="399"/>
      <c r="SGF76" s="399"/>
      <c r="SGG76" s="399"/>
      <c r="SGH76" s="399"/>
      <c r="SGI76" s="399"/>
      <c r="SGJ76" s="399"/>
      <c r="SGK76" s="399"/>
      <c r="SGL76" s="399"/>
      <c r="SGM76" s="918"/>
      <c r="SGN76" s="918"/>
      <c r="SGO76" s="918"/>
      <c r="SGP76" s="566"/>
      <c r="SGQ76" s="399"/>
      <c r="SGR76" s="399"/>
      <c r="SGS76" s="399"/>
      <c r="SGT76" s="567"/>
      <c r="SGU76" s="399"/>
      <c r="SGV76" s="399"/>
      <c r="SGW76" s="399"/>
      <c r="SGX76" s="399"/>
      <c r="SGY76" s="399"/>
      <c r="SGZ76" s="399"/>
      <c r="SHA76" s="399"/>
      <c r="SHB76" s="399"/>
      <c r="SHC76" s="399"/>
      <c r="SHD76" s="918"/>
      <c r="SHE76" s="918"/>
      <c r="SHF76" s="918"/>
      <c r="SHG76" s="566"/>
      <c r="SHH76" s="399"/>
      <c r="SHI76" s="399"/>
      <c r="SHJ76" s="399"/>
      <c r="SHK76" s="567"/>
      <c r="SHL76" s="399"/>
      <c r="SHM76" s="399"/>
      <c r="SHN76" s="399"/>
      <c r="SHO76" s="399"/>
      <c r="SHP76" s="399"/>
      <c r="SHQ76" s="399"/>
      <c r="SHR76" s="399"/>
      <c r="SHS76" s="399"/>
      <c r="SHT76" s="399"/>
      <c r="SHU76" s="918"/>
      <c r="SHV76" s="918"/>
      <c r="SHW76" s="918"/>
      <c r="SHX76" s="566"/>
      <c r="SHY76" s="399"/>
      <c r="SHZ76" s="399"/>
      <c r="SIA76" s="399"/>
      <c r="SIB76" s="567"/>
      <c r="SIC76" s="399"/>
      <c r="SID76" s="399"/>
      <c r="SIE76" s="399"/>
      <c r="SIF76" s="399"/>
      <c r="SIG76" s="399"/>
      <c r="SIH76" s="399"/>
      <c r="SII76" s="399"/>
      <c r="SIJ76" s="399"/>
      <c r="SIK76" s="399"/>
      <c r="SIL76" s="918"/>
      <c r="SIM76" s="918"/>
      <c r="SIN76" s="918"/>
      <c r="SIO76" s="566"/>
      <c r="SIP76" s="399"/>
      <c r="SIQ76" s="399"/>
      <c r="SIR76" s="399"/>
      <c r="SIS76" s="567"/>
      <c r="SIT76" s="399"/>
      <c r="SIU76" s="399"/>
      <c r="SIV76" s="399"/>
      <c r="SIW76" s="399"/>
      <c r="SIX76" s="399"/>
      <c r="SIY76" s="399"/>
      <c r="SIZ76" s="399"/>
      <c r="SJA76" s="399"/>
      <c r="SJB76" s="399"/>
      <c r="SJC76" s="918"/>
      <c r="SJD76" s="918"/>
      <c r="SJE76" s="918"/>
      <c r="SJF76" s="566"/>
      <c r="SJG76" s="399"/>
      <c r="SJH76" s="399"/>
      <c r="SJI76" s="399"/>
      <c r="SJJ76" s="567"/>
      <c r="SJK76" s="399"/>
      <c r="SJL76" s="399"/>
      <c r="SJM76" s="399"/>
      <c r="SJN76" s="399"/>
      <c r="SJO76" s="399"/>
      <c r="SJP76" s="399"/>
      <c r="SJQ76" s="399"/>
      <c r="SJR76" s="399"/>
      <c r="SJS76" s="399"/>
      <c r="SJT76" s="918"/>
      <c r="SJU76" s="918"/>
      <c r="SJV76" s="918"/>
      <c r="SJW76" s="566"/>
      <c r="SJX76" s="399"/>
      <c r="SJY76" s="399"/>
      <c r="SJZ76" s="399"/>
      <c r="SKA76" s="567"/>
      <c r="SKB76" s="399"/>
      <c r="SKC76" s="399"/>
      <c r="SKD76" s="399"/>
      <c r="SKE76" s="399"/>
      <c r="SKF76" s="399"/>
      <c r="SKG76" s="399"/>
      <c r="SKH76" s="399"/>
      <c r="SKI76" s="399"/>
      <c r="SKJ76" s="399"/>
      <c r="SKK76" s="918"/>
      <c r="SKL76" s="918"/>
      <c r="SKM76" s="918"/>
      <c r="SKN76" s="566"/>
      <c r="SKO76" s="399"/>
      <c r="SKP76" s="399"/>
      <c r="SKQ76" s="399"/>
      <c r="SKR76" s="567"/>
      <c r="SKS76" s="399"/>
      <c r="SKT76" s="399"/>
      <c r="SKU76" s="399"/>
      <c r="SKV76" s="399"/>
      <c r="SKW76" s="399"/>
      <c r="SKX76" s="399"/>
      <c r="SKY76" s="399"/>
      <c r="SKZ76" s="399"/>
      <c r="SLA76" s="399"/>
      <c r="SLB76" s="918"/>
      <c r="SLC76" s="918"/>
      <c r="SLD76" s="918"/>
      <c r="SLE76" s="566"/>
      <c r="SLF76" s="399"/>
      <c r="SLG76" s="399"/>
      <c r="SLH76" s="399"/>
      <c r="SLI76" s="567"/>
      <c r="SLJ76" s="399"/>
      <c r="SLK76" s="399"/>
      <c r="SLL76" s="399"/>
      <c r="SLM76" s="399"/>
      <c r="SLN76" s="399"/>
      <c r="SLO76" s="399"/>
      <c r="SLP76" s="399"/>
      <c r="SLQ76" s="399"/>
      <c r="SLR76" s="399"/>
      <c r="SLS76" s="918"/>
      <c r="SLT76" s="918"/>
      <c r="SLU76" s="918"/>
      <c r="SLV76" s="566"/>
      <c r="SLW76" s="399"/>
      <c r="SLX76" s="399"/>
      <c r="SLY76" s="399"/>
      <c r="SLZ76" s="567"/>
      <c r="SMA76" s="399"/>
      <c r="SMB76" s="399"/>
      <c r="SMC76" s="399"/>
      <c r="SMD76" s="399"/>
      <c r="SME76" s="399"/>
      <c r="SMF76" s="399"/>
      <c r="SMG76" s="399"/>
      <c r="SMH76" s="399"/>
      <c r="SMI76" s="399"/>
      <c r="SMJ76" s="918"/>
      <c r="SMK76" s="918"/>
      <c r="SML76" s="918"/>
      <c r="SMM76" s="566"/>
      <c r="SMN76" s="399"/>
      <c r="SMO76" s="399"/>
      <c r="SMP76" s="399"/>
      <c r="SMQ76" s="567"/>
      <c r="SMR76" s="399"/>
      <c r="SMS76" s="399"/>
      <c r="SMT76" s="399"/>
      <c r="SMU76" s="399"/>
      <c r="SMV76" s="399"/>
      <c r="SMW76" s="399"/>
      <c r="SMX76" s="399"/>
      <c r="SMY76" s="399"/>
      <c r="SMZ76" s="399"/>
      <c r="SNA76" s="918"/>
      <c r="SNB76" s="918"/>
      <c r="SNC76" s="918"/>
      <c r="SND76" s="566"/>
      <c r="SNE76" s="399"/>
      <c r="SNF76" s="399"/>
      <c r="SNG76" s="399"/>
      <c r="SNH76" s="567"/>
      <c r="SNI76" s="399"/>
      <c r="SNJ76" s="399"/>
      <c r="SNK76" s="399"/>
      <c r="SNL76" s="399"/>
      <c r="SNM76" s="399"/>
      <c r="SNN76" s="399"/>
      <c r="SNO76" s="399"/>
      <c r="SNP76" s="399"/>
      <c r="SNQ76" s="399"/>
      <c r="SNR76" s="918"/>
      <c r="SNS76" s="918"/>
      <c r="SNT76" s="918"/>
      <c r="SNU76" s="566"/>
      <c r="SNV76" s="399"/>
      <c r="SNW76" s="399"/>
      <c r="SNX76" s="399"/>
      <c r="SNY76" s="567"/>
      <c r="SNZ76" s="399"/>
      <c r="SOA76" s="399"/>
      <c r="SOB76" s="399"/>
      <c r="SOC76" s="399"/>
      <c r="SOD76" s="399"/>
      <c r="SOE76" s="399"/>
      <c r="SOF76" s="399"/>
      <c r="SOG76" s="399"/>
      <c r="SOH76" s="399"/>
      <c r="SOI76" s="918"/>
      <c r="SOJ76" s="918"/>
      <c r="SOK76" s="918"/>
      <c r="SOL76" s="566"/>
      <c r="SOM76" s="399"/>
      <c r="SON76" s="399"/>
      <c r="SOO76" s="399"/>
      <c r="SOP76" s="567"/>
      <c r="SOQ76" s="399"/>
      <c r="SOR76" s="399"/>
      <c r="SOS76" s="399"/>
      <c r="SOT76" s="399"/>
      <c r="SOU76" s="399"/>
      <c r="SOV76" s="399"/>
      <c r="SOW76" s="399"/>
      <c r="SOX76" s="399"/>
      <c r="SOY76" s="399"/>
      <c r="SOZ76" s="918"/>
      <c r="SPA76" s="918"/>
      <c r="SPB76" s="918"/>
      <c r="SPC76" s="566"/>
      <c r="SPD76" s="399"/>
      <c r="SPE76" s="399"/>
      <c r="SPF76" s="399"/>
      <c r="SPG76" s="567"/>
      <c r="SPH76" s="399"/>
      <c r="SPI76" s="399"/>
      <c r="SPJ76" s="399"/>
      <c r="SPK76" s="399"/>
      <c r="SPL76" s="399"/>
      <c r="SPM76" s="399"/>
      <c r="SPN76" s="399"/>
      <c r="SPO76" s="399"/>
      <c r="SPP76" s="399"/>
      <c r="SPQ76" s="918"/>
      <c r="SPR76" s="918"/>
      <c r="SPS76" s="918"/>
      <c r="SPT76" s="566"/>
      <c r="SPU76" s="399"/>
      <c r="SPV76" s="399"/>
      <c r="SPW76" s="399"/>
      <c r="SPX76" s="567"/>
      <c r="SPY76" s="399"/>
      <c r="SPZ76" s="399"/>
      <c r="SQA76" s="399"/>
      <c r="SQB76" s="399"/>
      <c r="SQC76" s="399"/>
      <c r="SQD76" s="399"/>
      <c r="SQE76" s="399"/>
      <c r="SQF76" s="399"/>
      <c r="SQG76" s="399"/>
      <c r="SQH76" s="918"/>
      <c r="SQI76" s="918"/>
      <c r="SQJ76" s="918"/>
      <c r="SQK76" s="566"/>
      <c r="SQL76" s="399"/>
      <c r="SQM76" s="399"/>
      <c r="SQN76" s="399"/>
      <c r="SQO76" s="567"/>
      <c r="SQP76" s="399"/>
      <c r="SQQ76" s="399"/>
      <c r="SQR76" s="399"/>
      <c r="SQS76" s="399"/>
      <c r="SQT76" s="399"/>
      <c r="SQU76" s="399"/>
      <c r="SQV76" s="399"/>
      <c r="SQW76" s="399"/>
      <c r="SQX76" s="399"/>
      <c r="SQY76" s="918"/>
      <c r="SQZ76" s="918"/>
      <c r="SRA76" s="918"/>
      <c r="SRB76" s="566"/>
      <c r="SRC76" s="399"/>
      <c r="SRD76" s="399"/>
      <c r="SRE76" s="399"/>
      <c r="SRF76" s="567"/>
      <c r="SRG76" s="399"/>
      <c r="SRH76" s="399"/>
      <c r="SRI76" s="399"/>
      <c r="SRJ76" s="399"/>
      <c r="SRK76" s="399"/>
      <c r="SRL76" s="399"/>
      <c r="SRM76" s="399"/>
      <c r="SRN76" s="399"/>
      <c r="SRO76" s="399"/>
      <c r="SRP76" s="918"/>
      <c r="SRQ76" s="918"/>
      <c r="SRR76" s="918"/>
      <c r="SRS76" s="566"/>
      <c r="SRT76" s="399"/>
      <c r="SRU76" s="399"/>
      <c r="SRV76" s="399"/>
      <c r="SRW76" s="567"/>
      <c r="SRX76" s="399"/>
      <c r="SRY76" s="399"/>
      <c r="SRZ76" s="399"/>
      <c r="SSA76" s="399"/>
      <c r="SSB76" s="399"/>
      <c r="SSC76" s="399"/>
      <c r="SSD76" s="399"/>
      <c r="SSE76" s="399"/>
      <c r="SSF76" s="399"/>
      <c r="SSG76" s="918"/>
      <c r="SSH76" s="918"/>
      <c r="SSI76" s="918"/>
      <c r="SSJ76" s="566"/>
      <c r="SSK76" s="399"/>
      <c r="SSL76" s="399"/>
      <c r="SSM76" s="399"/>
      <c r="SSN76" s="567"/>
      <c r="SSO76" s="399"/>
      <c r="SSP76" s="399"/>
      <c r="SSQ76" s="399"/>
      <c r="SSR76" s="399"/>
      <c r="SSS76" s="399"/>
      <c r="SST76" s="399"/>
      <c r="SSU76" s="399"/>
      <c r="SSV76" s="399"/>
      <c r="SSW76" s="399"/>
      <c r="SSX76" s="918"/>
      <c r="SSY76" s="918"/>
      <c r="SSZ76" s="918"/>
      <c r="STA76" s="566"/>
      <c r="STB76" s="399"/>
      <c r="STC76" s="399"/>
      <c r="STD76" s="399"/>
      <c r="STE76" s="567"/>
      <c r="STF76" s="399"/>
      <c r="STG76" s="399"/>
      <c r="STH76" s="399"/>
      <c r="STI76" s="399"/>
      <c r="STJ76" s="399"/>
      <c r="STK76" s="399"/>
      <c r="STL76" s="399"/>
      <c r="STM76" s="399"/>
      <c r="STN76" s="399"/>
      <c r="STO76" s="918"/>
      <c r="STP76" s="918"/>
      <c r="STQ76" s="918"/>
      <c r="STR76" s="566"/>
      <c r="STS76" s="399"/>
      <c r="STT76" s="399"/>
      <c r="STU76" s="399"/>
      <c r="STV76" s="567"/>
      <c r="STW76" s="399"/>
      <c r="STX76" s="399"/>
      <c r="STY76" s="399"/>
      <c r="STZ76" s="399"/>
      <c r="SUA76" s="399"/>
      <c r="SUB76" s="399"/>
      <c r="SUC76" s="399"/>
      <c r="SUD76" s="399"/>
      <c r="SUE76" s="399"/>
      <c r="SUF76" s="918"/>
      <c r="SUG76" s="918"/>
      <c r="SUH76" s="918"/>
      <c r="SUI76" s="566"/>
      <c r="SUJ76" s="399"/>
      <c r="SUK76" s="399"/>
      <c r="SUL76" s="399"/>
      <c r="SUM76" s="567"/>
      <c r="SUN76" s="399"/>
      <c r="SUO76" s="399"/>
      <c r="SUP76" s="399"/>
      <c r="SUQ76" s="399"/>
      <c r="SUR76" s="399"/>
      <c r="SUS76" s="399"/>
      <c r="SUT76" s="399"/>
      <c r="SUU76" s="399"/>
      <c r="SUV76" s="399"/>
      <c r="SUW76" s="918"/>
      <c r="SUX76" s="918"/>
      <c r="SUY76" s="918"/>
      <c r="SUZ76" s="566"/>
      <c r="SVA76" s="399"/>
      <c r="SVB76" s="399"/>
      <c r="SVC76" s="399"/>
      <c r="SVD76" s="567"/>
      <c r="SVE76" s="399"/>
      <c r="SVF76" s="399"/>
      <c r="SVG76" s="399"/>
      <c r="SVH76" s="399"/>
      <c r="SVI76" s="399"/>
      <c r="SVJ76" s="399"/>
      <c r="SVK76" s="399"/>
      <c r="SVL76" s="399"/>
      <c r="SVM76" s="399"/>
      <c r="SVN76" s="918"/>
      <c r="SVO76" s="918"/>
      <c r="SVP76" s="918"/>
      <c r="SVQ76" s="566"/>
      <c r="SVR76" s="399"/>
      <c r="SVS76" s="399"/>
      <c r="SVT76" s="399"/>
      <c r="SVU76" s="567"/>
      <c r="SVV76" s="399"/>
      <c r="SVW76" s="399"/>
      <c r="SVX76" s="399"/>
      <c r="SVY76" s="399"/>
      <c r="SVZ76" s="399"/>
      <c r="SWA76" s="399"/>
      <c r="SWB76" s="399"/>
      <c r="SWC76" s="399"/>
      <c r="SWD76" s="399"/>
      <c r="SWE76" s="918"/>
      <c r="SWF76" s="918"/>
      <c r="SWG76" s="918"/>
      <c r="SWH76" s="566"/>
      <c r="SWI76" s="399"/>
      <c r="SWJ76" s="399"/>
      <c r="SWK76" s="399"/>
      <c r="SWL76" s="567"/>
      <c r="SWM76" s="399"/>
      <c r="SWN76" s="399"/>
      <c r="SWO76" s="399"/>
      <c r="SWP76" s="399"/>
      <c r="SWQ76" s="399"/>
      <c r="SWR76" s="399"/>
      <c r="SWS76" s="399"/>
      <c r="SWT76" s="399"/>
      <c r="SWU76" s="399"/>
      <c r="SWV76" s="918"/>
      <c r="SWW76" s="918"/>
      <c r="SWX76" s="918"/>
      <c r="SWY76" s="566"/>
      <c r="SWZ76" s="399"/>
      <c r="SXA76" s="399"/>
      <c r="SXB76" s="399"/>
      <c r="SXC76" s="567"/>
      <c r="SXD76" s="399"/>
      <c r="SXE76" s="399"/>
      <c r="SXF76" s="399"/>
      <c r="SXG76" s="399"/>
      <c r="SXH76" s="399"/>
      <c r="SXI76" s="399"/>
      <c r="SXJ76" s="399"/>
      <c r="SXK76" s="399"/>
      <c r="SXL76" s="399"/>
      <c r="SXM76" s="918"/>
      <c r="SXN76" s="918"/>
      <c r="SXO76" s="918"/>
      <c r="SXP76" s="566"/>
      <c r="SXQ76" s="399"/>
      <c r="SXR76" s="399"/>
      <c r="SXS76" s="399"/>
      <c r="SXT76" s="567"/>
      <c r="SXU76" s="399"/>
      <c r="SXV76" s="399"/>
      <c r="SXW76" s="399"/>
      <c r="SXX76" s="399"/>
      <c r="SXY76" s="399"/>
      <c r="SXZ76" s="399"/>
      <c r="SYA76" s="399"/>
      <c r="SYB76" s="399"/>
      <c r="SYC76" s="399"/>
      <c r="SYD76" s="918"/>
      <c r="SYE76" s="918"/>
      <c r="SYF76" s="918"/>
      <c r="SYG76" s="566"/>
      <c r="SYH76" s="399"/>
      <c r="SYI76" s="399"/>
      <c r="SYJ76" s="399"/>
      <c r="SYK76" s="567"/>
      <c r="SYL76" s="399"/>
      <c r="SYM76" s="399"/>
      <c r="SYN76" s="399"/>
      <c r="SYO76" s="399"/>
      <c r="SYP76" s="399"/>
      <c r="SYQ76" s="399"/>
      <c r="SYR76" s="399"/>
      <c r="SYS76" s="399"/>
      <c r="SYT76" s="399"/>
      <c r="SYU76" s="918"/>
      <c r="SYV76" s="918"/>
      <c r="SYW76" s="918"/>
      <c r="SYX76" s="566"/>
      <c r="SYY76" s="399"/>
      <c r="SYZ76" s="399"/>
      <c r="SZA76" s="399"/>
      <c r="SZB76" s="567"/>
      <c r="SZC76" s="399"/>
      <c r="SZD76" s="399"/>
      <c r="SZE76" s="399"/>
      <c r="SZF76" s="399"/>
      <c r="SZG76" s="399"/>
      <c r="SZH76" s="399"/>
      <c r="SZI76" s="399"/>
      <c r="SZJ76" s="399"/>
      <c r="SZK76" s="399"/>
      <c r="SZL76" s="918"/>
      <c r="SZM76" s="918"/>
      <c r="SZN76" s="918"/>
      <c r="SZO76" s="566"/>
      <c r="SZP76" s="399"/>
      <c r="SZQ76" s="399"/>
      <c r="SZR76" s="399"/>
      <c r="SZS76" s="567"/>
      <c r="SZT76" s="399"/>
      <c r="SZU76" s="399"/>
      <c r="SZV76" s="399"/>
      <c r="SZW76" s="399"/>
      <c r="SZX76" s="399"/>
      <c r="SZY76" s="399"/>
      <c r="SZZ76" s="399"/>
      <c r="TAA76" s="399"/>
      <c r="TAB76" s="399"/>
      <c r="TAC76" s="918"/>
      <c r="TAD76" s="918"/>
      <c r="TAE76" s="918"/>
      <c r="TAF76" s="566"/>
      <c r="TAG76" s="399"/>
      <c r="TAH76" s="399"/>
      <c r="TAI76" s="399"/>
      <c r="TAJ76" s="567"/>
      <c r="TAK76" s="399"/>
      <c r="TAL76" s="399"/>
      <c r="TAM76" s="399"/>
      <c r="TAN76" s="399"/>
      <c r="TAO76" s="399"/>
      <c r="TAP76" s="399"/>
      <c r="TAQ76" s="399"/>
      <c r="TAR76" s="399"/>
      <c r="TAS76" s="399"/>
      <c r="TAT76" s="918"/>
      <c r="TAU76" s="918"/>
      <c r="TAV76" s="918"/>
      <c r="TAW76" s="566"/>
      <c r="TAX76" s="399"/>
      <c r="TAY76" s="399"/>
      <c r="TAZ76" s="399"/>
      <c r="TBA76" s="567"/>
      <c r="TBB76" s="399"/>
      <c r="TBC76" s="399"/>
      <c r="TBD76" s="399"/>
      <c r="TBE76" s="399"/>
      <c r="TBF76" s="399"/>
      <c r="TBG76" s="399"/>
      <c r="TBH76" s="399"/>
      <c r="TBI76" s="399"/>
      <c r="TBJ76" s="399"/>
      <c r="TBK76" s="918"/>
      <c r="TBL76" s="918"/>
      <c r="TBM76" s="918"/>
      <c r="TBN76" s="566"/>
      <c r="TBO76" s="399"/>
      <c r="TBP76" s="399"/>
      <c r="TBQ76" s="399"/>
      <c r="TBR76" s="567"/>
      <c r="TBS76" s="399"/>
      <c r="TBT76" s="399"/>
      <c r="TBU76" s="399"/>
      <c r="TBV76" s="399"/>
      <c r="TBW76" s="399"/>
      <c r="TBX76" s="399"/>
      <c r="TBY76" s="399"/>
      <c r="TBZ76" s="399"/>
      <c r="TCA76" s="399"/>
      <c r="TCB76" s="918"/>
      <c r="TCC76" s="918"/>
      <c r="TCD76" s="918"/>
      <c r="TCE76" s="566"/>
      <c r="TCF76" s="399"/>
      <c r="TCG76" s="399"/>
      <c r="TCH76" s="399"/>
      <c r="TCI76" s="567"/>
      <c r="TCJ76" s="399"/>
      <c r="TCK76" s="399"/>
      <c r="TCL76" s="399"/>
      <c r="TCM76" s="399"/>
      <c r="TCN76" s="399"/>
      <c r="TCO76" s="399"/>
      <c r="TCP76" s="399"/>
      <c r="TCQ76" s="399"/>
      <c r="TCR76" s="399"/>
      <c r="TCS76" s="918"/>
      <c r="TCT76" s="918"/>
      <c r="TCU76" s="918"/>
      <c r="TCV76" s="566"/>
      <c r="TCW76" s="399"/>
      <c r="TCX76" s="399"/>
      <c r="TCY76" s="399"/>
      <c r="TCZ76" s="567"/>
      <c r="TDA76" s="399"/>
      <c r="TDB76" s="399"/>
      <c r="TDC76" s="399"/>
      <c r="TDD76" s="399"/>
      <c r="TDE76" s="399"/>
      <c r="TDF76" s="399"/>
      <c r="TDG76" s="399"/>
      <c r="TDH76" s="399"/>
      <c r="TDI76" s="399"/>
      <c r="TDJ76" s="918"/>
      <c r="TDK76" s="918"/>
      <c r="TDL76" s="918"/>
      <c r="TDM76" s="566"/>
      <c r="TDN76" s="399"/>
      <c r="TDO76" s="399"/>
      <c r="TDP76" s="399"/>
      <c r="TDQ76" s="567"/>
      <c r="TDR76" s="399"/>
      <c r="TDS76" s="399"/>
      <c r="TDT76" s="399"/>
      <c r="TDU76" s="399"/>
      <c r="TDV76" s="399"/>
      <c r="TDW76" s="399"/>
      <c r="TDX76" s="399"/>
      <c r="TDY76" s="399"/>
      <c r="TDZ76" s="399"/>
      <c r="TEA76" s="918"/>
      <c r="TEB76" s="918"/>
      <c r="TEC76" s="918"/>
      <c r="TED76" s="566"/>
      <c r="TEE76" s="399"/>
      <c r="TEF76" s="399"/>
      <c r="TEG76" s="399"/>
      <c r="TEH76" s="567"/>
      <c r="TEI76" s="399"/>
      <c r="TEJ76" s="399"/>
      <c r="TEK76" s="399"/>
      <c r="TEL76" s="399"/>
      <c r="TEM76" s="399"/>
      <c r="TEN76" s="399"/>
      <c r="TEO76" s="399"/>
      <c r="TEP76" s="399"/>
      <c r="TEQ76" s="399"/>
      <c r="TER76" s="918"/>
      <c r="TES76" s="918"/>
      <c r="TET76" s="918"/>
      <c r="TEU76" s="566"/>
      <c r="TEV76" s="399"/>
      <c r="TEW76" s="399"/>
      <c r="TEX76" s="399"/>
      <c r="TEY76" s="567"/>
      <c r="TEZ76" s="399"/>
      <c r="TFA76" s="399"/>
      <c r="TFB76" s="399"/>
      <c r="TFC76" s="399"/>
      <c r="TFD76" s="399"/>
      <c r="TFE76" s="399"/>
      <c r="TFF76" s="399"/>
      <c r="TFG76" s="399"/>
      <c r="TFH76" s="399"/>
      <c r="TFI76" s="918"/>
      <c r="TFJ76" s="918"/>
      <c r="TFK76" s="918"/>
      <c r="TFL76" s="566"/>
      <c r="TFM76" s="399"/>
      <c r="TFN76" s="399"/>
      <c r="TFO76" s="399"/>
      <c r="TFP76" s="567"/>
      <c r="TFQ76" s="399"/>
      <c r="TFR76" s="399"/>
      <c r="TFS76" s="399"/>
      <c r="TFT76" s="399"/>
      <c r="TFU76" s="399"/>
      <c r="TFV76" s="399"/>
      <c r="TFW76" s="399"/>
      <c r="TFX76" s="399"/>
      <c r="TFY76" s="399"/>
      <c r="TFZ76" s="918"/>
      <c r="TGA76" s="918"/>
      <c r="TGB76" s="918"/>
      <c r="TGC76" s="566"/>
      <c r="TGD76" s="399"/>
      <c r="TGE76" s="399"/>
      <c r="TGF76" s="399"/>
      <c r="TGG76" s="567"/>
      <c r="TGH76" s="399"/>
      <c r="TGI76" s="399"/>
      <c r="TGJ76" s="399"/>
      <c r="TGK76" s="399"/>
      <c r="TGL76" s="399"/>
      <c r="TGM76" s="399"/>
      <c r="TGN76" s="399"/>
      <c r="TGO76" s="399"/>
      <c r="TGP76" s="399"/>
      <c r="TGQ76" s="918"/>
      <c r="TGR76" s="918"/>
      <c r="TGS76" s="918"/>
      <c r="TGT76" s="566"/>
      <c r="TGU76" s="399"/>
      <c r="TGV76" s="399"/>
      <c r="TGW76" s="399"/>
      <c r="TGX76" s="567"/>
      <c r="TGY76" s="399"/>
      <c r="TGZ76" s="399"/>
      <c r="THA76" s="399"/>
      <c r="THB76" s="399"/>
      <c r="THC76" s="399"/>
      <c r="THD76" s="399"/>
      <c r="THE76" s="399"/>
      <c r="THF76" s="399"/>
      <c r="THG76" s="399"/>
      <c r="THH76" s="918"/>
      <c r="THI76" s="918"/>
      <c r="THJ76" s="918"/>
      <c r="THK76" s="566"/>
      <c r="THL76" s="399"/>
      <c r="THM76" s="399"/>
      <c r="THN76" s="399"/>
      <c r="THO76" s="567"/>
      <c r="THP76" s="399"/>
      <c r="THQ76" s="399"/>
      <c r="THR76" s="399"/>
      <c r="THS76" s="399"/>
      <c r="THT76" s="399"/>
      <c r="THU76" s="399"/>
      <c r="THV76" s="399"/>
      <c r="THW76" s="399"/>
      <c r="THX76" s="399"/>
      <c r="THY76" s="918"/>
      <c r="THZ76" s="918"/>
      <c r="TIA76" s="918"/>
      <c r="TIB76" s="566"/>
      <c r="TIC76" s="399"/>
      <c r="TID76" s="399"/>
      <c r="TIE76" s="399"/>
      <c r="TIF76" s="567"/>
      <c r="TIG76" s="399"/>
      <c r="TIH76" s="399"/>
      <c r="TII76" s="399"/>
      <c r="TIJ76" s="399"/>
      <c r="TIK76" s="399"/>
      <c r="TIL76" s="399"/>
      <c r="TIM76" s="399"/>
      <c r="TIN76" s="399"/>
      <c r="TIO76" s="399"/>
      <c r="TIP76" s="918"/>
      <c r="TIQ76" s="918"/>
      <c r="TIR76" s="918"/>
      <c r="TIS76" s="566"/>
      <c r="TIT76" s="399"/>
      <c r="TIU76" s="399"/>
      <c r="TIV76" s="399"/>
      <c r="TIW76" s="567"/>
      <c r="TIX76" s="399"/>
      <c r="TIY76" s="399"/>
      <c r="TIZ76" s="399"/>
      <c r="TJA76" s="399"/>
      <c r="TJB76" s="399"/>
      <c r="TJC76" s="399"/>
      <c r="TJD76" s="399"/>
      <c r="TJE76" s="399"/>
      <c r="TJF76" s="399"/>
      <c r="TJG76" s="918"/>
      <c r="TJH76" s="918"/>
      <c r="TJI76" s="918"/>
      <c r="TJJ76" s="566"/>
      <c r="TJK76" s="399"/>
      <c r="TJL76" s="399"/>
      <c r="TJM76" s="399"/>
      <c r="TJN76" s="567"/>
      <c r="TJO76" s="399"/>
      <c r="TJP76" s="399"/>
      <c r="TJQ76" s="399"/>
      <c r="TJR76" s="399"/>
      <c r="TJS76" s="399"/>
      <c r="TJT76" s="399"/>
      <c r="TJU76" s="399"/>
      <c r="TJV76" s="399"/>
      <c r="TJW76" s="399"/>
      <c r="TJX76" s="918"/>
      <c r="TJY76" s="918"/>
      <c r="TJZ76" s="918"/>
      <c r="TKA76" s="566"/>
      <c r="TKB76" s="399"/>
      <c r="TKC76" s="399"/>
      <c r="TKD76" s="399"/>
      <c r="TKE76" s="567"/>
      <c r="TKF76" s="399"/>
      <c r="TKG76" s="399"/>
      <c r="TKH76" s="399"/>
      <c r="TKI76" s="399"/>
      <c r="TKJ76" s="399"/>
      <c r="TKK76" s="399"/>
      <c r="TKL76" s="399"/>
      <c r="TKM76" s="399"/>
      <c r="TKN76" s="399"/>
      <c r="TKO76" s="918"/>
      <c r="TKP76" s="918"/>
      <c r="TKQ76" s="918"/>
      <c r="TKR76" s="566"/>
      <c r="TKS76" s="399"/>
      <c r="TKT76" s="399"/>
      <c r="TKU76" s="399"/>
      <c r="TKV76" s="567"/>
      <c r="TKW76" s="399"/>
      <c r="TKX76" s="399"/>
      <c r="TKY76" s="399"/>
      <c r="TKZ76" s="399"/>
      <c r="TLA76" s="399"/>
      <c r="TLB76" s="399"/>
      <c r="TLC76" s="399"/>
      <c r="TLD76" s="399"/>
      <c r="TLE76" s="399"/>
      <c r="TLF76" s="918"/>
      <c r="TLG76" s="918"/>
      <c r="TLH76" s="918"/>
      <c r="TLI76" s="566"/>
      <c r="TLJ76" s="399"/>
      <c r="TLK76" s="399"/>
      <c r="TLL76" s="399"/>
      <c r="TLM76" s="567"/>
      <c r="TLN76" s="399"/>
      <c r="TLO76" s="399"/>
      <c r="TLP76" s="399"/>
      <c r="TLQ76" s="399"/>
      <c r="TLR76" s="399"/>
      <c r="TLS76" s="399"/>
      <c r="TLT76" s="399"/>
      <c r="TLU76" s="399"/>
      <c r="TLV76" s="399"/>
      <c r="TLW76" s="918"/>
      <c r="TLX76" s="918"/>
      <c r="TLY76" s="918"/>
      <c r="TLZ76" s="566"/>
      <c r="TMA76" s="399"/>
      <c r="TMB76" s="399"/>
      <c r="TMC76" s="399"/>
      <c r="TMD76" s="567"/>
      <c r="TME76" s="399"/>
      <c r="TMF76" s="399"/>
      <c r="TMG76" s="399"/>
      <c r="TMH76" s="399"/>
      <c r="TMI76" s="399"/>
      <c r="TMJ76" s="399"/>
      <c r="TMK76" s="399"/>
      <c r="TML76" s="399"/>
      <c r="TMM76" s="399"/>
      <c r="TMN76" s="918"/>
      <c r="TMO76" s="918"/>
      <c r="TMP76" s="918"/>
      <c r="TMQ76" s="566"/>
      <c r="TMR76" s="399"/>
      <c r="TMS76" s="399"/>
      <c r="TMT76" s="399"/>
      <c r="TMU76" s="567"/>
      <c r="TMV76" s="399"/>
      <c r="TMW76" s="399"/>
      <c r="TMX76" s="399"/>
      <c r="TMY76" s="399"/>
      <c r="TMZ76" s="399"/>
      <c r="TNA76" s="399"/>
      <c r="TNB76" s="399"/>
      <c r="TNC76" s="399"/>
      <c r="TND76" s="399"/>
      <c r="TNE76" s="918"/>
      <c r="TNF76" s="918"/>
      <c r="TNG76" s="918"/>
      <c r="TNH76" s="566"/>
      <c r="TNI76" s="399"/>
      <c r="TNJ76" s="399"/>
      <c r="TNK76" s="399"/>
      <c r="TNL76" s="567"/>
      <c r="TNM76" s="399"/>
      <c r="TNN76" s="399"/>
      <c r="TNO76" s="399"/>
      <c r="TNP76" s="399"/>
      <c r="TNQ76" s="399"/>
      <c r="TNR76" s="399"/>
      <c r="TNS76" s="399"/>
      <c r="TNT76" s="399"/>
      <c r="TNU76" s="399"/>
      <c r="TNV76" s="918"/>
      <c r="TNW76" s="918"/>
      <c r="TNX76" s="918"/>
      <c r="TNY76" s="566"/>
      <c r="TNZ76" s="399"/>
      <c r="TOA76" s="399"/>
      <c r="TOB76" s="399"/>
      <c r="TOC76" s="567"/>
      <c r="TOD76" s="399"/>
      <c r="TOE76" s="399"/>
      <c r="TOF76" s="399"/>
      <c r="TOG76" s="399"/>
      <c r="TOH76" s="399"/>
      <c r="TOI76" s="399"/>
      <c r="TOJ76" s="399"/>
      <c r="TOK76" s="399"/>
      <c r="TOL76" s="399"/>
      <c r="TOM76" s="918"/>
      <c r="TON76" s="918"/>
      <c r="TOO76" s="918"/>
      <c r="TOP76" s="566"/>
      <c r="TOQ76" s="399"/>
      <c r="TOR76" s="399"/>
      <c r="TOS76" s="399"/>
      <c r="TOT76" s="567"/>
      <c r="TOU76" s="399"/>
      <c r="TOV76" s="399"/>
      <c r="TOW76" s="399"/>
      <c r="TOX76" s="399"/>
      <c r="TOY76" s="399"/>
      <c r="TOZ76" s="399"/>
      <c r="TPA76" s="399"/>
      <c r="TPB76" s="399"/>
      <c r="TPC76" s="399"/>
      <c r="TPD76" s="918"/>
      <c r="TPE76" s="918"/>
      <c r="TPF76" s="918"/>
      <c r="TPG76" s="566"/>
      <c r="TPH76" s="399"/>
      <c r="TPI76" s="399"/>
      <c r="TPJ76" s="399"/>
      <c r="TPK76" s="567"/>
      <c r="TPL76" s="399"/>
      <c r="TPM76" s="399"/>
      <c r="TPN76" s="399"/>
      <c r="TPO76" s="399"/>
      <c r="TPP76" s="399"/>
      <c r="TPQ76" s="399"/>
      <c r="TPR76" s="399"/>
      <c r="TPS76" s="399"/>
      <c r="TPT76" s="399"/>
      <c r="TPU76" s="918"/>
      <c r="TPV76" s="918"/>
      <c r="TPW76" s="918"/>
      <c r="TPX76" s="566"/>
      <c r="TPY76" s="399"/>
      <c r="TPZ76" s="399"/>
      <c r="TQA76" s="399"/>
      <c r="TQB76" s="567"/>
      <c r="TQC76" s="399"/>
      <c r="TQD76" s="399"/>
      <c r="TQE76" s="399"/>
      <c r="TQF76" s="399"/>
      <c r="TQG76" s="399"/>
      <c r="TQH76" s="399"/>
      <c r="TQI76" s="399"/>
      <c r="TQJ76" s="399"/>
      <c r="TQK76" s="399"/>
      <c r="TQL76" s="918"/>
      <c r="TQM76" s="918"/>
      <c r="TQN76" s="918"/>
      <c r="TQO76" s="566"/>
      <c r="TQP76" s="399"/>
      <c r="TQQ76" s="399"/>
      <c r="TQR76" s="399"/>
      <c r="TQS76" s="567"/>
      <c r="TQT76" s="399"/>
      <c r="TQU76" s="399"/>
      <c r="TQV76" s="399"/>
      <c r="TQW76" s="399"/>
      <c r="TQX76" s="399"/>
      <c r="TQY76" s="399"/>
      <c r="TQZ76" s="399"/>
      <c r="TRA76" s="399"/>
      <c r="TRB76" s="399"/>
      <c r="TRC76" s="918"/>
      <c r="TRD76" s="918"/>
      <c r="TRE76" s="918"/>
      <c r="TRF76" s="566"/>
      <c r="TRG76" s="399"/>
      <c r="TRH76" s="399"/>
      <c r="TRI76" s="399"/>
      <c r="TRJ76" s="567"/>
      <c r="TRK76" s="399"/>
      <c r="TRL76" s="399"/>
      <c r="TRM76" s="399"/>
      <c r="TRN76" s="399"/>
      <c r="TRO76" s="399"/>
      <c r="TRP76" s="399"/>
      <c r="TRQ76" s="399"/>
      <c r="TRR76" s="399"/>
      <c r="TRS76" s="399"/>
      <c r="TRT76" s="918"/>
      <c r="TRU76" s="918"/>
      <c r="TRV76" s="918"/>
      <c r="TRW76" s="566"/>
      <c r="TRX76" s="399"/>
      <c r="TRY76" s="399"/>
      <c r="TRZ76" s="399"/>
      <c r="TSA76" s="567"/>
      <c r="TSB76" s="399"/>
      <c r="TSC76" s="399"/>
      <c r="TSD76" s="399"/>
      <c r="TSE76" s="399"/>
      <c r="TSF76" s="399"/>
      <c r="TSG76" s="399"/>
      <c r="TSH76" s="399"/>
      <c r="TSI76" s="399"/>
      <c r="TSJ76" s="399"/>
      <c r="TSK76" s="918"/>
      <c r="TSL76" s="918"/>
      <c r="TSM76" s="918"/>
      <c r="TSN76" s="566"/>
      <c r="TSO76" s="399"/>
      <c r="TSP76" s="399"/>
      <c r="TSQ76" s="399"/>
      <c r="TSR76" s="567"/>
      <c r="TSS76" s="399"/>
      <c r="TST76" s="399"/>
      <c r="TSU76" s="399"/>
      <c r="TSV76" s="399"/>
      <c r="TSW76" s="399"/>
      <c r="TSX76" s="399"/>
      <c r="TSY76" s="399"/>
      <c r="TSZ76" s="399"/>
      <c r="TTA76" s="399"/>
      <c r="TTB76" s="918"/>
      <c r="TTC76" s="918"/>
      <c r="TTD76" s="918"/>
      <c r="TTE76" s="566"/>
      <c r="TTF76" s="399"/>
      <c r="TTG76" s="399"/>
      <c r="TTH76" s="399"/>
      <c r="TTI76" s="567"/>
      <c r="TTJ76" s="399"/>
      <c r="TTK76" s="399"/>
      <c r="TTL76" s="399"/>
      <c r="TTM76" s="399"/>
      <c r="TTN76" s="399"/>
      <c r="TTO76" s="399"/>
      <c r="TTP76" s="399"/>
      <c r="TTQ76" s="399"/>
      <c r="TTR76" s="399"/>
      <c r="TTS76" s="918"/>
      <c r="TTT76" s="918"/>
      <c r="TTU76" s="918"/>
      <c r="TTV76" s="566"/>
      <c r="TTW76" s="399"/>
      <c r="TTX76" s="399"/>
      <c r="TTY76" s="399"/>
      <c r="TTZ76" s="567"/>
      <c r="TUA76" s="399"/>
      <c r="TUB76" s="399"/>
      <c r="TUC76" s="399"/>
      <c r="TUD76" s="399"/>
      <c r="TUE76" s="399"/>
      <c r="TUF76" s="399"/>
      <c r="TUG76" s="399"/>
      <c r="TUH76" s="399"/>
      <c r="TUI76" s="399"/>
      <c r="TUJ76" s="918"/>
      <c r="TUK76" s="918"/>
      <c r="TUL76" s="918"/>
      <c r="TUM76" s="566"/>
      <c r="TUN76" s="399"/>
      <c r="TUO76" s="399"/>
      <c r="TUP76" s="399"/>
      <c r="TUQ76" s="567"/>
      <c r="TUR76" s="399"/>
      <c r="TUS76" s="399"/>
      <c r="TUT76" s="399"/>
      <c r="TUU76" s="399"/>
      <c r="TUV76" s="399"/>
      <c r="TUW76" s="399"/>
      <c r="TUX76" s="399"/>
      <c r="TUY76" s="399"/>
      <c r="TUZ76" s="399"/>
      <c r="TVA76" s="918"/>
      <c r="TVB76" s="918"/>
      <c r="TVC76" s="918"/>
      <c r="TVD76" s="566"/>
      <c r="TVE76" s="399"/>
      <c r="TVF76" s="399"/>
      <c r="TVG76" s="399"/>
      <c r="TVH76" s="567"/>
      <c r="TVI76" s="399"/>
      <c r="TVJ76" s="399"/>
      <c r="TVK76" s="399"/>
      <c r="TVL76" s="399"/>
      <c r="TVM76" s="399"/>
      <c r="TVN76" s="399"/>
      <c r="TVO76" s="399"/>
      <c r="TVP76" s="399"/>
      <c r="TVQ76" s="399"/>
      <c r="TVR76" s="918"/>
      <c r="TVS76" s="918"/>
      <c r="TVT76" s="918"/>
      <c r="TVU76" s="566"/>
      <c r="TVV76" s="399"/>
      <c r="TVW76" s="399"/>
      <c r="TVX76" s="399"/>
      <c r="TVY76" s="567"/>
      <c r="TVZ76" s="399"/>
      <c r="TWA76" s="399"/>
      <c r="TWB76" s="399"/>
      <c r="TWC76" s="399"/>
      <c r="TWD76" s="399"/>
      <c r="TWE76" s="399"/>
      <c r="TWF76" s="399"/>
      <c r="TWG76" s="399"/>
      <c r="TWH76" s="399"/>
      <c r="TWI76" s="918"/>
      <c r="TWJ76" s="918"/>
      <c r="TWK76" s="918"/>
      <c r="TWL76" s="566"/>
      <c r="TWM76" s="399"/>
      <c r="TWN76" s="399"/>
      <c r="TWO76" s="399"/>
      <c r="TWP76" s="567"/>
      <c r="TWQ76" s="399"/>
      <c r="TWR76" s="399"/>
      <c r="TWS76" s="399"/>
      <c r="TWT76" s="399"/>
      <c r="TWU76" s="399"/>
      <c r="TWV76" s="399"/>
      <c r="TWW76" s="399"/>
      <c r="TWX76" s="399"/>
      <c r="TWY76" s="399"/>
      <c r="TWZ76" s="918"/>
      <c r="TXA76" s="918"/>
      <c r="TXB76" s="918"/>
      <c r="TXC76" s="566"/>
      <c r="TXD76" s="399"/>
      <c r="TXE76" s="399"/>
      <c r="TXF76" s="399"/>
      <c r="TXG76" s="567"/>
      <c r="TXH76" s="399"/>
      <c r="TXI76" s="399"/>
      <c r="TXJ76" s="399"/>
      <c r="TXK76" s="399"/>
      <c r="TXL76" s="399"/>
      <c r="TXM76" s="399"/>
      <c r="TXN76" s="399"/>
      <c r="TXO76" s="399"/>
      <c r="TXP76" s="399"/>
      <c r="TXQ76" s="918"/>
      <c r="TXR76" s="918"/>
      <c r="TXS76" s="918"/>
      <c r="TXT76" s="566"/>
      <c r="TXU76" s="399"/>
      <c r="TXV76" s="399"/>
      <c r="TXW76" s="399"/>
      <c r="TXX76" s="567"/>
      <c r="TXY76" s="399"/>
      <c r="TXZ76" s="399"/>
      <c r="TYA76" s="399"/>
      <c r="TYB76" s="399"/>
      <c r="TYC76" s="399"/>
      <c r="TYD76" s="399"/>
      <c r="TYE76" s="399"/>
      <c r="TYF76" s="399"/>
      <c r="TYG76" s="399"/>
      <c r="TYH76" s="918"/>
      <c r="TYI76" s="918"/>
      <c r="TYJ76" s="918"/>
      <c r="TYK76" s="566"/>
      <c r="TYL76" s="399"/>
      <c r="TYM76" s="399"/>
      <c r="TYN76" s="399"/>
      <c r="TYO76" s="567"/>
      <c r="TYP76" s="399"/>
      <c r="TYQ76" s="399"/>
      <c r="TYR76" s="399"/>
      <c r="TYS76" s="399"/>
      <c r="TYT76" s="399"/>
      <c r="TYU76" s="399"/>
      <c r="TYV76" s="399"/>
      <c r="TYW76" s="399"/>
      <c r="TYX76" s="399"/>
      <c r="TYY76" s="918"/>
      <c r="TYZ76" s="918"/>
      <c r="TZA76" s="918"/>
      <c r="TZB76" s="566"/>
      <c r="TZC76" s="399"/>
      <c r="TZD76" s="399"/>
      <c r="TZE76" s="399"/>
      <c r="TZF76" s="567"/>
      <c r="TZG76" s="399"/>
      <c r="TZH76" s="399"/>
      <c r="TZI76" s="399"/>
      <c r="TZJ76" s="399"/>
      <c r="TZK76" s="399"/>
      <c r="TZL76" s="399"/>
      <c r="TZM76" s="399"/>
      <c r="TZN76" s="399"/>
      <c r="TZO76" s="399"/>
      <c r="TZP76" s="918"/>
      <c r="TZQ76" s="918"/>
      <c r="TZR76" s="918"/>
      <c r="TZS76" s="566"/>
      <c r="TZT76" s="399"/>
      <c r="TZU76" s="399"/>
      <c r="TZV76" s="399"/>
      <c r="TZW76" s="567"/>
      <c r="TZX76" s="399"/>
      <c r="TZY76" s="399"/>
      <c r="TZZ76" s="399"/>
      <c r="UAA76" s="399"/>
      <c r="UAB76" s="399"/>
      <c r="UAC76" s="399"/>
      <c r="UAD76" s="399"/>
      <c r="UAE76" s="399"/>
      <c r="UAF76" s="399"/>
      <c r="UAG76" s="918"/>
      <c r="UAH76" s="918"/>
      <c r="UAI76" s="918"/>
      <c r="UAJ76" s="566"/>
      <c r="UAK76" s="399"/>
      <c r="UAL76" s="399"/>
      <c r="UAM76" s="399"/>
      <c r="UAN76" s="567"/>
      <c r="UAO76" s="399"/>
      <c r="UAP76" s="399"/>
      <c r="UAQ76" s="399"/>
      <c r="UAR76" s="399"/>
      <c r="UAS76" s="399"/>
      <c r="UAT76" s="399"/>
      <c r="UAU76" s="399"/>
      <c r="UAV76" s="399"/>
      <c r="UAW76" s="399"/>
      <c r="UAX76" s="918"/>
      <c r="UAY76" s="918"/>
      <c r="UAZ76" s="918"/>
      <c r="UBA76" s="566"/>
      <c r="UBB76" s="399"/>
      <c r="UBC76" s="399"/>
      <c r="UBD76" s="399"/>
      <c r="UBE76" s="567"/>
      <c r="UBF76" s="399"/>
      <c r="UBG76" s="399"/>
      <c r="UBH76" s="399"/>
      <c r="UBI76" s="399"/>
      <c r="UBJ76" s="399"/>
      <c r="UBK76" s="399"/>
      <c r="UBL76" s="399"/>
      <c r="UBM76" s="399"/>
      <c r="UBN76" s="399"/>
      <c r="UBO76" s="918"/>
      <c r="UBP76" s="918"/>
      <c r="UBQ76" s="918"/>
      <c r="UBR76" s="566"/>
      <c r="UBS76" s="399"/>
      <c r="UBT76" s="399"/>
      <c r="UBU76" s="399"/>
      <c r="UBV76" s="567"/>
      <c r="UBW76" s="399"/>
      <c r="UBX76" s="399"/>
      <c r="UBY76" s="399"/>
      <c r="UBZ76" s="399"/>
      <c r="UCA76" s="399"/>
      <c r="UCB76" s="399"/>
      <c r="UCC76" s="399"/>
      <c r="UCD76" s="399"/>
      <c r="UCE76" s="399"/>
      <c r="UCF76" s="918"/>
      <c r="UCG76" s="918"/>
      <c r="UCH76" s="918"/>
      <c r="UCI76" s="566"/>
      <c r="UCJ76" s="399"/>
      <c r="UCK76" s="399"/>
      <c r="UCL76" s="399"/>
      <c r="UCM76" s="567"/>
      <c r="UCN76" s="399"/>
      <c r="UCO76" s="399"/>
      <c r="UCP76" s="399"/>
      <c r="UCQ76" s="399"/>
      <c r="UCR76" s="399"/>
      <c r="UCS76" s="399"/>
      <c r="UCT76" s="399"/>
      <c r="UCU76" s="399"/>
      <c r="UCV76" s="399"/>
      <c r="UCW76" s="918"/>
      <c r="UCX76" s="918"/>
      <c r="UCY76" s="918"/>
      <c r="UCZ76" s="566"/>
      <c r="UDA76" s="399"/>
      <c r="UDB76" s="399"/>
      <c r="UDC76" s="399"/>
      <c r="UDD76" s="567"/>
      <c r="UDE76" s="399"/>
      <c r="UDF76" s="399"/>
      <c r="UDG76" s="399"/>
      <c r="UDH76" s="399"/>
      <c r="UDI76" s="399"/>
      <c r="UDJ76" s="399"/>
      <c r="UDK76" s="399"/>
      <c r="UDL76" s="399"/>
      <c r="UDM76" s="399"/>
      <c r="UDN76" s="918"/>
      <c r="UDO76" s="918"/>
      <c r="UDP76" s="918"/>
      <c r="UDQ76" s="566"/>
      <c r="UDR76" s="399"/>
      <c r="UDS76" s="399"/>
      <c r="UDT76" s="399"/>
      <c r="UDU76" s="567"/>
      <c r="UDV76" s="399"/>
      <c r="UDW76" s="399"/>
      <c r="UDX76" s="399"/>
      <c r="UDY76" s="399"/>
      <c r="UDZ76" s="399"/>
      <c r="UEA76" s="399"/>
      <c r="UEB76" s="399"/>
      <c r="UEC76" s="399"/>
      <c r="UED76" s="399"/>
      <c r="UEE76" s="918"/>
      <c r="UEF76" s="918"/>
      <c r="UEG76" s="918"/>
      <c r="UEH76" s="566"/>
      <c r="UEI76" s="399"/>
      <c r="UEJ76" s="399"/>
      <c r="UEK76" s="399"/>
      <c r="UEL76" s="567"/>
      <c r="UEM76" s="399"/>
      <c r="UEN76" s="399"/>
      <c r="UEO76" s="399"/>
      <c r="UEP76" s="399"/>
      <c r="UEQ76" s="399"/>
      <c r="UER76" s="399"/>
      <c r="UES76" s="399"/>
      <c r="UET76" s="399"/>
      <c r="UEU76" s="399"/>
      <c r="UEV76" s="918"/>
      <c r="UEW76" s="918"/>
      <c r="UEX76" s="918"/>
      <c r="UEY76" s="566"/>
      <c r="UEZ76" s="399"/>
      <c r="UFA76" s="399"/>
      <c r="UFB76" s="399"/>
      <c r="UFC76" s="567"/>
      <c r="UFD76" s="399"/>
      <c r="UFE76" s="399"/>
      <c r="UFF76" s="399"/>
      <c r="UFG76" s="399"/>
      <c r="UFH76" s="399"/>
      <c r="UFI76" s="399"/>
      <c r="UFJ76" s="399"/>
      <c r="UFK76" s="399"/>
      <c r="UFL76" s="399"/>
      <c r="UFM76" s="918"/>
      <c r="UFN76" s="918"/>
      <c r="UFO76" s="918"/>
      <c r="UFP76" s="566"/>
      <c r="UFQ76" s="399"/>
      <c r="UFR76" s="399"/>
      <c r="UFS76" s="399"/>
      <c r="UFT76" s="567"/>
      <c r="UFU76" s="399"/>
      <c r="UFV76" s="399"/>
      <c r="UFW76" s="399"/>
      <c r="UFX76" s="399"/>
      <c r="UFY76" s="399"/>
      <c r="UFZ76" s="399"/>
      <c r="UGA76" s="399"/>
      <c r="UGB76" s="399"/>
      <c r="UGC76" s="399"/>
      <c r="UGD76" s="918"/>
      <c r="UGE76" s="918"/>
      <c r="UGF76" s="918"/>
      <c r="UGG76" s="566"/>
      <c r="UGH76" s="399"/>
      <c r="UGI76" s="399"/>
      <c r="UGJ76" s="399"/>
      <c r="UGK76" s="567"/>
      <c r="UGL76" s="399"/>
      <c r="UGM76" s="399"/>
      <c r="UGN76" s="399"/>
      <c r="UGO76" s="399"/>
      <c r="UGP76" s="399"/>
      <c r="UGQ76" s="399"/>
      <c r="UGR76" s="399"/>
      <c r="UGS76" s="399"/>
      <c r="UGT76" s="399"/>
      <c r="UGU76" s="918"/>
      <c r="UGV76" s="918"/>
      <c r="UGW76" s="918"/>
      <c r="UGX76" s="566"/>
      <c r="UGY76" s="399"/>
      <c r="UGZ76" s="399"/>
      <c r="UHA76" s="399"/>
      <c r="UHB76" s="567"/>
      <c r="UHC76" s="399"/>
      <c r="UHD76" s="399"/>
      <c r="UHE76" s="399"/>
      <c r="UHF76" s="399"/>
      <c r="UHG76" s="399"/>
      <c r="UHH76" s="399"/>
      <c r="UHI76" s="399"/>
      <c r="UHJ76" s="399"/>
      <c r="UHK76" s="399"/>
      <c r="UHL76" s="918"/>
      <c r="UHM76" s="918"/>
      <c r="UHN76" s="918"/>
      <c r="UHO76" s="566"/>
      <c r="UHP76" s="399"/>
      <c r="UHQ76" s="399"/>
      <c r="UHR76" s="399"/>
      <c r="UHS76" s="567"/>
      <c r="UHT76" s="399"/>
      <c r="UHU76" s="399"/>
      <c r="UHV76" s="399"/>
      <c r="UHW76" s="399"/>
      <c r="UHX76" s="399"/>
      <c r="UHY76" s="399"/>
      <c r="UHZ76" s="399"/>
      <c r="UIA76" s="399"/>
      <c r="UIB76" s="399"/>
      <c r="UIC76" s="918"/>
      <c r="UID76" s="918"/>
      <c r="UIE76" s="918"/>
      <c r="UIF76" s="566"/>
      <c r="UIG76" s="399"/>
      <c r="UIH76" s="399"/>
      <c r="UII76" s="399"/>
      <c r="UIJ76" s="567"/>
      <c r="UIK76" s="399"/>
      <c r="UIL76" s="399"/>
      <c r="UIM76" s="399"/>
      <c r="UIN76" s="399"/>
      <c r="UIO76" s="399"/>
      <c r="UIP76" s="399"/>
      <c r="UIQ76" s="399"/>
      <c r="UIR76" s="399"/>
      <c r="UIS76" s="399"/>
      <c r="UIT76" s="918"/>
      <c r="UIU76" s="918"/>
      <c r="UIV76" s="918"/>
      <c r="UIW76" s="566"/>
      <c r="UIX76" s="399"/>
      <c r="UIY76" s="399"/>
      <c r="UIZ76" s="399"/>
      <c r="UJA76" s="567"/>
      <c r="UJB76" s="399"/>
      <c r="UJC76" s="399"/>
      <c r="UJD76" s="399"/>
      <c r="UJE76" s="399"/>
      <c r="UJF76" s="399"/>
      <c r="UJG76" s="399"/>
      <c r="UJH76" s="399"/>
      <c r="UJI76" s="399"/>
      <c r="UJJ76" s="399"/>
      <c r="UJK76" s="918"/>
      <c r="UJL76" s="918"/>
      <c r="UJM76" s="918"/>
      <c r="UJN76" s="566"/>
      <c r="UJO76" s="399"/>
      <c r="UJP76" s="399"/>
      <c r="UJQ76" s="399"/>
      <c r="UJR76" s="567"/>
      <c r="UJS76" s="399"/>
      <c r="UJT76" s="399"/>
      <c r="UJU76" s="399"/>
      <c r="UJV76" s="399"/>
      <c r="UJW76" s="399"/>
      <c r="UJX76" s="399"/>
      <c r="UJY76" s="399"/>
      <c r="UJZ76" s="399"/>
      <c r="UKA76" s="399"/>
      <c r="UKB76" s="918"/>
      <c r="UKC76" s="918"/>
      <c r="UKD76" s="918"/>
      <c r="UKE76" s="566"/>
      <c r="UKF76" s="399"/>
      <c r="UKG76" s="399"/>
      <c r="UKH76" s="399"/>
      <c r="UKI76" s="567"/>
      <c r="UKJ76" s="399"/>
      <c r="UKK76" s="399"/>
      <c r="UKL76" s="399"/>
      <c r="UKM76" s="399"/>
      <c r="UKN76" s="399"/>
      <c r="UKO76" s="399"/>
      <c r="UKP76" s="399"/>
      <c r="UKQ76" s="399"/>
      <c r="UKR76" s="399"/>
      <c r="UKS76" s="918"/>
      <c r="UKT76" s="918"/>
      <c r="UKU76" s="918"/>
      <c r="UKV76" s="566"/>
      <c r="UKW76" s="399"/>
      <c r="UKX76" s="399"/>
      <c r="UKY76" s="399"/>
      <c r="UKZ76" s="567"/>
      <c r="ULA76" s="399"/>
      <c r="ULB76" s="399"/>
      <c r="ULC76" s="399"/>
      <c r="ULD76" s="399"/>
      <c r="ULE76" s="399"/>
      <c r="ULF76" s="399"/>
      <c r="ULG76" s="399"/>
      <c r="ULH76" s="399"/>
      <c r="ULI76" s="399"/>
      <c r="ULJ76" s="918"/>
      <c r="ULK76" s="918"/>
      <c r="ULL76" s="918"/>
      <c r="ULM76" s="566"/>
      <c r="ULN76" s="399"/>
      <c r="ULO76" s="399"/>
      <c r="ULP76" s="399"/>
      <c r="ULQ76" s="567"/>
      <c r="ULR76" s="399"/>
      <c r="ULS76" s="399"/>
      <c r="ULT76" s="399"/>
      <c r="ULU76" s="399"/>
      <c r="ULV76" s="399"/>
      <c r="ULW76" s="399"/>
      <c r="ULX76" s="399"/>
      <c r="ULY76" s="399"/>
      <c r="ULZ76" s="399"/>
      <c r="UMA76" s="918"/>
      <c r="UMB76" s="918"/>
      <c r="UMC76" s="918"/>
      <c r="UMD76" s="566"/>
      <c r="UME76" s="399"/>
      <c r="UMF76" s="399"/>
      <c r="UMG76" s="399"/>
      <c r="UMH76" s="567"/>
      <c r="UMI76" s="399"/>
      <c r="UMJ76" s="399"/>
      <c r="UMK76" s="399"/>
      <c r="UML76" s="399"/>
      <c r="UMM76" s="399"/>
      <c r="UMN76" s="399"/>
      <c r="UMO76" s="399"/>
      <c r="UMP76" s="399"/>
      <c r="UMQ76" s="399"/>
      <c r="UMR76" s="918"/>
      <c r="UMS76" s="918"/>
      <c r="UMT76" s="918"/>
      <c r="UMU76" s="566"/>
      <c r="UMV76" s="399"/>
      <c r="UMW76" s="399"/>
      <c r="UMX76" s="399"/>
      <c r="UMY76" s="567"/>
      <c r="UMZ76" s="399"/>
      <c r="UNA76" s="399"/>
      <c r="UNB76" s="399"/>
      <c r="UNC76" s="399"/>
      <c r="UND76" s="399"/>
      <c r="UNE76" s="399"/>
      <c r="UNF76" s="399"/>
      <c r="UNG76" s="399"/>
      <c r="UNH76" s="399"/>
      <c r="UNI76" s="918"/>
      <c r="UNJ76" s="918"/>
      <c r="UNK76" s="918"/>
      <c r="UNL76" s="566"/>
      <c r="UNM76" s="399"/>
      <c r="UNN76" s="399"/>
      <c r="UNO76" s="399"/>
      <c r="UNP76" s="567"/>
      <c r="UNQ76" s="399"/>
      <c r="UNR76" s="399"/>
      <c r="UNS76" s="399"/>
      <c r="UNT76" s="399"/>
      <c r="UNU76" s="399"/>
      <c r="UNV76" s="399"/>
      <c r="UNW76" s="399"/>
      <c r="UNX76" s="399"/>
      <c r="UNY76" s="399"/>
      <c r="UNZ76" s="918"/>
      <c r="UOA76" s="918"/>
      <c r="UOB76" s="918"/>
      <c r="UOC76" s="566"/>
      <c r="UOD76" s="399"/>
      <c r="UOE76" s="399"/>
      <c r="UOF76" s="399"/>
      <c r="UOG76" s="567"/>
      <c r="UOH76" s="399"/>
      <c r="UOI76" s="399"/>
      <c r="UOJ76" s="399"/>
      <c r="UOK76" s="399"/>
      <c r="UOL76" s="399"/>
      <c r="UOM76" s="399"/>
      <c r="UON76" s="399"/>
      <c r="UOO76" s="399"/>
      <c r="UOP76" s="399"/>
      <c r="UOQ76" s="918"/>
      <c r="UOR76" s="918"/>
      <c r="UOS76" s="918"/>
      <c r="UOT76" s="566"/>
      <c r="UOU76" s="399"/>
      <c r="UOV76" s="399"/>
      <c r="UOW76" s="399"/>
      <c r="UOX76" s="567"/>
      <c r="UOY76" s="399"/>
      <c r="UOZ76" s="399"/>
      <c r="UPA76" s="399"/>
      <c r="UPB76" s="399"/>
      <c r="UPC76" s="399"/>
      <c r="UPD76" s="399"/>
      <c r="UPE76" s="399"/>
      <c r="UPF76" s="399"/>
      <c r="UPG76" s="399"/>
      <c r="UPH76" s="918"/>
      <c r="UPI76" s="918"/>
      <c r="UPJ76" s="918"/>
      <c r="UPK76" s="566"/>
      <c r="UPL76" s="399"/>
      <c r="UPM76" s="399"/>
      <c r="UPN76" s="399"/>
      <c r="UPO76" s="567"/>
      <c r="UPP76" s="399"/>
      <c r="UPQ76" s="399"/>
      <c r="UPR76" s="399"/>
      <c r="UPS76" s="399"/>
      <c r="UPT76" s="399"/>
      <c r="UPU76" s="399"/>
      <c r="UPV76" s="399"/>
      <c r="UPW76" s="399"/>
      <c r="UPX76" s="399"/>
      <c r="UPY76" s="918"/>
      <c r="UPZ76" s="918"/>
      <c r="UQA76" s="918"/>
      <c r="UQB76" s="566"/>
      <c r="UQC76" s="399"/>
      <c r="UQD76" s="399"/>
      <c r="UQE76" s="399"/>
      <c r="UQF76" s="567"/>
      <c r="UQG76" s="399"/>
      <c r="UQH76" s="399"/>
      <c r="UQI76" s="399"/>
      <c r="UQJ76" s="399"/>
      <c r="UQK76" s="399"/>
      <c r="UQL76" s="399"/>
      <c r="UQM76" s="399"/>
      <c r="UQN76" s="399"/>
      <c r="UQO76" s="399"/>
      <c r="UQP76" s="918"/>
      <c r="UQQ76" s="918"/>
      <c r="UQR76" s="918"/>
      <c r="UQS76" s="566"/>
      <c r="UQT76" s="399"/>
      <c r="UQU76" s="399"/>
      <c r="UQV76" s="399"/>
      <c r="UQW76" s="567"/>
      <c r="UQX76" s="399"/>
      <c r="UQY76" s="399"/>
      <c r="UQZ76" s="399"/>
      <c r="URA76" s="399"/>
      <c r="URB76" s="399"/>
      <c r="URC76" s="399"/>
      <c r="URD76" s="399"/>
      <c r="URE76" s="399"/>
      <c r="URF76" s="399"/>
      <c r="URG76" s="918"/>
      <c r="URH76" s="918"/>
      <c r="URI76" s="918"/>
      <c r="URJ76" s="566"/>
      <c r="URK76" s="399"/>
      <c r="URL76" s="399"/>
      <c r="URM76" s="399"/>
      <c r="URN76" s="567"/>
      <c r="URO76" s="399"/>
      <c r="URP76" s="399"/>
      <c r="URQ76" s="399"/>
      <c r="URR76" s="399"/>
      <c r="URS76" s="399"/>
      <c r="URT76" s="399"/>
      <c r="URU76" s="399"/>
      <c r="URV76" s="399"/>
      <c r="URW76" s="399"/>
      <c r="URX76" s="918"/>
      <c r="URY76" s="918"/>
      <c r="URZ76" s="918"/>
      <c r="USA76" s="566"/>
      <c r="USB76" s="399"/>
      <c r="USC76" s="399"/>
      <c r="USD76" s="399"/>
      <c r="USE76" s="567"/>
      <c r="USF76" s="399"/>
      <c r="USG76" s="399"/>
      <c r="USH76" s="399"/>
      <c r="USI76" s="399"/>
      <c r="USJ76" s="399"/>
      <c r="USK76" s="399"/>
      <c r="USL76" s="399"/>
      <c r="USM76" s="399"/>
      <c r="USN76" s="399"/>
      <c r="USO76" s="918"/>
      <c r="USP76" s="918"/>
      <c r="USQ76" s="918"/>
      <c r="USR76" s="566"/>
      <c r="USS76" s="399"/>
      <c r="UST76" s="399"/>
      <c r="USU76" s="399"/>
      <c r="USV76" s="567"/>
      <c r="USW76" s="399"/>
      <c r="USX76" s="399"/>
      <c r="USY76" s="399"/>
      <c r="USZ76" s="399"/>
      <c r="UTA76" s="399"/>
      <c r="UTB76" s="399"/>
      <c r="UTC76" s="399"/>
      <c r="UTD76" s="399"/>
      <c r="UTE76" s="399"/>
      <c r="UTF76" s="918"/>
      <c r="UTG76" s="918"/>
      <c r="UTH76" s="918"/>
      <c r="UTI76" s="566"/>
      <c r="UTJ76" s="399"/>
      <c r="UTK76" s="399"/>
      <c r="UTL76" s="399"/>
      <c r="UTM76" s="567"/>
      <c r="UTN76" s="399"/>
      <c r="UTO76" s="399"/>
      <c r="UTP76" s="399"/>
      <c r="UTQ76" s="399"/>
      <c r="UTR76" s="399"/>
      <c r="UTS76" s="399"/>
      <c r="UTT76" s="399"/>
      <c r="UTU76" s="399"/>
      <c r="UTV76" s="399"/>
      <c r="UTW76" s="918"/>
      <c r="UTX76" s="918"/>
      <c r="UTY76" s="918"/>
      <c r="UTZ76" s="566"/>
      <c r="UUA76" s="399"/>
      <c r="UUB76" s="399"/>
      <c r="UUC76" s="399"/>
      <c r="UUD76" s="567"/>
      <c r="UUE76" s="399"/>
      <c r="UUF76" s="399"/>
      <c r="UUG76" s="399"/>
      <c r="UUH76" s="399"/>
      <c r="UUI76" s="399"/>
      <c r="UUJ76" s="399"/>
      <c r="UUK76" s="399"/>
      <c r="UUL76" s="399"/>
      <c r="UUM76" s="399"/>
      <c r="UUN76" s="918"/>
      <c r="UUO76" s="918"/>
      <c r="UUP76" s="918"/>
      <c r="UUQ76" s="566"/>
      <c r="UUR76" s="399"/>
      <c r="UUS76" s="399"/>
      <c r="UUT76" s="399"/>
      <c r="UUU76" s="567"/>
      <c r="UUV76" s="399"/>
      <c r="UUW76" s="399"/>
      <c r="UUX76" s="399"/>
      <c r="UUY76" s="399"/>
      <c r="UUZ76" s="399"/>
      <c r="UVA76" s="399"/>
      <c r="UVB76" s="399"/>
      <c r="UVC76" s="399"/>
      <c r="UVD76" s="399"/>
      <c r="UVE76" s="918"/>
      <c r="UVF76" s="918"/>
      <c r="UVG76" s="918"/>
      <c r="UVH76" s="566"/>
      <c r="UVI76" s="399"/>
      <c r="UVJ76" s="399"/>
      <c r="UVK76" s="399"/>
      <c r="UVL76" s="567"/>
      <c r="UVM76" s="399"/>
      <c r="UVN76" s="399"/>
      <c r="UVO76" s="399"/>
      <c r="UVP76" s="399"/>
      <c r="UVQ76" s="399"/>
      <c r="UVR76" s="399"/>
      <c r="UVS76" s="399"/>
      <c r="UVT76" s="399"/>
      <c r="UVU76" s="399"/>
      <c r="UVV76" s="918"/>
      <c r="UVW76" s="918"/>
      <c r="UVX76" s="918"/>
      <c r="UVY76" s="566"/>
      <c r="UVZ76" s="399"/>
      <c r="UWA76" s="399"/>
      <c r="UWB76" s="399"/>
      <c r="UWC76" s="567"/>
      <c r="UWD76" s="399"/>
      <c r="UWE76" s="399"/>
      <c r="UWF76" s="399"/>
      <c r="UWG76" s="399"/>
      <c r="UWH76" s="399"/>
      <c r="UWI76" s="399"/>
      <c r="UWJ76" s="399"/>
      <c r="UWK76" s="399"/>
      <c r="UWL76" s="399"/>
      <c r="UWM76" s="918"/>
      <c r="UWN76" s="918"/>
      <c r="UWO76" s="918"/>
      <c r="UWP76" s="566"/>
      <c r="UWQ76" s="399"/>
      <c r="UWR76" s="399"/>
      <c r="UWS76" s="399"/>
      <c r="UWT76" s="567"/>
      <c r="UWU76" s="399"/>
      <c r="UWV76" s="399"/>
      <c r="UWW76" s="399"/>
      <c r="UWX76" s="399"/>
      <c r="UWY76" s="399"/>
      <c r="UWZ76" s="399"/>
      <c r="UXA76" s="399"/>
      <c r="UXB76" s="399"/>
      <c r="UXC76" s="399"/>
      <c r="UXD76" s="918"/>
      <c r="UXE76" s="918"/>
      <c r="UXF76" s="918"/>
      <c r="UXG76" s="566"/>
      <c r="UXH76" s="399"/>
      <c r="UXI76" s="399"/>
      <c r="UXJ76" s="399"/>
      <c r="UXK76" s="567"/>
      <c r="UXL76" s="399"/>
      <c r="UXM76" s="399"/>
      <c r="UXN76" s="399"/>
      <c r="UXO76" s="399"/>
      <c r="UXP76" s="399"/>
      <c r="UXQ76" s="399"/>
      <c r="UXR76" s="399"/>
      <c r="UXS76" s="399"/>
      <c r="UXT76" s="399"/>
      <c r="UXU76" s="918"/>
      <c r="UXV76" s="918"/>
      <c r="UXW76" s="918"/>
      <c r="UXX76" s="566"/>
      <c r="UXY76" s="399"/>
      <c r="UXZ76" s="399"/>
      <c r="UYA76" s="399"/>
      <c r="UYB76" s="567"/>
      <c r="UYC76" s="399"/>
      <c r="UYD76" s="399"/>
      <c r="UYE76" s="399"/>
      <c r="UYF76" s="399"/>
      <c r="UYG76" s="399"/>
      <c r="UYH76" s="399"/>
      <c r="UYI76" s="399"/>
      <c r="UYJ76" s="399"/>
      <c r="UYK76" s="399"/>
      <c r="UYL76" s="918"/>
      <c r="UYM76" s="918"/>
      <c r="UYN76" s="918"/>
      <c r="UYO76" s="566"/>
      <c r="UYP76" s="399"/>
      <c r="UYQ76" s="399"/>
      <c r="UYR76" s="399"/>
      <c r="UYS76" s="567"/>
      <c r="UYT76" s="399"/>
      <c r="UYU76" s="399"/>
      <c r="UYV76" s="399"/>
      <c r="UYW76" s="399"/>
      <c r="UYX76" s="399"/>
      <c r="UYY76" s="399"/>
      <c r="UYZ76" s="399"/>
      <c r="UZA76" s="399"/>
      <c r="UZB76" s="399"/>
      <c r="UZC76" s="918"/>
      <c r="UZD76" s="918"/>
      <c r="UZE76" s="918"/>
      <c r="UZF76" s="566"/>
      <c r="UZG76" s="399"/>
      <c r="UZH76" s="399"/>
      <c r="UZI76" s="399"/>
      <c r="UZJ76" s="567"/>
      <c r="UZK76" s="399"/>
      <c r="UZL76" s="399"/>
      <c r="UZM76" s="399"/>
      <c r="UZN76" s="399"/>
      <c r="UZO76" s="399"/>
      <c r="UZP76" s="399"/>
      <c r="UZQ76" s="399"/>
      <c r="UZR76" s="399"/>
      <c r="UZS76" s="399"/>
      <c r="UZT76" s="918"/>
      <c r="UZU76" s="918"/>
      <c r="UZV76" s="918"/>
      <c r="UZW76" s="566"/>
      <c r="UZX76" s="399"/>
      <c r="UZY76" s="399"/>
      <c r="UZZ76" s="399"/>
      <c r="VAA76" s="567"/>
      <c r="VAB76" s="399"/>
      <c r="VAC76" s="399"/>
      <c r="VAD76" s="399"/>
      <c r="VAE76" s="399"/>
      <c r="VAF76" s="399"/>
      <c r="VAG76" s="399"/>
      <c r="VAH76" s="399"/>
      <c r="VAI76" s="399"/>
      <c r="VAJ76" s="399"/>
      <c r="VAK76" s="918"/>
      <c r="VAL76" s="918"/>
      <c r="VAM76" s="918"/>
      <c r="VAN76" s="566"/>
      <c r="VAO76" s="399"/>
      <c r="VAP76" s="399"/>
      <c r="VAQ76" s="399"/>
      <c r="VAR76" s="567"/>
      <c r="VAS76" s="399"/>
      <c r="VAT76" s="399"/>
      <c r="VAU76" s="399"/>
      <c r="VAV76" s="399"/>
      <c r="VAW76" s="399"/>
      <c r="VAX76" s="399"/>
      <c r="VAY76" s="399"/>
      <c r="VAZ76" s="399"/>
      <c r="VBA76" s="399"/>
      <c r="VBB76" s="918"/>
      <c r="VBC76" s="918"/>
      <c r="VBD76" s="918"/>
      <c r="VBE76" s="566"/>
      <c r="VBF76" s="399"/>
      <c r="VBG76" s="399"/>
      <c r="VBH76" s="399"/>
      <c r="VBI76" s="567"/>
      <c r="VBJ76" s="399"/>
      <c r="VBK76" s="399"/>
      <c r="VBL76" s="399"/>
      <c r="VBM76" s="399"/>
      <c r="VBN76" s="399"/>
      <c r="VBO76" s="399"/>
      <c r="VBP76" s="399"/>
      <c r="VBQ76" s="399"/>
      <c r="VBR76" s="399"/>
      <c r="VBS76" s="918"/>
      <c r="VBT76" s="918"/>
      <c r="VBU76" s="918"/>
      <c r="VBV76" s="566"/>
      <c r="VBW76" s="399"/>
      <c r="VBX76" s="399"/>
      <c r="VBY76" s="399"/>
      <c r="VBZ76" s="567"/>
      <c r="VCA76" s="399"/>
      <c r="VCB76" s="399"/>
      <c r="VCC76" s="399"/>
      <c r="VCD76" s="399"/>
      <c r="VCE76" s="399"/>
      <c r="VCF76" s="399"/>
      <c r="VCG76" s="399"/>
      <c r="VCH76" s="399"/>
      <c r="VCI76" s="399"/>
      <c r="VCJ76" s="918"/>
      <c r="VCK76" s="918"/>
      <c r="VCL76" s="918"/>
      <c r="VCM76" s="566"/>
      <c r="VCN76" s="399"/>
      <c r="VCO76" s="399"/>
      <c r="VCP76" s="399"/>
      <c r="VCQ76" s="567"/>
      <c r="VCR76" s="399"/>
      <c r="VCS76" s="399"/>
      <c r="VCT76" s="399"/>
      <c r="VCU76" s="399"/>
      <c r="VCV76" s="399"/>
      <c r="VCW76" s="399"/>
      <c r="VCX76" s="399"/>
      <c r="VCY76" s="399"/>
      <c r="VCZ76" s="399"/>
      <c r="VDA76" s="918"/>
      <c r="VDB76" s="918"/>
      <c r="VDC76" s="918"/>
      <c r="VDD76" s="566"/>
      <c r="VDE76" s="399"/>
      <c r="VDF76" s="399"/>
      <c r="VDG76" s="399"/>
      <c r="VDH76" s="567"/>
      <c r="VDI76" s="399"/>
      <c r="VDJ76" s="399"/>
      <c r="VDK76" s="399"/>
      <c r="VDL76" s="399"/>
      <c r="VDM76" s="399"/>
      <c r="VDN76" s="399"/>
      <c r="VDO76" s="399"/>
      <c r="VDP76" s="399"/>
      <c r="VDQ76" s="399"/>
      <c r="VDR76" s="918"/>
      <c r="VDS76" s="918"/>
      <c r="VDT76" s="918"/>
      <c r="VDU76" s="566"/>
      <c r="VDV76" s="399"/>
      <c r="VDW76" s="399"/>
      <c r="VDX76" s="399"/>
      <c r="VDY76" s="567"/>
      <c r="VDZ76" s="399"/>
      <c r="VEA76" s="399"/>
      <c r="VEB76" s="399"/>
      <c r="VEC76" s="399"/>
      <c r="VED76" s="399"/>
      <c r="VEE76" s="399"/>
      <c r="VEF76" s="399"/>
      <c r="VEG76" s="399"/>
      <c r="VEH76" s="399"/>
      <c r="VEI76" s="918"/>
      <c r="VEJ76" s="918"/>
      <c r="VEK76" s="918"/>
      <c r="VEL76" s="566"/>
      <c r="VEM76" s="399"/>
      <c r="VEN76" s="399"/>
      <c r="VEO76" s="399"/>
      <c r="VEP76" s="567"/>
      <c r="VEQ76" s="399"/>
      <c r="VER76" s="399"/>
      <c r="VES76" s="399"/>
      <c r="VET76" s="399"/>
      <c r="VEU76" s="399"/>
      <c r="VEV76" s="399"/>
      <c r="VEW76" s="399"/>
      <c r="VEX76" s="399"/>
      <c r="VEY76" s="399"/>
      <c r="VEZ76" s="918"/>
      <c r="VFA76" s="918"/>
      <c r="VFB76" s="918"/>
      <c r="VFC76" s="566"/>
      <c r="VFD76" s="399"/>
      <c r="VFE76" s="399"/>
      <c r="VFF76" s="399"/>
      <c r="VFG76" s="567"/>
      <c r="VFH76" s="399"/>
      <c r="VFI76" s="399"/>
      <c r="VFJ76" s="399"/>
      <c r="VFK76" s="399"/>
      <c r="VFL76" s="399"/>
      <c r="VFM76" s="399"/>
      <c r="VFN76" s="399"/>
      <c r="VFO76" s="399"/>
      <c r="VFP76" s="399"/>
      <c r="VFQ76" s="918"/>
      <c r="VFR76" s="918"/>
      <c r="VFS76" s="918"/>
      <c r="VFT76" s="566"/>
      <c r="VFU76" s="399"/>
      <c r="VFV76" s="399"/>
      <c r="VFW76" s="399"/>
      <c r="VFX76" s="567"/>
      <c r="VFY76" s="399"/>
      <c r="VFZ76" s="399"/>
      <c r="VGA76" s="399"/>
      <c r="VGB76" s="399"/>
      <c r="VGC76" s="399"/>
      <c r="VGD76" s="399"/>
      <c r="VGE76" s="399"/>
      <c r="VGF76" s="399"/>
      <c r="VGG76" s="399"/>
      <c r="VGH76" s="918"/>
      <c r="VGI76" s="918"/>
      <c r="VGJ76" s="918"/>
      <c r="VGK76" s="566"/>
      <c r="VGL76" s="399"/>
      <c r="VGM76" s="399"/>
      <c r="VGN76" s="399"/>
      <c r="VGO76" s="567"/>
      <c r="VGP76" s="399"/>
      <c r="VGQ76" s="399"/>
      <c r="VGR76" s="399"/>
      <c r="VGS76" s="399"/>
      <c r="VGT76" s="399"/>
      <c r="VGU76" s="399"/>
      <c r="VGV76" s="399"/>
      <c r="VGW76" s="399"/>
      <c r="VGX76" s="399"/>
      <c r="VGY76" s="918"/>
      <c r="VGZ76" s="918"/>
      <c r="VHA76" s="918"/>
      <c r="VHB76" s="566"/>
      <c r="VHC76" s="399"/>
      <c r="VHD76" s="399"/>
      <c r="VHE76" s="399"/>
      <c r="VHF76" s="567"/>
      <c r="VHG76" s="399"/>
      <c r="VHH76" s="399"/>
      <c r="VHI76" s="399"/>
      <c r="VHJ76" s="399"/>
      <c r="VHK76" s="399"/>
      <c r="VHL76" s="399"/>
      <c r="VHM76" s="399"/>
      <c r="VHN76" s="399"/>
      <c r="VHO76" s="399"/>
      <c r="VHP76" s="918"/>
      <c r="VHQ76" s="918"/>
      <c r="VHR76" s="918"/>
      <c r="VHS76" s="566"/>
      <c r="VHT76" s="399"/>
      <c r="VHU76" s="399"/>
      <c r="VHV76" s="399"/>
      <c r="VHW76" s="567"/>
      <c r="VHX76" s="399"/>
      <c r="VHY76" s="399"/>
      <c r="VHZ76" s="399"/>
      <c r="VIA76" s="399"/>
      <c r="VIB76" s="399"/>
      <c r="VIC76" s="399"/>
      <c r="VID76" s="399"/>
      <c r="VIE76" s="399"/>
      <c r="VIF76" s="399"/>
      <c r="VIG76" s="918"/>
      <c r="VIH76" s="918"/>
      <c r="VII76" s="918"/>
      <c r="VIJ76" s="566"/>
      <c r="VIK76" s="399"/>
      <c r="VIL76" s="399"/>
      <c r="VIM76" s="399"/>
      <c r="VIN76" s="567"/>
      <c r="VIO76" s="399"/>
      <c r="VIP76" s="399"/>
      <c r="VIQ76" s="399"/>
      <c r="VIR76" s="399"/>
      <c r="VIS76" s="399"/>
      <c r="VIT76" s="399"/>
      <c r="VIU76" s="399"/>
      <c r="VIV76" s="399"/>
      <c r="VIW76" s="399"/>
      <c r="VIX76" s="918"/>
      <c r="VIY76" s="918"/>
      <c r="VIZ76" s="918"/>
      <c r="VJA76" s="566"/>
      <c r="VJB76" s="399"/>
      <c r="VJC76" s="399"/>
      <c r="VJD76" s="399"/>
      <c r="VJE76" s="567"/>
      <c r="VJF76" s="399"/>
      <c r="VJG76" s="399"/>
      <c r="VJH76" s="399"/>
      <c r="VJI76" s="399"/>
      <c r="VJJ76" s="399"/>
      <c r="VJK76" s="399"/>
      <c r="VJL76" s="399"/>
      <c r="VJM76" s="399"/>
      <c r="VJN76" s="399"/>
      <c r="VJO76" s="918"/>
      <c r="VJP76" s="918"/>
      <c r="VJQ76" s="918"/>
      <c r="VJR76" s="566"/>
      <c r="VJS76" s="399"/>
      <c r="VJT76" s="399"/>
      <c r="VJU76" s="399"/>
      <c r="VJV76" s="567"/>
      <c r="VJW76" s="399"/>
      <c r="VJX76" s="399"/>
      <c r="VJY76" s="399"/>
      <c r="VJZ76" s="399"/>
      <c r="VKA76" s="399"/>
      <c r="VKB76" s="399"/>
      <c r="VKC76" s="399"/>
      <c r="VKD76" s="399"/>
      <c r="VKE76" s="399"/>
      <c r="VKF76" s="918"/>
      <c r="VKG76" s="918"/>
      <c r="VKH76" s="918"/>
      <c r="VKI76" s="566"/>
      <c r="VKJ76" s="399"/>
      <c r="VKK76" s="399"/>
      <c r="VKL76" s="399"/>
      <c r="VKM76" s="567"/>
      <c r="VKN76" s="399"/>
      <c r="VKO76" s="399"/>
      <c r="VKP76" s="399"/>
      <c r="VKQ76" s="399"/>
      <c r="VKR76" s="399"/>
      <c r="VKS76" s="399"/>
      <c r="VKT76" s="399"/>
      <c r="VKU76" s="399"/>
      <c r="VKV76" s="399"/>
      <c r="VKW76" s="918"/>
      <c r="VKX76" s="918"/>
      <c r="VKY76" s="918"/>
      <c r="VKZ76" s="566"/>
      <c r="VLA76" s="399"/>
      <c r="VLB76" s="399"/>
      <c r="VLC76" s="399"/>
      <c r="VLD76" s="567"/>
      <c r="VLE76" s="399"/>
      <c r="VLF76" s="399"/>
      <c r="VLG76" s="399"/>
      <c r="VLH76" s="399"/>
      <c r="VLI76" s="399"/>
      <c r="VLJ76" s="399"/>
      <c r="VLK76" s="399"/>
      <c r="VLL76" s="399"/>
      <c r="VLM76" s="399"/>
      <c r="VLN76" s="918"/>
      <c r="VLO76" s="918"/>
      <c r="VLP76" s="918"/>
      <c r="VLQ76" s="566"/>
      <c r="VLR76" s="399"/>
      <c r="VLS76" s="399"/>
      <c r="VLT76" s="399"/>
      <c r="VLU76" s="567"/>
      <c r="VLV76" s="399"/>
      <c r="VLW76" s="399"/>
      <c r="VLX76" s="399"/>
      <c r="VLY76" s="399"/>
      <c r="VLZ76" s="399"/>
      <c r="VMA76" s="399"/>
      <c r="VMB76" s="399"/>
      <c r="VMC76" s="399"/>
      <c r="VMD76" s="399"/>
      <c r="VME76" s="918"/>
      <c r="VMF76" s="918"/>
      <c r="VMG76" s="918"/>
      <c r="VMH76" s="566"/>
      <c r="VMI76" s="399"/>
      <c r="VMJ76" s="399"/>
      <c r="VMK76" s="399"/>
      <c r="VML76" s="567"/>
      <c r="VMM76" s="399"/>
      <c r="VMN76" s="399"/>
      <c r="VMO76" s="399"/>
      <c r="VMP76" s="399"/>
      <c r="VMQ76" s="399"/>
      <c r="VMR76" s="399"/>
      <c r="VMS76" s="399"/>
      <c r="VMT76" s="399"/>
      <c r="VMU76" s="399"/>
      <c r="VMV76" s="918"/>
      <c r="VMW76" s="918"/>
      <c r="VMX76" s="918"/>
      <c r="VMY76" s="566"/>
      <c r="VMZ76" s="399"/>
      <c r="VNA76" s="399"/>
      <c r="VNB76" s="399"/>
      <c r="VNC76" s="567"/>
      <c r="VND76" s="399"/>
      <c r="VNE76" s="399"/>
      <c r="VNF76" s="399"/>
      <c r="VNG76" s="399"/>
      <c r="VNH76" s="399"/>
      <c r="VNI76" s="399"/>
      <c r="VNJ76" s="399"/>
      <c r="VNK76" s="399"/>
      <c r="VNL76" s="399"/>
      <c r="VNM76" s="918"/>
      <c r="VNN76" s="918"/>
      <c r="VNO76" s="918"/>
      <c r="VNP76" s="566"/>
      <c r="VNQ76" s="399"/>
      <c r="VNR76" s="399"/>
      <c r="VNS76" s="399"/>
      <c r="VNT76" s="567"/>
      <c r="VNU76" s="399"/>
      <c r="VNV76" s="399"/>
      <c r="VNW76" s="399"/>
      <c r="VNX76" s="399"/>
      <c r="VNY76" s="399"/>
      <c r="VNZ76" s="399"/>
      <c r="VOA76" s="399"/>
      <c r="VOB76" s="399"/>
      <c r="VOC76" s="399"/>
      <c r="VOD76" s="918"/>
      <c r="VOE76" s="918"/>
      <c r="VOF76" s="918"/>
      <c r="VOG76" s="566"/>
      <c r="VOH76" s="399"/>
      <c r="VOI76" s="399"/>
      <c r="VOJ76" s="399"/>
      <c r="VOK76" s="567"/>
      <c r="VOL76" s="399"/>
      <c r="VOM76" s="399"/>
      <c r="VON76" s="399"/>
      <c r="VOO76" s="399"/>
      <c r="VOP76" s="399"/>
      <c r="VOQ76" s="399"/>
      <c r="VOR76" s="399"/>
      <c r="VOS76" s="399"/>
      <c r="VOT76" s="399"/>
      <c r="VOU76" s="918"/>
      <c r="VOV76" s="918"/>
      <c r="VOW76" s="918"/>
      <c r="VOX76" s="566"/>
      <c r="VOY76" s="399"/>
      <c r="VOZ76" s="399"/>
      <c r="VPA76" s="399"/>
      <c r="VPB76" s="567"/>
      <c r="VPC76" s="399"/>
      <c r="VPD76" s="399"/>
      <c r="VPE76" s="399"/>
      <c r="VPF76" s="399"/>
      <c r="VPG76" s="399"/>
      <c r="VPH76" s="399"/>
      <c r="VPI76" s="399"/>
      <c r="VPJ76" s="399"/>
      <c r="VPK76" s="399"/>
      <c r="VPL76" s="918"/>
      <c r="VPM76" s="918"/>
      <c r="VPN76" s="918"/>
      <c r="VPO76" s="566"/>
      <c r="VPP76" s="399"/>
      <c r="VPQ76" s="399"/>
      <c r="VPR76" s="399"/>
      <c r="VPS76" s="567"/>
      <c r="VPT76" s="399"/>
      <c r="VPU76" s="399"/>
      <c r="VPV76" s="399"/>
      <c r="VPW76" s="399"/>
      <c r="VPX76" s="399"/>
      <c r="VPY76" s="399"/>
      <c r="VPZ76" s="399"/>
      <c r="VQA76" s="399"/>
      <c r="VQB76" s="399"/>
      <c r="VQC76" s="918"/>
      <c r="VQD76" s="918"/>
      <c r="VQE76" s="918"/>
      <c r="VQF76" s="566"/>
      <c r="VQG76" s="399"/>
      <c r="VQH76" s="399"/>
      <c r="VQI76" s="399"/>
      <c r="VQJ76" s="567"/>
      <c r="VQK76" s="399"/>
      <c r="VQL76" s="399"/>
      <c r="VQM76" s="399"/>
      <c r="VQN76" s="399"/>
      <c r="VQO76" s="399"/>
      <c r="VQP76" s="399"/>
      <c r="VQQ76" s="399"/>
      <c r="VQR76" s="399"/>
      <c r="VQS76" s="399"/>
      <c r="VQT76" s="918"/>
      <c r="VQU76" s="918"/>
      <c r="VQV76" s="918"/>
      <c r="VQW76" s="566"/>
      <c r="VQX76" s="399"/>
      <c r="VQY76" s="399"/>
      <c r="VQZ76" s="399"/>
      <c r="VRA76" s="567"/>
      <c r="VRB76" s="399"/>
      <c r="VRC76" s="399"/>
      <c r="VRD76" s="399"/>
      <c r="VRE76" s="399"/>
      <c r="VRF76" s="399"/>
      <c r="VRG76" s="399"/>
      <c r="VRH76" s="399"/>
      <c r="VRI76" s="399"/>
      <c r="VRJ76" s="399"/>
      <c r="VRK76" s="918"/>
      <c r="VRL76" s="918"/>
      <c r="VRM76" s="918"/>
      <c r="VRN76" s="566"/>
      <c r="VRO76" s="399"/>
      <c r="VRP76" s="399"/>
      <c r="VRQ76" s="399"/>
      <c r="VRR76" s="567"/>
      <c r="VRS76" s="399"/>
      <c r="VRT76" s="399"/>
      <c r="VRU76" s="399"/>
      <c r="VRV76" s="399"/>
      <c r="VRW76" s="399"/>
      <c r="VRX76" s="399"/>
      <c r="VRY76" s="399"/>
      <c r="VRZ76" s="399"/>
      <c r="VSA76" s="399"/>
      <c r="VSB76" s="918"/>
      <c r="VSC76" s="918"/>
      <c r="VSD76" s="918"/>
      <c r="VSE76" s="566"/>
      <c r="VSF76" s="399"/>
      <c r="VSG76" s="399"/>
      <c r="VSH76" s="399"/>
      <c r="VSI76" s="567"/>
      <c r="VSJ76" s="399"/>
      <c r="VSK76" s="399"/>
      <c r="VSL76" s="399"/>
      <c r="VSM76" s="399"/>
      <c r="VSN76" s="399"/>
      <c r="VSO76" s="399"/>
      <c r="VSP76" s="399"/>
      <c r="VSQ76" s="399"/>
      <c r="VSR76" s="399"/>
      <c r="VSS76" s="918"/>
      <c r="VST76" s="918"/>
      <c r="VSU76" s="918"/>
      <c r="VSV76" s="566"/>
      <c r="VSW76" s="399"/>
      <c r="VSX76" s="399"/>
      <c r="VSY76" s="399"/>
      <c r="VSZ76" s="567"/>
      <c r="VTA76" s="399"/>
      <c r="VTB76" s="399"/>
      <c r="VTC76" s="399"/>
      <c r="VTD76" s="399"/>
      <c r="VTE76" s="399"/>
      <c r="VTF76" s="399"/>
      <c r="VTG76" s="399"/>
      <c r="VTH76" s="399"/>
      <c r="VTI76" s="399"/>
      <c r="VTJ76" s="918"/>
      <c r="VTK76" s="918"/>
      <c r="VTL76" s="918"/>
      <c r="VTM76" s="566"/>
      <c r="VTN76" s="399"/>
      <c r="VTO76" s="399"/>
      <c r="VTP76" s="399"/>
      <c r="VTQ76" s="567"/>
      <c r="VTR76" s="399"/>
      <c r="VTS76" s="399"/>
      <c r="VTT76" s="399"/>
      <c r="VTU76" s="399"/>
      <c r="VTV76" s="399"/>
      <c r="VTW76" s="399"/>
      <c r="VTX76" s="399"/>
      <c r="VTY76" s="399"/>
      <c r="VTZ76" s="399"/>
      <c r="VUA76" s="918"/>
      <c r="VUB76" s="918"/>
      <c r="VUC76" s="918"/>
      <c r="VUD76" s="566"/>
      <c r="VUE76" s="399"/>
      <c r="VUF76" s="399"/>
      <c r="VUG76" s="399"/>
      <c r="VUH76" s="567"/>
      <c r="VUI76" s="399"/>
      <c r="VUJ76" s="399"/>
      <c r="VUK76" s="399"/>
      <c r="VUL76" s="399"/>
      <c r="VUM76" s="399"/>
      <c r="VUN76" s="399"/>
      <c r="VUO76" s="399"/>
      <c r="VUP76" s="399"/>
      <c r="VUQ76" s="399"/>
      <c r="VUR76" s="918"/>
      <c r="VUS76" s="918"/>
      <c r="VUT76" s="918"/>
      <c r="VUU76" s="566"/>
      <c r="VUV76" s="399"/>
      <c r="VUW76" s="399"/>
      <c r="VUX76" s="399"/>
      <c r="VUY76" s="567"/>
      <c r="VUZ76" s="399"/>
      <c r="VVA76" s="399"/>
      <c r="VVB76" s="399"/>
      <c r="VVC76" s="399"/>
      <c r="VVD76" s="399"/>
      <c r="VVE76" s="399"/>
      <c r="VVF76" s="399"/>
      <c r="VVG76" s="399"/>
      <c r="VVH76" s="399"/>
      <c r="VVI76" s="918"/>
      <c r="VVJ76" s="918"/>
      <c r="VVK76" s="918"/>
      <c r="VVL76" s="566"/>
      <c r="VVM76" s="399"/>
      <c r="VVN76" s="399"/>
      <c r="VVO76" s="399"/>
      <c r="VVP76" s="567"/>
      <c r="VVQ76" s="399"/>
      <c r="VVR76" s="399"/>
      <c r="VVS76" s="399"/>
      <c r="VVT76" s="399"/>
      <c r="VVU76" s="399"/>
      <c r="VVV76" s="399"/>
      <c r="VVW76" s="399"/>
      <c r="VVX76" s="399"/>
      <c r="VVY76" s="399"/>
      <c r="VVZ76" s="918"/>
      <c r="VWA76" s="918"/>
      <c r="VWB76" s="918"/>
      <c r="VWC76" s="566"/>
      <c r="VWD76" s="399"/>
      <c r="VWE76" s="399"/>
      <c r="VWF76" s="399"/>
      <c r="VWG76" s="567"/>
      <c r="VWH76" s="399"/>
      <c r="VWI76" s="399"/>
      <c r="VWJ76" s="399"/>
      <c r="VWK76" s="399"/>
      <c r="VWL76" s="399"/>
      <c r="VWM76" s="399"/>
      <c r="VWN76" s="399"/>
      <c r="VWO76" s="399"/>
      <c r="VWP76" s="399"/>
      <c r="VWQ76" s="918"/>
      <c r="VWR76" s="918"/>
      <c r="VWS76" s="918"/>
      <c r="VWT76" s="566"/>
      <c r="VWU76" s="399"/>
      <c r="VWV76" s="399"/>
      <c r="VWW76" s="399"/>
      <c r="VWX76" s="567"/>
      <c r="VWY76" s="399"/>
      <c r="VWZ76" s="399"/>
      <c r="VXA76" s="399"/>
      <c r="VXB76" s="399"/>
      <c r="VXC76" s="399"/>
      <c r="VXD76" s="399"/>
      <c r="VXE76" s="399"/>
      <c r="VXF76" s="399"/>
      <c r="VXG76" s="399"/>
      <c r="VXH76" s="918"/>
      <c r="VXI76" s="918"/>
      <c r="VXJ76" s="918"/>
      <c r="VXK76" s="566"/>
      <c r="VXL76" s="399"/>
      <c r="VXM76" s="399"/>
      <c r="VXN76" s="399"/>
      <c r="VXO76" s="567"/>
      <c r="VXP76" s="399"/>
      <c r="VXQ76" s="399"/>
      <c r="VXR76" s="399"/>
      <c r="VXS76" s="399"/>
      <c r="VXT76" s="399"/>
      <c r="VXU76" s="399"/>
      <c r="VXV76" s="399"/>
      <c r="VXW76" s="399"/>
      <c r="VXX76" s="399"/>
      <c r="VXY76" s="918"/>
      <c r="VXZ76" s="918"/>
      <c r="VYA76" s="918"/>
      <c r="VYB76" s="566"/>
      <c r="VYC76" s="399"/>
      <c r="VYD76" s="399"/>
      <c r="VYE76" s="399"/>
      <c r="VYF76" s="567"/>
      <c r="VYG76" s="399"/>
      <c r="VYH76" s="399"/>
      <c r="VYI76" s="399"/>
      <c r="VYJ76" s="399"/>
      <c r="VYK76" s="399"/>
      <c r="VYL76" s="399"/>
      <c r="VYM76" s="399"/>
      <c r="VYN76" s="399"/>
      <c r="VYO76" s="399"/>
      <c r="VYP76" s="918"/>
      <c r="VYQ76" s="918"/>
      <c r="VYR76" s="918"/>
      <c r="VYS76" s="566"/>
      <c r="VYT76" s="399"/>
      <c r="VYU76" s="399"/>
      <c r="VYV76" s="399"/>
      <c r="VYW76" s="567"/>
      <c r="VYX76" s="399"/>
      <c r="VYY76" s="399"/>
      <c r="VYZ76" s="399"/>
      <c r="VZA76" s="399"/>
      <c r="VZB76" s="399"/>
      <c r="VZC76" s="399"/>
      <c r="VZD76" s="399"/>
      <c r="VZE76" s="399"/>
      <c r="VZF76" s="399"/>
      <c r="VZG76" s="918"/>
      <c r="VZH76" s="918"/>
      <c r="VZI76" s="918"/>
      <c r="VZJ76" s="566"/>
      <c r="VZK76" s="399"/>
      <c r="VZL76" s="399"/>
      <c r="VZM76" s="399"/>
      <c r="VZN76" s="567"/>
      <c r="VZO76" s="399"/>
      <c r="VZP76" s="399"/>
      <c r="VZQ76" s="399"/>
      <c r="VZR76" s="399"/>
      <c r="VZS76" s="399"/>
      <c r="VZT76" s="399"/>
      <c r="VZU76" s="399"/>
      <c r="VZV76" s="399"/>
      <c r="VZW76" s="399"/>
      <c r="VZX76" s="918"/>
      <c r="VZY76" s="918"/>
      <c r="VZZ76" s="918"/>
      <c r="WAA76" s="566"/>
      <c r="WAB76" s="399"/>
      <c r="WAC76" s="399"/>
      <c r="WAD76" s="399"/>
      <c r="WAE76" s="567"/>
      <c r="WAF76" s="399"/>
      <c r="WAG76" s="399"/>
      <c r="WAH76" s="399"/>
      <c r="WAI76" s="399"/>
      <c r="WAJ76" s="399"/>
      <c r="WAK76" s="399"/>
      <c r="WAL76" s="399"/>
      <c r="WAM76" s="399"/>
      <c r="WAN76" s="399"/>
      <c r="WAO76" s="918"/>
      <c r="WAP76" s="918"/>
      <c r="WAQ76" s="918"/>
      <c r="WAR76" s="566"/>
      <c r="WAS76" s="399"/>
      <c r="WAT76" s="399"/>
      <c r="WAU76" s="399"/>
      <c r="WAV76" s="567"/>
      <c r="WAW76" s="399"/>
      <c r="WAX76" s="399"/>
      <c r="WAY76" s="399"/>
      <c r="WAZ76" s="399"/>
      <c r="WBA76" s="399"/>
      <c r="WBB76" s="399"/>
      <c r="WBC76" s="399"/>
      <c r="WBD76" s="399"/>
      <c r="WBE76" s="399"/>
      <c r="WBF76" s="918"/>
      <c r="WBG76" s="918"/>
      <c r="WBH76" s="918"/>
      <c r="WBI76" s="566"/>
      <c r="WBJ76" s="399"/>
      <c r="WBK76" s="399"/>
      <c r="WBL76" s="399"/>
      <c r="WBM76" s="567"/>
      <c r="WBN76" s="399"/>
      <c r="WBO76" s="399"/>
      <c r="WBP76" s="399"/>
      <c r="WBQ76" s="399"/>
      <c r="WBR76" s="399"/>
      <c r="WBS76" s="399"/>
      <c r="WBT76" s="399"/>
      <c r="WBU76" s="399"/>
      <c r="WBV76" s="399"/>
      <c r="WBW76" s="918"/>
      <c r="WBX76" s="918"/>
      <c r="WBY76" s="918"/>
      <c r="WBZ76" s="566"/>
      <c r="WCA76" s="399"/>
      <c r="WCB76" s="399"/>
      <c r="WCC76" s="399"/>
      <c r="WCD76" s="567"/>
      <c r="WCE76" s="399"/>
      <c r="WCF76" s="399"/>
      <c r="WCG76" s="399"/>
      <c r="WCH76" s="399"/>
      <c r="WCI76" s="399"/>
      <c r="WCJ76" s="399"/>
      <c r="WCK76" s="399"/>
      <c r="WCL76" s="399"/>
      <c r="WCM76" s="399"/>
      <c r="WCN76" s="918"/>
      <c r="WCO76" s="918"/>
      <c r="WCP76" s="918"/>
      <c r="WCQ76" s="566"/>
      <c r="WCR76" s="399"/>
      <c r="WCS76" s="399"/>
      <c r="WCT76" s="399"/>
      <c r="WCU76" s="567"/>
      <c r="WCV76" s="399"/>
      <c r="WCW76" s="399"/>
      <c r="WCX76" s="399"/>
      <c r="WCY76" s="399"/>
      <c r="WCZ76" s="399"/>
      <c r="WDA76" s="399"/>
      <c r="WDB76" s="399"/>
      <c r="WDC76" s="399"/>
      <c r="WDD76" s="399"/>
      <c r="WDE76" s="918"/>
      <c r="WDF76" s="918"/>
      <c r="WDG76" s="918"/>
      <c r="WDH76" s="566"/>
      <c r="WDI76" s="399"/>
      <c r="WDJ76" s="399"/>
      <c r="WDK76" s="399"/>
      <c r="WDL76" s="567"/>
      <c r="WDM76" s="399"/>
      <c r="WDN76" s="399"/>
      <c r="WDO76" s="399"/>
      <c r="WDP76" s="399"/>
      <c r="WDQ76" s="399"/>
      <c r="WDR76" s="399"/>
      <c r="WDS76" s="399"/>
      <c r="WDT76" s="399"/>
      <c r="WDU76" s="399"/>
      <c r="WDV76" s="918"/>
      <c r="WDW76" s="918"/>
      <c r="WDX76" s="918"/>
      <c r="WDY76" s="566"/>
      <c r="WDZ76" s="399"/>
      <c r="WEA76" s="399"/>
      <c r="WEB76" s="399"/>
      <c r="WEC76" s="567"/>
      <c r="WED76" s="399"/>
      <c r="WEE76" s="399"/>
      <c r="WEF76" s="399"/>
      <c r="WEG76" s="399"/>
      <c r="WEH76" s="399"/>
      <c r="WEI76" s="399"/>
      <c r="WEJ76" s="399"/>
      <c r="WEK76" s="399"/>
      <c r="WEL76" s="399"/>
      <c r="WEM76" s="918"/>
      <c r="WEN76" s="918"/>
      <c r="WEO76" s="918"/>
      <c r="WEP76" s="566"/>
      <c r="WEQ76" s="399"/>
      <c r="WER76" s="399"/>
      <c r="WES76" s="399"/>
      <c r="WET76" s="567"/>
      <c r="WEU76" s="399"/>
      <c r="WEV76" s="399"/>
      <c r="WEW76" s="399"/>
      <c r="WEX76" s="399"/>
      <c r="WEY76" s="399"/>
      <c r="WEZ76" s="399"/>
      <c r="WFA76" s="399"/>
      <c r="WFB76" s="399"/>
      <c r="WFC76" s="399"/>
      <c r="WFD76" s="918"/>
      <c r="WFE76" s="918"/>
      <c r="WFF76" s="918"/>
      <c r="WFG76" s="566"/>
      <c r="WFH76" s="399"/>
      <c r="WFI76" s="399"/>
      <c r="WFJ76" s="399"/>
      <c r="WFK76" s="567"/>
      <c r="WFL76" s="399"/>
      <c r="WFM76" s="399"/>
      <c r="WFN76" s="399"/>
      <c r="WFO76" s="399"/>
      <c r="WFP76" s="399"/>
      <c r="WFQ76" s="399"/>
      <c r="WFR76" s="399"/>
      <c r="WFS76" s="399"/>
      <c r="WFT76" s="399"/>
      <c r="WFU76" s="918"/>
      <c r="WFV76" s="918"/>
      <c r="WFW76" s="918"/>
      <c r="WFX76" s="566"/>
      <c r="WFY76" s="399"/>
      <c r="WFZ76" s="399"/>
      <c r="WGA76" s="399"/>
      <c r="WGB76" s="567"/>
      <c r="WGC76" s="399"/>
      <c r="WGD76" s="399"/>
      <c r="WGE76" s="399"/>
      <c r="WGF76" s="399"/>
      <c r="WGG76" s="399"/>
      <c r="WGH76" s="399"/>
      <c r="WGI76" s="399"/>
      <c r="WGJ76" s="399"/>
      <c r="WGK76" s="399"/>
      <c r="WGL76" s="918"/>
      <c r="WGM76" s="918"/>
      <c r="WGN76" s="918"/>
      <c r="WGO76" s="566"/>
      <c r="WGP76" s="399"/>
      <c r="WGQ76" s="399"/>
      <c r="WGR76" s="399"/>
      <c r="WGS76" s="567"/>
      <c r="WGT76" s="399"/>
      <c r="WGU76" s="399"/>
      <c r="WGV76" s="399"/>
      <c r="WGW76" s="399"/>
      <c r="WGX76" s="399"/>
      <c r="WGY76" s="399"/>
      <c r="WGZ76" s="399"/>
      <c r="WHA76" s="399"/>
      <c r="WHB76" s="399"/>
      <c r="WHC76" s="918"/>
      <c r="WHD76" s="918"/>
      <c r="WHE76" s="918"/>
      <c r="WHF76" s="566"/>
      <c r="WHG76" s="399"/>
      <c r="WHH76" s="399"/>
      <c r="WHI76" s="399"/>
      <c r="WHJ76" s="567"/>
      <c r="WHK76" s="399"/>
      <c r="WHL76" s="399"/>
      <c r="WHM76" s="399"/>
      <c r="WHN76" s="399"/>
      <c r="WHO76" s="399"/>
      <c r="WHP76" s="399"/>
      <c r="WHQ76" s="399"/>
      <c r="WHR76" s="399"/>
      <c r="WHS76" s="399"/>
      <c r="WHT76" s="918"/>
      <c r="WHU76" s="918"/>
      <c r="WHV76" s="918"/>
      <c r="WHW76" s="566"/>
      <c r="WHX76" s="399"/>
      <c r="WHY76" s="399"/>
      <c r="WHZ76" s="399"/>
      <c r="WIA76" s="567"/>
      <c r="WIB76" s="399"/>
      <c r="WIC76" s="399"/>
      <c r="WID76" s="399"/>
      <c r="WIE76" s="399"/>
      <c r="WIF76" s="399"/>
      <c r="WIG76" s="399"/>
      <c r="WIH76" s="399"/>
      <c r="WII76" s="399"/>
      <c r="WIJ76" s="399"/>
      <c r="WIK76" s="918"/>
      <c r="WIL76" s="918"/>
      <c r="WIM76" s="918"/>
      <c r="WIN76" s="566"/>
      <c r="WIO76" s="399"/>
      <c r="WIP76" s="399"/>
      <c r="WIQ76" s="399"/>
      <c r="WIR76" s="567"/>
      <c r="WIS76" s="399"/>
      <c r="WIT76" s="399"/>
      <c r="WIU76" s="399"/>
      <c r="WIV76" s="399"/>
      <c r="WIW76" s="399"/>
      <c r="WIX76" s="399"/>
      <c r="WIY76" s="399"/>
      <c r="WIZ76" s="399"/>
      <c r="WJA76" s="399"/>
      <c r="WJB76" s="918"/>
      <c r="WJC76" s="918"/>
      <c r="WJD76" s="918"/>
      <c r="WJE76" s="566"/>
      <c r="WJF76" s="399"/>
      <c r="WJG76" s="399"/>
      <c r="WJH76" s="399"/>
      <c r="WJI76" s="567"/>
      <c r="WJJ76" s="399"/>
      <c r="WJK76" s="399"/>
      <c r="WJL76" s="399"/>
      <c r="WJM76" s="399"/>
      <c r="WJN76" s="399"/>
      <c r="WJO76" s="399"/>
      <c r="WJP76" s="399"/>
      <c r="WJQ76" s="399"/>
      <c r="WJR76" s="399"/>
      <c r="WJS76" s="918"/>
      <c r="WJT76" s="918"/>
      <c r="WJU76" s="918"/>
      <c r="WJV76" s="566"/>
      <c r="WJW76" s="399"/>
      <c r="WJX76" s="399"/>
      <c r="WJY76" s="399"/>
      <c r="WJZ76" s="567"/>
      <c r="WKA76" s="399"/>
      <c r="WKB76" s="399"/>
      <c r="WKC76" s="399"/>
      <c r="WKD76" s="399"/>
      <c r="WKE76" s="399"/>
      <c r="WKF76" s="399"/>
      <c r="WKG76" s="399"/>
      <c r="WKH76" s="399"/>
      <c r="WKI76" s="399"/>
      <c r="WKJ76" s="918"/>
      <c r="WKK76" s="918"/>
      <c r="WKL76" s="918"/>
      <c r="WKM76" s="566"/>
      <c r="WKN76" s="399"/>
      <c r="WKO76" s="399"/>
      <c r="WKP76" s="399"/>
      <c r="WKQ76" s="567"/>
      <c r="WKR76" s="399"/>
      <c r="WKS76" s="399"/>
      <c r="WKT76" s="399"/>
      <c r="WKU76" s="399"/>
      <c r="WKV76" s="399"/>
      <c r="WKW76" s="399"/>
      <c r="WKX76" s="399"/>
      <c r="WKY76" s="399"/>
      <c r="WKZ76" s="399"/>
      <c r="WLA76" s="918"/>
      <c r="WLB76" s="918"/>
      <c r="WLC76" s="918"/>
      <c r="WLD76" s="566"/>
      <c r="WLE76" s="399"/>
      <c r="WLF76" s="399"/>
      <c r="WLG76" s="399"/>
      <c r="WLH76" s="567"/>
      <c r="WLI76" s="399"/>
      <c r="WLJ76" s="399"/>
      <c r="WLK76" s="399"/>
      <c r="WLL76" s="399"/>
      <c r="WLM76" s="399"/>
      <c r="WLN76" s="399"/>
      <c r="WLO76" s="399"/>
      <c r="WLP76" s="399"/>
      <c r="WLQ76" s="399"/>
      <c r="WLR76" s="918"/>
      <c r="WLS76" s="918"/>
      <c r="WLT76" s="918"/>
      <c r="WLU76" s="566"/>
      <c r="WLV76" s="399"/>
      <c r="WLW76" s="399"/>
      <c r="WLX76" s="399"/>
      <c r="WLY76" s="567"/>
      <c r="WLZ76" s="399"/>
      <c r="WMA76" s="399"/>
      <c r="WMB76" s="399"/>
      <c r="WMC76" s="399"/>
      <c r="WMD76" s="399"/>
      <c r="WME76" s="399"/>
      <c r="WMF76" s="399"/>
      <c r="WMG76" s="399"/>
      <c r="WMH76" s="399"/>
      <c r="WMI76" s="918"/>
      <c r="WMJ76" s="918"/>
      <c r="WMK76" s="918"/>
      <c r="WML76" s="566"/>
      <c r="WMM76" s="399"/>
      <c r="WMN76" s="399"/>
      <c r="WMO76" s="399"/>
      <c r="WMP76" s="567"/>
      <c r="WMQ76" s="399"/>
      <c r="WMR76" s="399"/>
      <c r="WMS76" s="399"/>
      <c r="WMT76" s="399"/>
      <c r="WMU76" s="399"/>
      <c r="WMV76" s="399"/>
      <c r="WMW76" s="399"/>
      <c r="WMX76" s="399"/>
      <c r="WMY76" s="399"/>
      <c r="WMZ76" s="918"/>
      <c r="WNA76" s="918"/>
      <c r="WNB76" s="918"/>
      <c r="WNC76" s="566"/>
      <c r="WND76" s="399"/>
      <c r="WNE76" s="399"/>
      <c r="WNF76" s="399"/>
      <c r="WNG76" s="567"/>
      <c r="WNH76" s="399"/>
      <c r="WNI76" s="399"/>
      <c r="WNJ76" s="399"/>
      <c r="WNK76" s="399"/>
      <c r="WNL76" s="399"/>
      <c r="WNM76" s="399"/>
      <c r="WNN76" s="399"/>
      <c r="WNO76" s="399"/>
      <c r="WNP76" s="399"/>
      <c r="WNQ76" s="918"/>
      <c r="WNR76" s="918"/>
      <c r="WNS76" s="918"/>
      <c r="WNT76" s="566"/>
      <c r="WNU76" s="399"/>
      <c r="WNV76" s="399"/>
      <c r="WNW76" s="399"/>
      <c r="WNX76" s="567"/>
      <c r="WNY76" s="399"/>
      <c r="WNZ76" s="399"/>
      <c r="WOA76" s="399"/>
      <c r="WOB76" s="399"/>
      <c r="WOC76" s="399"/>
      <c r="WOD76" s="399"/>
      <c r="WOE76" s="399"/>
      <c r="WOF76" s="399"/>
      <c r="WOG76" s="399"/>
      <c r="WOH76" s="918"/>
      <c r="WOI76" s="918"/>
      <c r="WOJ76" s="918"/>
      <c r="WOK76" s="566"/>
      <c r="WOL76" s="399"/>
      <c r="WOM76" s="399"/>
      <c r="WON76" s="399"/>
      <c r="WOO76" s="567"/>
      <c r="WOP76" s="399"/>
      <c r="WOQ76" s="399"/>
      <c r="WOR76" s="399"/>
      <c r="WOS76" s="399"/>
      <c r="WOT76" s="399"/>
      <c r="WOU76" s="399"/>
      <c r="WOV76" s="399"/>
      <c r="WOW76" s="399"/>
      <c r="WOX76" s="399"/>
      <c r="WOY76" s="918"/>
      <c r="WOZ76" s="918"/>
      <c r="WPA76" s="918"/>
      <c r="WPB76" s="566"/>
      <c r="WPC76" s="399"/>
      <c r="WPD76" s="399"/>
      <c r="WPE76" s="399"/>
      <c r="WPF76" s="567"/>
      <c r="WPG76" s="399"/>
      <c r="WPH76" s="399"/>
      <c r="WPI76" s="399"/>
      <c r="WPJ76" s="399"/>
      <c r="WPK76" s="399"/>
      <c r="WPL76" s="399"/>
      <c r="WPM76" s="399"/>
      <c r="WPN76" s="399"/>
      <c r="WPO76" s="399"/>
      <c r="WPP76" s="918"/>
      <c r="WPQ76" s="918"/>
      <c r="WPR76" s="918"/>
      <c r="WPS76" s="566"/>
      <c r="WPT76" s="399"/>
      <c r="WPU76" s="399"/>
      <c r="WPV76" s="399"/>
      <c r="WPW76" s="567"/>
      <c r="WPX76" s="399"/>
      <c r="WPY76" s="399"/>
      <c r="WPZ76" s="399"/>
      <c r="WQA76" s="399"/>
      <c r="WQB76" s="399"/>
      <c r="WQC76" s="399"/>
      <c r="WQD76" s="399"/>
      <c r="WQE76" s="399"/>
      <c r="WQF76" s="399"/>
      <c r="WQG76" s="918"/>
      <c r="WQH76" s="918"/>
      <c r="WQI76" s="918"/>
      <c r="WQJ76" s="566"/>
      <c r="WQK76" s="399"/>
      <c r="WQL76" s="399"/>
      <c r="WQM76" s="399"/>
      <c r="WQN76" s="567"/>
      <c r="WQO76" s="399"/>
      <c r="WQP76" s="399"/>
      <c r="WQQ76" s="399"/>
      <c r="WQR76" s="399"/>
      <c r="WQS76" s="399"/>
      <c r="WQT76" s="399"/>
      <c r="WQU76" s="399"/>
      <c r="WQV76" s="399"/>
      <c r="WQW76" s="399"/>
      <c r="WQX76" s="918"/>
      <c r="WQY76" s="918"/>
      <c r="WQZ76" s="918"/>
      <c r="WRA76" s="566"/>
      <c r="WRB76" s="399"/>
      <c r="WRC76" s="399"/>
      <c r="WRD76" s="399"/>
      <c r="WRE76" s="567"/>
      <c r="WRF76" s="399"/>
      <c r="WRG76" s="399"/>
      <c r="WRH76" s="399"/>
      <c r="WRI76" s="399"/>
      <c r="WRJ76" s="399"/>
      <c r="WRK76" s="399"/>
      <c r="WRL76" s="399"/>
      <c r="WRM76" s="399"/>
      <c r="WRN76" s="399"/>
      <c r="WRO76" s="918"/>
      <c r="WRP76" s="918"/>
      <c r="WRQ76" s="918"/>
      <c r="WRR76" s="566"/>
      <c r="WRS76" s="399"/>
      <c r="WRT76" s="399"/>
      <c r="WRU76" s="399"/>
      <c r="WRV76" s="567"/>
      <c r="WRW76" s="399"/>
      <c r="WRX76" s="399"/>
      <c r="WRY76" s="399"/>
      <c r="WRZ76" s="399"/>
      <c r="WSA76" s="399"/>
      <c r="WSB76" s="399"/>
      <c r="WSC76" s="399"/>
      <c r="WSD76" s="399"/>
      <c r="WSE76" s="399"/>
      <c r="WSF76" s="918"/>
      <c r="WSG76" s="918"/>
      <c r="WSH76" s="918"/>
      <c r="WSI76" s="566"/>
      <c r="WSJ76" s="399"/>
      <c r="WSK76" s="399"/>
      <c r="WSL76" s="399"/>
      <c r="WSM76" s="567"/>
      <c r="WSN76" s="399"/>
      <c r="WSO76" s="399"/>
      <c r="WSP76" s="399"/>
      <c r="WSQ76" s="399"/>
      <c r="WSR76" s="399"/>
      <c r="WSS76" s="399"/>
      <c r="WST76" s="399"/>
      <c r="WSU76" s="399"/>
      <c r="WSV76" s="399"/>
      <c r="WSW76" s="918"/>
      <c r="WSX76" s="918"/>
      <c r="WSY76" s="918"/>
      <c r="WSZ76" s="566"/>
      <c r="WTA76" s="399"/>
      <c r="WTB76" s="399"/>
      <c r="WTC76" s="399"/>
      <c r="WTD76" s="567"/>
      <c r="WTE76" s="399"/>
      <c r="WTF76" s="399"/>
      <c r="WTG76" s="399"/>
      <c r="WTH76" s="399"/>
      <c r="WTI76" s="399"/>
      <c r="WTJ76" s="399"/>
      <c r="WTK76" s="399"/>
      <c r="WTL76" s="399"/>
      <c r="WTM76" s="399"/>
      <c r="WTN76" s="918"/>
      <c r="WTO76" s="918"/>
      <c r="WTP76" s="918"/>
      <c r="WTQ76" s="566"/>
      <c r="WTR76" s="399"/>
      <c r="WTS76" s="399"/>
      <c r="WTT76" s="399"/>
      <c r="WTU76" s="567"/>
      <c r="WTV76" s="399"/>
      <c r="WTW76" s="399"/>
      <c r="WTX76" s="399"/>
      <c r="WTY76" s="399"/>
      <c r="WTZ76" s="399"/>
      <c r="WUA76" s="399"/>
      <c r="WUB76" s="399"/>
      <c r="WUC76" s="399"/>
      <c r="WUD76" s="399"/>
      <c r="WUE76" s="918"/>
      <c r="WUF76" s="918"/>
      <c r="WUG76" s="918"/>
      <c r="WUH76" s="566"/>
      <c r="WUI76" s="399"/>
      <c r="WUJ76" s="399"/>
      <c r="WUK76" s="399"/>
      <c r="WUL76" s="567"/>
      <c r="WUM76" s="399"/>
      <c r="WUN76" s="399"/>
      <c r="WUO76" s="399"/>
      <c r="WUP76" s="399"/>
      <c r="WUQ76" s="399"/>
      <c r="WUR76" s="399"/>
      <c r="WUS76" s="399"/>
      <c r="WUT76" s="399"/>
      <c r="WUU76" s="399"/>
      <c r="WUV76" s="918"/>
      <c r="WUW76" s="918"/>
      <c r="WUX76" s="918"/>
      <c r="WUY76" s="566"/>
      <c r="WUZ76" s="399"/>
      <c r="WVA76" s="399"/>
      <c r="WVB76" s="399"/>
      <c r="WVC76" s="567"/>
      <c r="WVD76" s="399"/>
      <c r="WVE76" s="399"/>
      <c r="WVF76" s="399"/>
      <c r="WVG76" s="399"/>
      <c r="WVH76" s="399"/>
      <c r="WVI76" s="399"/>
      <c r="WVJ76" s="399"/>
      <c r="WVK76" s="399"/>
      <c r="WVL76" s="399"/>
      <c r="WVM76" s="918"/>
      <c r="WVN76" s="918"/>
      <c r="WVO76" s="918"/>
      <c r="WVP76" s="566"/>
      <c r="WVQ76" s="399"/>
      <c r="WVR76" s="399"/>
      <c r="WVS76" s="399"/>
      <c r="WVT76" s="567"/>
      <c r="WVU76" s="399"/>
      <c r="WVV76" s="399"/>
      <c r="WVW76" s="399"/>
      <c r="WVX76" s="399"/>
      <c r="WVY76" s="399"/>
      <c r="WVZ76" s="399"/>
      <c r="WWA76" s="399"/>
      <c r="WWB76" s="399"/>
      <c r="WWC76" s="399"/>
      <c r="WWD76" s="918"/>
      <c r="WWE76" s="918"/>
      <c r="WWF76" s="918"/>
      <c r="WWG76" s="566"/>
      <c r="WWH76" s="399"/>
      <c r="WWI76" s="399"/>
      <c r="WWJ76" s="399"/>
      <c r="WWK76" s="567"/>
      <c r="WWL76" s="399"/>
      <c r="WWM76" s="399"/>
      <c r="WWN76" s="399"/>
      <c r="WWO76" s="399"/>
      <c r="WWP76" s="399"/>
      <c r="WWQ76" s="399"/>
      <c r="WWR76" s="399"/>
      <c r="WWS76" s="399"/>
      <c r="WWT76" s="399"/>
      <c r="WWU76" s="918"/>
      <c r="WWV76" s="918"/>
      <c r="WWW76" s="918"/>
      <c r="WWX76" s="566"/>
      <c r="WWY76" s="399"/>
      <c r="WWZ76" s="399"/>
      <c r="WXA76" s="399"/>
      <c r="WXB76" s="567"/>
      <c r="WXC76" s="399"/>
      <c r="WXD76" s="399"/>
      <c r="WXE76" s="399"/>
      <c r="WXF76" s="399"/>
      <c r="WXG76" s="399"/>
      <c r="WXH76" s="399"/>
      <c r="WXI76" s="399"/>
      <c r="WXJ76" s="399"/>
      <c r="WXK76" s="399"/>
      <c r="WXL76" s="918"/>
      <c r="WXM76" s="918"/>
      <c r="WXN76" s="918"/>
      <c r="WXO76" s="566"/>
      <c r="WXP76" s="399"/>
      <c r="WXQ76" s="399"/>
      <c r="WXR76" s="399"/>
      <c r="WXS76" s="567"/>
      <c r="WXT76" s="399"/>
      <c r="WXU76" s="399"/>
      <c r="WXV76" s="399"/>
      <c r="WXW76" s="399"/>
      <c r="WXX76" s="399"/>
      <c r="WXY76" s="399"/>
      <c r="WXZ76" s="399"/>
      <c r="WYA76" s="399"/>
      <c r="WYB76" s="399"/>
      <c r="WYC76" s="918"/>
      <c r="WYD76" s="918"/>
      <c r="WYE76" s="918"/>
      <c r="WYF76" s="566"/>
      <c r="WYG76" s="399"/>
      <c r="WYH76" s="399"/>
      <c r="WYI76" s="399"/>
      <c r="WYJ76" s="567"/>
      <c r="WYK76" s="399"/>
      <c r="WYL76" s="399"/>
      <c r="WYM76" s="399"/>
      <c r="WYN76" s="399"/>
      <c r="WYO76" s="399"/>
      <c r="WYP76" s="399"/>
      <c r="WYQ76" s="399"/>
      <c r="WYR76" s="399"/>
      <c r="WYS76" s="399"/>
      <c r="WYT76" s="918"/>
      <c r="WYU76" s="918"/>
      <c r="WYV76" s="918"/>
      <c r="WYW76" s="566"/>
      <c r="WYX76" s="399"/>
      <c r="WYY76" s="399"/>
      <c r="WYZ76" s="399"/>
      <c r="WZA76" s="567"/>
      <c r="WZB76" s="399"/>
      <c r="WZC76" s="399"/>
      <c r="WZD76" s="399"/>
      <c r="WZE76" s="399"/>
      <c r="WZF76" s="399"/>
      <c r="WZG76" s="399"/>
      <c r="WZH76" s="399"/>
      <c r="WZI76" s="399"/>
      <c r="WZJ76" s="399"/>
      <c r="WZK76" s="918"/>
      <c r="WZL76" s="918"/>
      <c r="WZM76" s="918"/>
      <c r="WZN76" s="566"/>
      <c r="WZO76" s="399"/>
      <c r="WZP76" s="399"/>
      <c r="WZQ76" s="399"/>
      <c r="WZR76" s="567"/>
      <c r="WZS76" s="399"/>
      <c r="WZT76" s="399"/>
      <c r="WZU76" s="399"/>
      <c r="WZV76" s="399"/>
      <c r="WZW76" s="399"/>
      <c r="WZX76" s="399"/>
      <c r="WZY76" s="399"/>
      <c r="WZZ76" s="399"/>
      <c r="XAA76" s="399"/>
      <c r="XAB76" s="918"/>
      <c r="XAC76" s="918"/>
      <c r="XAD76" s="918"/>
      <c r="XAE76" s="566"/>
      <c r="XAF76" s="399"/>
      <c r="XAG76" s="399"/>
      <c r="XAH76" s="399"/>
      <c r="XAI76" s="567"/>
      <c r="XAJ76" s="399"/>
      <c r="XAK76" s="399"/>
      <c r="XAL76" s="399"/>
      <c r="XAM76" s="399"/>
      <c r="XAN76" s="399"/>
      <c r="XAO76" s="399"/>
      <c r="XAP76" s="399"/>
      <c r="XAQ76" s="399"/>
      <c r="XAR76" s="399"/>
      <c r="XAS76" s="918"/>
      <c r="XAT76" s="918"/>
      <c r="XAU76" s="918"/>
      <c r="XAV76" s="566"/>
      <c r="XAW76" s="399"/>
      <c r="XAX76" s="399"/>
      <c r="XAY76" s="399"/>
      <c r="XAZ76" s="567"/>
      <c r="XBA76" s="399"/>
      <c r="XBB76" s="399"/>
      <c r="XBC76" s="399"/>
      <c r="XBD76" s="399"/>
      <c r="XBE76" s="399"/>
      <c r="XBF76" s="399"/>
      <c r="XBG76" s="399"/>
      <c r="XBH76" s="399"/>
      <c r="XBI76" s="399"/>
      <c r="XBJ76" s="918"/>
      <c r="XBK76" s="918"/>
      <c r="XBL76" s="918"/>
      <c r="XBM76" s="566"/>
      <c r="XBN76" s="399"/>
      <c r="XBO76" s="399"/>
      <c r="XBP76" s="399"/>
      <c r="XBQ76" s="567"/>
      <c r="XBR76" s="399"/>
      <c r="XBS76" s="399"/>
      <c r="XBT76" s="399"/>
      <c r="XBU76" s="399"/>
      <c r="XBV76" s="399"/>
      <c r="XBW76" s="399"/>
      <c r="XBX76" s="399"/>
      <c r="XBY76" s="399"/>
      <c r="XBZ76" s="399"/>
      <c r="XCA76" s="918"/>
      <c r="XCB76" s="918"/>
      <c r="XCC76" s="918"/>
      <c r="XCD76" s="566"/>
      <c r="XCE76" s="399"/>
      <c r="XCF76" s="399"/>
      <c r="XCG76" s="399"/>
      <c r="XCH76" s="567"/>
      <c r="XCI76" s="399"/>
      <c r="XCJ76" s="399"/>
      <c r="XCK76" s="399"/>
      <c r="XCL76" s="399"/>
      <c r="XCM76" s="399"/>
      <c r="XCN76" s="399"/>
      <c r="XCO76" s="399"/>
      <c r="XCP76" s="399"/>
      <c r="XCQ76" s="399"/>
      <c r="XCR76" s="918"/>
      <c r="XCS76" s="918"/>
      <c r="XCT76" s="918"/>
      <c r="XCU76" s="566"/>
      <c r="XCV76" s="399"/>
      <c r="XCW76" s="399"/>
      <c r="XCX76" s="399"/>
      <c r="XCY76" s="567"/>
      <c r="XCZ76" s="399"/>
      <c r="XDA76" s="399"/>
      <c r="XDB76" s="399"/>
      <c r="XDC76" s="399"/>
      <c r="XDD76" s="399"/>
      <c r="XDE76" s="399"/>
      <c r="XDF76" s="399"/>
      <c r="XDG76" s="399"/>
      <c r="XDH76" s="399"/>
      <c r="XDI76" s="918"/>
      <c r="XDJ76" s="918"/>
      <c r="XDK76" s="918"/>
      <c r="XDL76" s="566"/>
      <c r="XDM76" s="399"/>
      <c r="XDN76" s="399"/>
      <c r="XDO76" s="399"/>
      <c r="XDP76" s="567"/>
      <c r="XDQ76" s="399"/>
      <c r="XDR76" s="399"/>
      <c r="XDS76" s="399"/>
      <c r="XDT76" s="399"/>
      <c r="XDU76" s="399"/>
      <c r="XDV76" s="399"/>
      <c r="XDW76" s="399"/>
      <c r="XDX76" s="399"/>
      <c r="XDY76" s="399"/>
      <c r="XDZ76" s="918"/>
      <c r="XEA76" s="918"/>
      <c r="XEB76" s="918"/>
      <c r="XEC76" s="566"/>
      <c r="XED76" s="399"/>
      <c r="XEE76" s="399"/>
      <c r="XEF76" s="399"/>
      <c r="XEG76" s="567"/>
      <c r="XEH76" s="399"/>
      <c r="XEI76" s="399"/>
      <c r="XEJ76" s="399"/>
      <c r="XEK76" s="399"/>
      <c r="XEL76" s="399"/>
      <c r="XEM76" s="399"/>
      <c r="XEN76" s="399"/>
      <c r="XEO76" s="399"/>
      <c r="XEP76" s="399"/>
      <c r="XEQ76" s="918"/>
      <c r="XER76" s="918"/>
      <c r="XES76" s="918"/>
      <c r="XET76" s="566"/>
      <c r="XEU76" s="399"/>
      <c r="XEV76" s="399"/>
      <c r="XEW76" s="399"/>
      <c r="XEX76" s="567"/>
      <c r="XEY76" s="399"/>
      <c r="XEZ76" s="399"/>
      <c r="XFA76" s="399"/>
      <c r="XFB76" s="399"/>
      <c r="XFC76" s="399"/>
    </row>
    <row r="77" spans="1:16383" s="39" customFormat="1" ht="13.5" thickBot="1" x14ac:dyDescent="0.25">
      <c r="A77" s="1134" t="s">
        <v>268</v>
      </c>
      <c r="B77" s="68" t="s">
        <v>274</v>
      </c>
      <c r="C77" s="68"/>
      <c r="D77" s="394">
        <f t="shared" si="24"/>
        <v>0</v>
      </c>
      <c r="E77" s="394">
        <f t="shared" ref="E77" si="49">+I77+L77+O77</f>
        <v>0</v>
      </c>
      <c r="F77" s="394">
        <f t="shared" ref="F77" si="50">+J77+M77+P77</f>
        <v>0</v>
      </c>
      <c r="G77" s="411"/>
      <c r="H77" s="394">
        <v>0</v>
      </c>
      <c r="I77" s="394">
        <v>0</v>
      </c>
      <c r="J77" s="394">
        <v>0</v>
      </c>
      <c r="K77" s="394">
        <v>0</v>
      </c>
      <c r="L77" s="394">
        <v>0</v>
      </c>
      <c r="M77" s="394">
        <v>0</v>
      </c>
      <c r="N77" s="394">
        <v>0</v>
      </c>
      <c r="O77" s="394">
        <v>0</v>
      </c>
      <c r="P77" s="396">
        <v>0</v>
      </c>
    </row>
    <row r="78" spans="1:16383" ht="13.5" hidden="1" thickBot="1" x14ac:dyDescent="0.25">
      <c r="A78" s="1142"/>
      <c r="B78" s="1143"/>
      <c r="C78" s="1143"/>
      <c r="D78" s="1144"/>
      <c r="E78" s="1144"/>
      <c r="F78" s="1144"/>
      <c r="G78" s="1145" t="e">
        <f t="shared" si="25"/>
        <v>#DIV/0!</v>
      </c>
      <c r="H78" s="1144"/>
      <c r="I78" s="1144"/>
      <c r="J78" s="1144"/>
      <c r="K78" s="1144"/>
      <c r="L78" s="1144"/>
      <c r="M78" s="1144"/>
      <c r="N78" s="1144"/>
      <c r="O78" s="1144"/>
      <c r="P78" s="1146"/>
      <c r="Q78" s="918"/>
      <c r="R78" s="918"/>
      <c r="S78" s="918"/>
      <c r="T78" s="566"/>
      <c r="U78" s="399"/>
      <c r="V78" s="399"/>
      <c r="W78" s="399"/>
      <c r="X78" s="567"/>
      <c r="Y78" s="399"/>
      <c r="Z78" s="399"/>
      <c r="AA78" s="399"/>
      <c r="AB78" s="399"/>
      <c r="AC78" s="399"/>
      <c r="AD78" s="399"/>
      <c r="AE78" s="399"/>
      <c r="AF78" s="399"/>
      <c r="AG78" s="399"/>
      <c r="AH78" s="918"/>
      <c r="AI78" s="918"/>
      <c r="AJ78" s="918"/>
      <c r="AK78" s="566"/>
      <c r="AL78" s="399"/>
      <c r="AM78" s="399"/>
      <c r="AN78" s="399"/>
      <c r="AO78" s="567"/>
      <c r="AP78" s="399"/>
      <c r="AQ78" s="399"/>
      <c r="AR78" s="399"/>
      <c r="AS78" s="399"/>
      <c r="AT78" s="399"/>
      <c r="AU78" s="399"/>
      <c r="AV78" s="399"/>
      <c r="AW78" s="399"/>
      <c r="AX78" s="399"/>
      <c r="AY78" s="918"/>
      <c r="AZ78" s="918"/>
      <c r="BA78" s="918"/>
      <c r="BB78" s="566"/>
      <c r="BC78" s="399"/>
      <c r="BD78" s="399"/>
      <c r="BE78" s="399"/>
      <c r="BF78" s="567"/>
      <c r="BG78" s="399"/>
      <c r="BH78" s="399"/>
      <c r="BI78" s="399"/>
      <c r="BJ78" s="399"/>
      <c r="BK78" s="399"/>
      <c r="BL78" s="399"/>
      <c r="BM78" s="399"/>
      <c r="BN78" s="399"/>
      <c r="BO78" s="399"/>
      <c r="BP78" s="918"/>
      <c r="BQ78" s="918"/>
      <c r="BR78" s="918"/>
      <c r="BS78" s="566"/>
      <c r="BT78" s="399"/>
      <c r="BU78" s="399"/>
      <c r="BV78" s="399"/>
      <c r="BW78" s="567"/>
      <c r="BX78" s="399"/>
      <c r="BY78" s="399"/>
      <c r="BZ78" s="399"/>
      <c r="CA78" s="399"/>
      <c r="CB78" s="399"/>
      <c r="CC78" s="399"/>
      <c r="CD78" s="399"/>
      <c r="CE78" s="399"/>
      <c r="CF78" s="399"/>
      <c r="CG78" s="918"/>
      <c r="CH78" s="918"/>
      <c r="CI78" s="918"/>
      <c r="CJ78" s="566"/>
      <c r="CK78" s="399"/>
      <c r="CL78" s="399"/>
      <c r="CM78" s="399"/>
      <c r="CN78" s="567"/>
      <c r="CO78" s="399"/>
      <c r="CP78" s="399"/>
      <c r="CQ78" s="399"/>
      <c r="CR78" s="399"/>
      <c r="CS78" s="399"/>
      <c r="CT78" s="399"/>
      <c r="CU78" s="399"/>
      <c r="CV78" s="399"/>
      <c r="CW78" s="399"/>
      <c r="CX78" s="918"/>
      <c r="CY78" s="918"/>
      <c r="CZ78" s="918"/>
      <c r="DA78" s="566"/>
      <c r="DB78" s="399"/>
      <c r="DC78" s="399"/>
      <c r="DD78" s="399"/>
      <c r="DE78" s="567"/>
      <c r="DF78" s="399"/>
      <c r="DG78" s="399"/>
      <c r="DH78" s="399"/>
      <c r="DI78" s="399"/>
      <c r="DJ78" s="399"/>
      <c r="DK78" s="399"/>
      <c r="DL78" s="399"/>
      <c r="DM78" s="399"/>
      <c r="DN78" s="399"/>
      <c r="DO78" s="918"/>
      <c r="DP78" s="918"/>
      <c r="DQ78" s="918"/>
      <c r="DR78" s="566"/>
      <c r="DS78" s="399"/>
      <c r="DT78" s="399"/>
      <c r="DU78" s="399"/>
      <c r="DV78" s="567"/>
      <c r="DW78" s="399"/>
      <c r="DX78" s="399"/>
      <c r="DY78" s="399"/>
      <c r="DZ78" s="399"/>
      <c r="EA78" s="399"/>
      <c r="EB78" s="399"/>
      <c r="EC78" s="399"/>
      <c r="ED78" s="399"/>
      <c r="EE78" s="399"/>
      <c r="EF78" s="918"/>
      <c r="EG78" s="918"/>
      <c r="EH78" s="918"/>
      <c r="EI78" s="566"/>
      <c r="EJ78" s="399"/>
      <c r="EK78" s="399"/>
      <c r="EL78" s="399"/>
      <c r="EM78" s="567"/>
      <c r="EN78" s="399"/>
      <c r="EO78" s="399"/>
      <c r="EP78" s="399"/>
      <c r="EQ78" s="399"/>
      <c r="ER78" s="399"/>
      <c r="ES78" s="399"/>
      <c r="ET78" s="399"/>
      <c r="EU78" s="399"/>
      <c r="EV78" s="399"/>
      <c r="EW78" s="918"/>
      <c r="EX78" s="918"/>
      <c r="EY78" s="918"/>
      <c r="EZ78" s="566"/>
      <c r="FA78" s="399"/>
      <c r="FB78" s="399"/>
      <c r="FC78" s="399"/>
      <c r="FD78" s="567"/>
      <c r="FE78" s="399"/>
      <c r="FF78" s="399"/>
      <c r="FG78" s="399"/>
      <c r="FH78" s="399"/>
      <c r="FI78" s="399"/>
      <c r="FJ78" s="399"/>
      <c r="FK78" s="399"/>
      <c r="FL78" s="399"/>
      <c r="FM78" s="399"/>
      <c r="FN78" s="918"/>
      <c r="FO78" s="918"/>
      <c r="FP78" s="918"/>
      <c r="FQ78" s="566"/>
      <c r="FR78" s="399"/>
      <c r="FS78" s="399"/>
      <c r="FT78" s="399"/>
      <c r="FU78" s="567"/>
      <c r="FV78" s="399"/>
      <c r="FW78" s="399"/>
      <c r="FX78" s="399"/>
      <c r="FY78" s="399"/>
      <c r="FZ78" s="399"/>
      <c r="GA78" s="399"/>
      <c r="GB78" s="399"/>
      <c r="GC78" s="399"/>
      <c r="GD78" s="399"/>
      <c r="GE78" s="918"/>
      <c r="GF78" s="918"/>
      <c r="GG78" s="918"/>
      <c r="GH78" s="566"/>
      <c r="GI78" s="399"/>
      <c r="GJ78" s="399"/>
      <c r="GK78" s="399"/>
      <c r="GL78" s="567"/>
      <c r="GM78" s="399"/>
      <c r="GN78" s="399"/>
      <c r="GO78" s="399"/>
      <c r="GP78" s="399"/>
      <c r="GQ78" s="399"/>
      <c r="GR78" s="399"/>
      <c r="GS78" s="399"/>
      <c r="GT78" s="399"/>
      <c r="GU78" s="399"/>
      <c r="GV78" s="918"/>
      <c r="GW78" s="918"/>
      <c r="GX78" s="918"/>
      <c r="GY78" s="566"/>
      <c r="GZ78" s="399"/>
      <c r="HA78" s="399"/>
      <c r="HB78" s="399"/>
      <c r="HC78" s="567"/>
      <c r="HD78" s="399"/>
      <c r="HE78" s="399"/>
      <c r="HF78" s="399"/>
      <c r="HG78" s="399"/>
      <c r="HH78" s="399"/>
      <c r="HI78" s="399"/>
      <c r="HJ78" s="399"/>
      <c r="HK78" s="399"/>
      <c r="HL78" s="399"/>
      <c r="HM78" s="918"/>
      <c r="HN78" s="918"/>
      <c r="HO78" s="918"/>
      <c r="HP78" s="566"/>
      <c r="HQ78" s="399"/>
      <c r="HR78" s="399"/>
      <c r="HS78" s="399"/>
      <c r="HT78" s="567"/>
      <c r="HU78" s="399"/>
      <c r="HV78" s="399"/>
      <c r="HW78" s="399"/>
      <c r="HX78" s="399"/>
      <c r="HY78" s="399"/>
      <c r="HZ78" s="399"/>
      <c r="IA78" s="399"/>
      <c r="IB78" s="399"/>
      <c r="IC78" s="399"/>
      <c r="ID78" s="918"/>
      <c r="IE78" s="918"/>
      <c r="IF78" s="918"/>
      <c r="IG78" s="566"/>
      <c r="IH78" s="399"/>
      <c r="II78" s="399"/>
      <c r="IJ78" s="399"/>
      <c r="IK78" s="567"/>
      <c r="IL78" s="399"/>
      <c r="IM78" s="399"/>
      <c r="IN78" s="399"/>
      <c r="IO78" s="399"/>
      <c r="IP78" s="399"/>
      <c r="IQ78" s="399"/>
      <c r="IR78" s="399"/>
      <c r="IS78" s="399"/>
      <c r="IT78" s="399"/>
      <c r="IU78" s="918"/>
      <c r="IV78" s="918"/>
      <c r="IW78" s="918"/>
      <c r="IX78" s="566"/>
      <c r="IY78" s="399"/>
      <c r="IZ78" s="399"/>
      <c r="JA78" s="399"/>
      <c r="JB78" s="567"/>
      <c r="JC78" s="399"/>
      <c r="JD78" s="399"/>
      <c r="JE78" s="399"/>
      <c r="JF78" s="399"/>
      <c r="JG78" s="399"/>
      <c r="JH78" s="399"/>
      <c r="JI78" s="399"/>
      <c r="JJ78" s="399"/>
      <c r="JK78" s="399"/>
      <c r="JL78" s="918"/>
      <c r="JM78" s="918"/>
      <c r="JN78" s="918"/>
      <c r="JO78" s="566"/>
      <c r="JP78" s="399"/>
      <c r="JQ78" s="399"/>
      <c r="JR78" s="399"/>
      <c r="JS78" s="567"/>
      <c r="JT78" s="399"/>
      <c r="JU78" s="399"/>
      <c r="JV78" s="399"/>
      <c r="JW78" s="399"/>
      <c r="JX78" s="399"/>
      <c r="JY78" s="399"/>
      <c r="JZ78" s="399"/>
      <c r="KA78" s="399"/>
      <c r="KB78" s="399"/>
      <c r="KC78" s="918"/>
      <c r="KD78" s="918"/>
      <c r="KE78" s="918"/>
      <c r="KF78" s="566"/>
      <c r="KG78" s="399"/>
      <c r="KH78" s="399"/>
      <c r="KI78" s="399"/>
      <c r="KJ78" s="567"/>
      <c r="KK78" s="399"/>
      <c r="KL78" s="399"/>
      <c r="KM78" s="399"/>
      <c r="KN78" s="399"/>
      <c r="KO78" s="399"/>
      <c r="KP78" s="399"/>
      <c r="KQ78" s="399"/>
      <c r="KR78" s="399"/>
      <c r="KS78" s="399"/>
      <c r="KT78" s="918"/>
      <c r="KU78" s="918"/>
      <c r="KV78" s="918"/>
      <c r="KW78" s="566"/>
      <c r="KX78" s="399"/>
      <c r="KY78" s="399"/>
      <c r="KZ78" s="399"/>
      <c r="LA78" s="567"/>
      <c r="LB78" s="399"/>
      <c r="LC78" s="399"/>
      <c r="LD78" s="399"/>
      <c r="LE78" s="399"/>
      <c r="LF78" s="399"/>
      <c r="LG78" s="399"/>
      <c r="LH78" s="399"/>
      <c r="LI78" s="399"/>
      <c r="LJ78" s="399"/>
      <c r="LK78" s="918"/>
      <c r="LL78" s="918"/>
      <c r="LM78" s="918"/>
      <c r="LN78" s="566"/>
      <c r="LO78" s="399"/>
      <c r="LP78" s="399"/>
      <c r="LQ78" s="399"/>
      <c r="LR78" s="567"/>
      <c r="LS78" s="399"/>
      <c r="LT78" s="399"/>
      <c r="LU78" s="399"/>
      <c r="LV78" s="399"/>
      <c r="LW78" s="399"/>
      <c r="LX78" s="399"/>
      <c r="LY78" s="399"/>
      <c r="LZ78" s="399"/>
      <c r="MA78" s="399"/>
      <c r="MB78" s="918"/>
      <c r="MC78" s="918"/>
      <c r="MD78" s="918"/>
      <c r="ME78" s="566"/>
      <c r="MF78" s="399"/>
      <c r="MG78" s="399"/>
      <c r="MH78" s="399"/>
      <c r="MI78" s="567"/>
      <c r="MJ78" s="399"/>
      <c r="MK78" s="399"/>
      <c r="ML78" s="399"/>
      <c r="MM78" s="399"/>
      <c r="MN78" s="399"/>
      <c r="MO78" s="399"/>
      <c r="MP78" s="399"/>
      <c r="MQ78" s="399"/>
      <c r="MR78" s="399"/>
      <c r="MS78" s="918"/>
      <c r="MT78" s="918"/>
      <c r="MU78" s="918"/>
      <c r="MV78" s="566"/>
      <c r="MW78" s="399"/>
      <c r="MX78" s="399"/>
      <c r="MY78" s="399"/>
      <c r="MZ78" s="567"/>
      <c r="NA78" s="399"/>
      <c r="NB78" s="399"/>
      <c r="NC78" s="399"/>
      <c r="ND78" s="399"/>
      <c r="NE78" s="399"/>
      <c r="NF78" s="399"/>
      <c r="NG78" s="399"/>
      <c r="NH78" s="399"/>
      <c r="NI78" s="399"/>
      <c r="NJ78" s="918"/>
      <c r="NK78" s="918"/>
      <c r="NL78" s="918"/>
      <c r="NM78" s="566"/>
      <c r="NN78" s="399"/>
      <c r="NO78" s="399"/>
      <c r="NP78" s="399"/>
      <c r="NQ78" s="567"/>
      <c r="NR78" s="399"/>
      <c r="NS78" s="399"/>
      <c r="NT78" s="399"/>
      <c r="NU78" s="399"/>
      <c r="NV78" s="399"/>
      <c r="NW78" s="399"/>
      <c r="NX78" s="399"/>
      <c r="NY78" s="399"/>
      <c r="NZ78" s="399"/>
      <c r="OA78" s="918"/>
      <c r="OB78" s="918"/>
      <c r="OC78" s="918"/>
      <c r="OD78" s="566"/>
      <c r="OE78" s="399"/>
      <c r="OF78" s="399"/>
      <c r="OG78" s="399"/>
      <c r="OH78" s="567"/>
      <c r="OI78" s="399"/>
      <c r="OJ78" s="399"/>
      <c r="OK78" s="399"/>
      <c r="OL78" s="399"/>
      <c r="OM78" s="399"/>
      <c r="ON78" s="399"/>
      <c r="OO78" s="399"/>
      <c r="OP78" s="399"/>
      <c r="OQ78" s="399"/>
      <c r="OR78" s="918"/>
      <c r="OS78" s="918"/>
      <c r="OT78" s="918"/>
      <c r="OU78" s="566"/>
      <c r="OV78" s="399"/>
      <c r="OW78" s="399"/>
      <c r="OX78" s="399"/>
      <c r="OY78" s="567"/>
      <c r="OZ78" s="399"/>
      <c r="PA78" s="399"/>
      <c r="PB78" s="399"/>
      <c r="PC78" s="399"/>
      <c r="PD78" s="399"/>
      <c r="PE78" s="399"/>
      <c r="PF78" s="399"/>
      <c r="PG78" s="399"/>
      <c r="PH78" s="399"/>
      <c r="PI78" s="918"/>
      <c r="PJ78" s="918"/>
      <c r="PK78" s="918"/>
      <c r="PL78" s="566"/>
      <c r="PM78" s="399"/>
      <c r="PN78" s="399"/>
      <c r="PO78" s="399"/>
      <c r="PP78" s="567"/>
      <c r="PQ78" s="399"/>
      <c r="PR78" s="399"/>
      <c r="PS78" s="399"/>
      <c r="PT78" s="399"/>
      <c r="PU78" s="399"/>
      <c r="PV78" s="399"/>
      <c r="PW78" s="399"/>
      <c r="PX78" s="399"/>
      <c r="PY78" s="399"/>
      <c r="PZ78" s="918"/>
      <c r="QA78" s="918"/>
      <c r="QB78" s="918"/>
      <c r="QC78" s="566"/>
      <c r="QD78" s="399"/>
      <c r="QE78" s="399"/>
      <c r="QF78" s="399"/>
      <c r="QG78" s="567"/>
      <c r="QH78" s="399"/>
      <c r="QI78" s="399"/>
      <c r="QJ78" s="399"/>
      <c r="QK78" s="399"/>
      <c r="QL78" s="399"/>
      <c r="QM78" s="399"/>
      <c r="QN78" s="399"/>
      <c r="QO78" s="399"/>
      <c r="QP78" s="399"/>
      <c r="QQ78" s="918"/>
      <c r="QR78" s="918"/>
      <c r="QS78" s="918"/>
      <c r="QT78" s="566"/>
      <c r="QU78" s="399"/>
      <c r="QV78" s="399"/>
      <c r="QW78" s="399"/>
      <c r="QX78" s="567"/>
      <c r="QY78" s="399"/>
      <c r="QZ78" s="399"/>
      <c r="RA78" s="399"/>
      <c r="RB78" s="399"/>
      <c r="RC78" s="399"/>
      <c r="RD78" s="399"/>
      <c r="RE78" s="399"/>
      <c r="RF78" s="399"/>
      <c r="RG78" s="399"/>
      <c r="RH78" s="918"/>
      <c r="RI78" s="918"/>
      <c r="RJ78" s="918"/>
      <c r="RK78" s="566"/>
      <c r="RL78" s="399"/>
      <c r="RM78" s="399"/>
      <c r="RN78" s="399"/>
      <c r="RO78" s="567"/>
      <c r="RP78" s="399"/>
      <c r="RQ78" s="399"/>
      <c r="RR78" s="399"/>
      <c r="RS78" s="399"/>
      <c r="RT78" s="399"/>
      <c r="RU78" s="399"/>
      <c r="RV78" s="399"/>
      <c r="RW78" s="399"/>
      <c r="RX78" s="399"/>
      <c r="RY78" s="918"/>
      <c r="RZ78" s="918"/>
      <c r="SA78" s="918"/>
      <c r="SB78" s="566"/>
      <c r="SC78" s="399"/>
      <c r="SD78" s="399"/>
      <c r="SE78" s="399"/>
      <c r="SF78" s="567"/>
      <c r="SG78" s="399"/>
      <c r="SH78" s="399"/>
      <c r="SI78" s="399"/>
      <c r="SJ78" s="399"/>
      <c r="SK78" s="399"/>
      <c r="SL78" s="399"/>
      <c r="SM78" s="399"/>
      <c r="SN78" s="399"/>
      <c r="SO78" s="399"/>
      <c r="SP78" s="918"/>
      <c r="SQ78" s="918"/>
      <c r="SR78" s="918"/>
      <c r="SS78" s="566"/>
      <c r="ST78" s="399"/>
      <c r="SU78" s="399"/>
      <c r="SV78" s="399"/>
      <c r="SW78" s="567"/>
      <c r="SX78" s="399"/>
      <c r="SY78" s="399"/>
      <c r="SZ78" s="399"/>
      <c r="TA78" s="399"/>
      <c r="TB78" s="399"/>
      <c r="TC78" s="399"/>
      <c r="TD78" s="399"/>
      <c r="TE78" s="399"/>
      <c r="TF78" s="399"/>
      <c r="TG78" s="918"/>
      <c r="TH78" s="918"/>
      <c r="TI78" s="918"/>
      <c r="TJ78" s="566"/>
      <c r="TK78" s="399"/>
      <c r="TL78" s="399"/>
      <c r="TM78" s="399"/>
      <c r="TN78" s="567"/>
      <c r="TO78" s="399"/>
      <c r="TP78" s="399"/>
      <c r="TQ78" s="399"/>
      <c r="TR78" s="399"/>
      <c r="TS78" s="399"/>
      <c r="TT78" s="399"/>
      <c r="TU78" s="399"/>
      <c r="TV78" s="399"/>
      <c r="TW78" s="399"/>
      <c r="TX78" s="918"/>
      <c r="TY78" s="918"/>
      <c r="TZ78" s="918"/>
      <c r="UA78" s="566"/>
      <c r="UB78" s="399"/>
      <c r="UC78" s="399"/>
      <c r="UD78" s="399"/>
      <c r="UE78" s="567"/>
      <c r="UF78" s="399"/>
      <c r="UG78" s="399"/>
      <c r="UH78" s="399"/>
      <c r="UI78" s="399"/>
      <c r="UJ78" s="399"/>
      <c r="UK78" s="399"/>
      <c r="UL78" s="399"/>
      <c r="UM78" s="399"/>
      <c r="UN78" s="399"/>
      <c r="UO78" s="918"/>
      <c r="UP78" s="918"/>
      <c r="UQ78" s="918"/>
      <c r="UR78" s="566"/>
      <c r="US78" s="399"/>
      <c r="UT78" s="399"/>
      <c r="UU78" s="399"/>
      <c r="UV78" s="567"/>
      <c r="UW78" s="399"/>
      <c r="UX78" s="399"/>
      <c r="UY78" s="399"/>
      <c r="UZ78" s="399"/>
      <c r="VA78" s="399"/>
      <c r="VB78" s="399"/>
      <c r="VC78" s="399"/>
      <c r="VD78" s="399"/>
      <c r="VE78" s="399"/>
      <c r="VF78" s="918"/>
      <c r="VG78" s="918"/>
      <c r="VH78" s="918"/>
      <c r="VI78" s="566"/>
      <c r="VJ78" s="399"/>
      <c r="VK78" s="399"/>
      <c r="VL78" s="399"/>
      <c r="VM78" s="567"/>
      <c r="VN78" s="399"/>
      <c r="VO78" s="399"/>
      <c r="VP78" s="399"/>
      <c r="VQ78" s="399"/>
      <c r="VR78" s="399"/>
      <c r="VS78" s="399"/>
      <c r="VT78" s="399"/>
      <c r="VU78" s="399"/>
      <c r="VV78" s="399"/>
      <c r="VW78" s="918"/>
      <c r="VX78" s="918"/>
      <c r="VY78" s="918"/>
      <c r="VZ78" s="566"/>
      <c r="WA78" s="399"/>
      <c r="WB78" s="399"/>
      <c r="WC78" s="399"/>
      <c r="WD78" s="567"/>
      <c r="WE78" s="399"/>
      <c r="WF78" s="399"/>
      <c r="WG78" s="399"/>
      <c r="WH78" s="399"/>
      <c r="WI78" s="399"/>
      <c r="WJ78" s="399"/>
      <c r="WK78" s="399"/>
      <c r="WL78" s="399"/>
      <c r="WM78" s="399"/>
      <c r="WN78" s="918"/>
      <c r="WO78" s="918"/>
      <c r="WP78" s="918"/>
      <c r="WQ78" s="566"/>
      <c r="WR78" s="399"/>
      <c r="WS78" s="399"/>
      <c r="WT78" s="399"/>
      <c r="WU78" s="567"/>
      <c r="WV78" s="399"/>
      <c r="WW78" s="399"/>
      <c r="WX78" s="399"/>
      <c r="WY78" s="399"/>
      <c r="WZ78" s="399"/>
      <c r="XA78" s="399"/>
      <c r="XB78" s="399"/>
      <c r="XC78" s="399"/>
      <c r="XD78" s="399"/>
      <c r="XE78" s="918"/>
      <c r="XF78" s="918"/>
      <c r="XG78" s="918"/>
      <c r="XH78" s="566"/>
      <c r="XI78" s="399"/>
      <c r="XJ78" s="399"/>
      <c r="XK78" s="399"/>
      <c r="XL78" s="567"/>
      <c r="XM78" s="399"/>
      <c r="XN78" s="399"/>
      <c r="XO78" s="399"/>
      <c r="XP78" s="399"/>
      <c r="XQ78" s="399"/>
      <c r="XR78" s="399"/>
      <c r="XS78" s="399"/>
      <c r="XT78" s="399"/>
      <c r="XU78" s="399"/>
      <c r="XV78" s="918"/>
      <c r="XW78" s="918"/>
      <c r="XX78" s="918"/>
      <c r="XY78" s="566"/>
      <c r="XZ78" s="399"/>
      <c r="YA78" s="399"/>
      <c r="YB78" s="399"/>
      <c r="YC78" s="567"/>
      <c r="YD78" s="399"/>
      <c r="YE78" s="399"/>
      <c r="YF78" s="399"/>
      <c r="YG78" s="399"/>
      <c r="YH78" s="399"/>
      <c r="YI78" s="399"/>
      <c r="YJ78" s="399"/>
      <c r="YK78" s="399"/>
      <c r="YL78" s="399"/>
      <c r="YM78" s="918"/>
      <c r="YN78" s="918"/>
      <c r="YO78" s="918"/>
      <c r="YP78" s="566"/>
      <c r="YQ78" s="399"/>
      <c r="YR78" s="399"/>
      <c r="YS78" s="399"/>
      <c r="YT78" s="567"/>
      <c r="YU78" s="399"/>
      <c r="YV78" s="399"/>
      <c r="YW78" s="399"/>
      <c r="YX78" s="399"/>
      <c r="YY78" s="399"/>
      <c r="YZ78" s="399"/>
      <c r="ZA78" s="399"/>
      <c r="ZB78" s="399"/>
      <c r="ZC78" s="399"/>
      <c r="ZD78" s="918"/>
      <c r="ZE78" s="918"/>
      <c r="ZF78" s="918"/>
      <c r="ZG78" s="566"/>
      <c r="ZH78" s="399"/>
      <c r="ZI78" s="399"/>
      <c r="ZJ78" s="399"/>
      <c r="ZK78" s="567"/>
      <c r="ZL78" s="399"/>
      <c r="ZM78" s="399"/>
      <c r="ZN78" s="399"/>
      <c r="ZO78" s="399"/>
      <c r="ZP78" s="399"/>
      <c r="ZQ78" s="399"/>
      <c r="ZR78" s="399"/>
      <c r="ZS78" s="399"/>
      <c r="ZT78" s="399"/>
      <c r="ZU78" s="918"/>
      <c r="ZV78" s="918"/>
      <c r="ZW78" s="918"/>
      <c r="ZX78" s="566"/>
      <c r="ZY78" s="399"/>
      <c r="ZZ78" s="399"/>
      <c r="AAA78" s="399"/>
      <c r="AAB78" s="567"/>
      <c r="AAC78" s="399"/>
      <c r="AAD78" s="399"/>
      <c r="AAE78" s="399"/>
      <c r="AAF78" s="399"/>
      <c r="AAG78" s="399"/>
      <c r="AAH78" s="399"/>
      <c r="AAI78" s="399"/>
      <c r="AAJ78" s="399"/>
      <c r="AAK78" s="399"/>
      <c r="AAL78" s="918"/>
      <c r="AAM78" s="918"/>
      <c r="AAN78" s="918"/>
      <c r="AAO78" s="566"/>
      <c r="AAP78" s="399"/>
      <c r="AAQ78" s="399"/>
      <c r="AAR78" s="399"/>
      <c r="AAS78" s="567"/>
      <c r="AAT78" s="399"/>
      <c r="AAU78" s="399"/>
      <c r="AAV78" s="399"/>
      <c r="AAW78" s="399"/>
      <c r="AAX78" s="399"/>
      <c r="AAY78" s="399"/>
      <c r="AAZ78" s="399"/>
      <c r="ABA78" s="399"/>
      <c r="ABB78" s="399"/>
      <c r="ABC78" s="918"/>
      <c r="ABD78" s="918"/>
      <c r="ABE78" s="918"/>
      <c r="ABF78" s="566"/>
      <c r="ABG78" s="399"/>
      <c r="ABH78" s="399"/>
      <c r="ABI78" s="399"/>
      <c r="ABJ78" s="567"/>
      <c r="ABK78" s="399"/>
      <c r="ABL78" s="399"/>
      <c r="ABM78" s="399"/>
      <c r="ABN78" s="399"/>
      <c r="ABO78" s="399"/>
      <c r="ABP78" s="399"/>
      <c r="ABQ78" s="399"/>
      <c r="ABR78" s="399"/>
      <c r="ABS78" s="399"/>
      <c r="ABT78" s="918"/>
      <c r="ABU78" s="918"/>
      <c r="ABV78" s="918"/>
      <c r="ABW78" s="566"/>
      <c r="ABX78" s="399"/>
      <c r="ABY78" s="399"/>
      <c r="ABZ78" s="399"/>
      <c r="ACA78" s="567"/>
      <c r="ACB78" s="399"/>
      <c r="ACC78" s="399"/>
      <c r="ACD78" s="399"/>
      <c r="ACE78" s="399"/>
      <c r="ACF78" s="399"/>
      <c r="ACG78" s="399"/>
      <c r="ACH78" s="399"/>
      <c r="ACI78" s="399"/>
      <c r="ACJ78" s="399"/>
      <c r="ACK78" s="918"/>
      <c r="ACL78" s="918"/>
      <c r="ACM78" s="918"/>
      <c r="ACN78" s="566"/>
      <c r="ACO78" s="399"/>
      <c r="ACP78" s="399"/>
      <c r="ACQ78" s="399"/>
      <c r="ACR78" s="567"/>
      <c r="ACS78" s="399"/>
      <c r="ACT78" s="399"/>
      <c r="ACU78" s="399"/>
      <c r="ACV78" s="399"/>
      <c r="ACW78" s="399"/>
      <c r="ACX78" s="399"/>
      <c r="ACY78" s="399"/>
      <c r="ACZ78" s="399"/>
      <c r="ADA78" s="399"/>
      <c r="ADB78" s="918"/>
      <c r="ADC78" s="918"/>
      <c r="ADD78" s="918"/>
      <c r="ADE78" s="566"/>
      <c r="ADF78" s="399"/>
      <c r="ADG78" s="399"/>
      <c r="ADH78" s="399"/>
      <c r="ADI78" s="567"/>
      <c r="ADJ78" s="399"/>
      <c r="ADK78" s="399"/>
      <c r="ADL78" s="399"/>
      <c r="ADM78" s="399"/>
      <c r="ADN78" s="399"/>
      <c r="ADO78" s="399"/>
      <c r="ADP78" s="399"/>
      <c r="ADQ78" s="399"/>
      <c r="ADR78" s="399"/>
      <c r="ADS78" s="918"/>
      <c r="ADT78" s="918"/>
      <c r="ADU78" s="918"/>
      <c r="ADV78" s="566"/>
      <c r="ADW78" s="399"/>
      <c r="ADX78" s="399"/>
      <c r="ADY78" s="399"/>
      <c r="ADZ78" s="567"/>
      <c r="AEA78" s="399"/>
      <c r="AEB78" s="399"/>
      <c r="AEC78" s="399"/>
      <c r="AED78" s="399"/>
      <c r="AEE78" s="399"/>
      <c r="AEF78" s="399"/>
      <c r="AEG78" s="399"/>
      <c r="AEH78" s="399"/>
      <c r="AEI78" s="399"/>
      <c r="AEJ78" s="918"/>
      <c r="AEK78" s="918"/>
      <c r="AEL78" s="918"/>
      <c r="AEM78" s="566"/>
      <c r="AEN78" s="399"/>
      <c r="AEO78" s="399"/>
      <c r="AEP78" s="399"/>
      <c r="AEQ78" s="567"/>
      <c r="AER78" s="399"/>
      <c r="AES78" s="399"/>
      <c r="AET78" s="399"/>
      <c r="AEU78" s="399"/>
      <c r="AEV78" s="399"/>
      <c r="AEW78" s="399"/>
      <c r="AEX78" s="399"/>
      <c r="AEY78" s="399"/>
      <c r="AEZ78" s="399"/>
      <c r="AFA78" s="918"/>
      <c r="AFB78" s="918"/>
      <c r="AFC78" s="918"/>
      <c r="AFD78" s="566"/>
      <c r="AFE78" s="399"/>
      <c r="AFF78" s="399"/>
      <c r="AFG78" s="399"/>
      <c r="AFH78" s="567"/>
      <c r="AFI78" s="399"/>
      <c r="AFJ78" s="399"/>
      <c r="AFK78" s="399"/>
      <c r="AFL78" s="399"/>
      <c r="AFM78" s="399"/>
      <c r="AFN78" s="399"/>
      <c r="AFO78" s="399"/>
      <c r="AFP78" s="399"/>
      <c r="AFQ78" s="399"/>
      <c r="AFR78" s="918"/>
      <c r="AFS78" s="918"/>
      <c r="AFT78" s="918"/>
      <c r="AFU78" s="566"/>
      <c r="AFV78" s="399"/>
      <c r="AFW78" s="399"/>
      <c r="AFX78" s="399"/>
      <c r="AFY78" s="567"/>
      <c r="AFZ78" s="399"/>
      <c r="AGA78" s="399"/>
      <c r="AGB78" s="399"/>
      <c r="AGC78" s="399"/>
      <c r="AGD78" s="399"/>
      <c r="AGE78" s="399"/>
      <c r="AGF78" s="399"/>
      <c r="AGG78" s="399"/>
      <c r="AGH78" s="399"/>
      <c r="AGI78" s="918"/>
      <c r="AGJ78" s="918"/>
      <c r="AGK78" s="918"/>
      <c r="AGL78" s="566"/>
      <c r="AGM78" s="399"/>
      <c r="AGN78" s="399"/>
      <c r="AGO78" s="399"/>
      <c r="AGP78" s="567"/>
      <c r="AGQ78" s="399"/>
      <c r="AGR78" s="399"/>
      <c r="AGS78" s="399"/>
      <c r="AGT78" s="399"/>
      <c r="AGU78" s="399"/>
      <c r="AGV78" s="399"/>
      <c r="AGW78" s="399"/>
      <c r="AGX78" s="399"/>
      <c r="AGY78" s="399"/>
      <c r="AGZ78" s="918"/>
      <c r="AHA78" s="918"/>
      <c r="AHB78" s="918"/>
      <c r="AHC78" s="566"/>
      <c r="AHD78" s="399"/>
      <c r="AHE78" s="399"/>
      <c r="AHF78" s="399"/>
      <c r="AHG78" s="567"/>
      <c r="AHH78" s="399"/>
      <c r="AHI78" s="399"/>
      <c r="AHJ78" s="399"/>
      <c r="AHK78" s="399"/>
      <c r="AHL78" s="399"/>
      <c r="AHM78" s="399"/>
      <c r="AHN78" s="399"/>
      <c r="AHO78" s="399"/>
      <c r="AHP78" s="399"/>
      <c r="AHQ78" s="918"/>
      <c r="AHR78" s="918"/>
      <c r="AHS78" s="918"/>
      <c r="AHT78" s="566"/>
      <c r="AHU78" s="399"/>
      <c r="AHV78" s="399"/>
      <c r="AHW78" s="399"/>
      <c r="AHX78" s="567"/>
      <c r="AHY78" s="399"/>
      <c r="AHZ78" s="399"/>
      <c r="AIA78" s="399"/>
      <c r="AIB78" s="399"/>
      <c r="AIC78" s="399"/>
      <c r="AID78" s="399"/>
      <c r="AIE78" s="399"/>
      <c r="AIF78" s="399"/>
      <c r="AIG78" s="399"/>
      <c r="AIH78" s="918"/>
      <c r="AII78" s="918"/>
      <c r="AIJ78" s="918"/>
      <c r="AIK78" s="566"/>
      <c r="AIL78" s="399"/>
      <c r="AIM78" s="399"/>
      <c r="AIN78" s="399"/>
      <c r="AIO78" s="567"/>
      <c r="AIP78" s="399"/>
      <c r="AIQ78" s="399"/>
      <c r="AIR78" s="399"/>
      <c r="AIS78" s="399"/>
      <c r="AIT78" s="399"/>
      <c r="AIU78" s="399"/>
      <c r="AIV78" s="399"/>
      <c r="AIW78" s="399"/>
      <c r="AIX78" s="399"/>
      <c r="AIY78" s="918"/>
      <c r="AIZ78" s="918"/>
      <c r="AJA78" s="918"/>
      <c r="AJB78" s="566"/>
      <c r="AJC78" s="399"/>
      <c r="AJD78" s="399"/>
      <c r="AJE78" s="399"/>
      <c r="AJF78" s="567"/>
      <c r="AJG78" s="399"/>
      <c r="AJH78" s="399"/>
      <c r="AJI78" s="399"/>
      <c r="AJJ78" s="399"/>
      <c r="AJK78" s="399"/>
      <c r="AJL78" s="399"/>
      <c r="AJM78" s="399"/>
      <c r="AJN78" s="399"/>
      <c r="AJO78" s="399"/>
      <c r="AJP78" s="918"/>
      <c r="AJQ78" s="918"/>
      <c r="AJR78" s="918"/>
      <c r="AJS78" s="566"/>
      <c r="AJT78" s="399"/>
      <c r="AJU78" s="399"/>
      <c r="AJV78" s="399"/>
      <c r="AJW78" s="567"/>
      <c r="AJX78" s="399"/>
      <c r="AJY78" s="399"/>
      <c r="AJZ78" s="399"/>
      <c r="AKA78" s="399"/>
      <c r="AKB78" s="399"/>
      <c r="AKC78" s="399"/>
      <c r="AKD78" s="399"/>
      <c r="AKE78" s="399"/>
      <c r="AKF78" s="399"/>
      <c r="AKG78" s="918"/>
      <c r="AKH78" s="918"/>
      <c r="AKI78" s="918"/>
      <c r="AKJ78" s="566"/>
      <c r="AKK78" s="399"/>
      <c r="AKL78" s="399"/>
      <c r="AKM78" s="399"/>
      <c r="AKN78" s="567"/>
      <c r="AKO78" s="399"/>
      <c r="AKP78" s="399"/>
      <c r="AKQ78" s="399"/>
      <c r="AKR78" s="399"/>
      <c r="AKS78" s="399"/>
      <c r="AKT78" s="399"/>
      <c r="AKU78" s="399"/>
      <c r="AKV78" s="399"/>
      <c r="AKW78" s="399"/>
      <c r="AKX78" s="918"/>
      <c r="AKY78" s="918"/>
      <c r="AKZ78" s="918"/>
      <c r="ALA78" s="566"/>
      <c r="ALB78" s="399"/>
      <c r="ALC78" s="399"/>
      <c r="ALD78" s="399"/>
      <c r="ALE78" s="567"/>
      <c r="ALF78" s="399"/>
      <c r="ALG78" s="399"/>
      <c r="ALH78" s="399"/>
      <c r="ALI78" s="399"/>
      <c r="ALJ78" s="399"/>
      <c r="ALK78" s="399"/>
      <c r="ALL78" s="399"/>
      <c r="ALM78" s="399"/>
      <c r="ALN78" s="399"/>
      <c r="ALO78" s="918"/>
      <c r="ALP78" s="918"/>
      <c r="ALQ78" s="918"/>
      <c r="ALR78" s="566"/>
      <c r="ALS78" s="399"/>
      <c r="ALT78" s="399"/>
      <c r="ALU78" s="399"/>
      <c r="ALV78" s="567"/>
      <c r="ALW78" s="399"/>
      <c r="ALX78" s="399"/>
      <c r="ALY78" s="399"/>
      <c r="ALZ78" s="399"/>
      <c r="AMA78" s="399"/>
      <c r="AMB78" s="399"/>
      <c r="AMC78" s="399"/>
      <c r="AMD78" s="399"/>
      <c r="AME78" s="399"/>
      <c r="AMF78" s="918"/>
      <c r="AMG78" s="918"/>
      <c r="AMH78" s="918"/>
      <c r="AMI78" s="566"/>
      <c r="AMJ78" s="399"/>
      <c r="AMK78" s="399"/>
      <c r="AML78" s="399"/>
      <c r="AMM78" s="567"/>
      <c r="AMN78" s="399"/>
      <c r="AMO78" s="399"/>
      <c r="AMP78" s="399"/>
      <c r="AMQ78" s="399"/>
      <c r="AMR78" s="399"/>
      <c r="AMS78" s="399"/>
      <c r="AMT78" s="399"/>
      <c r="AMU78" s="399"/>
      <c r="AMV78" s="399"/>
      <c r="AMW78" s="918"/>
      <c r="AMX78" s="918"/>
      <c r="AMY78" s="918"/>
      <c r="AMZ78" s="566"/>
      <c r="ANA78" s="399"/>
      <c r="ANB78" s="399"/>
      <c r="ANC78" s="399"/>
      <c r="AND78" s="567"/>
      <c r="ANE78" s="399"/>
      <c r="ANF78" s="399"/>
      <c r="ANG78" s="399"/>
      <c r="ANH78" s="399"/>
      <c r="ANI78" s="399"/>
      <c r="ANJ78" s="399"/>
      <c r="ANK78" s="399"/>
      <c r="ANL78" s="399"/>
      <c r="ANM78" s="399"/>
      <c r="ANN78" s="918"/>
      <c r="ANO78" s="918"/>
      <c r="ANP78" s="918"/>
      <c r="ANQ78" s="566"/>
      <c r="ANR78" s="399"/>
      <c r="ANS78" s="399"/>
      <c r="ANT78" s="399"/>
      <c r="ANU78" s="567"/>
      <c r="ANV78" s="399"/>
      <c r="ANW78" s="399"/>
      <c r="ANX78" s="399"/>
      <c r="ANY78" s="399"/>
      <c r="ANZ78" s="399"/>
      <c r="AOA78" s="399"/>
      <c r="AOB78" s="399"/>
      <c r="AOC78" s="399"/>
      <c r="AOD78" s="399"/>
      <c r="AOE78" s="918"/>
      <c r="AOF78" s="918"/>
      <c r="AOG78" s="918"/>
      <c r="AOH78" s="566"/>
      <c r="AOI78" s="399"/>
      <c r="AOJ78" s="399"/>
      <c r="AOK78" s="399"/>
      <c r="AOL78" s="567"/>
      <c r="AOM78" s="399"/>
      <c r="AON78" s="399"/>
      <c r="AOO78" s="399"/>
      <c r="AOP78" s="399"/>
      <c r="AOQ78" s="399"/>
      <c r="AOR78" s="399"/>
      <c r="AOS78" s="399"/>
      <c r="AOT78" s="399"/>
      <c r="AOU78" s="399"/>
      <c r="AOV78" s="918"/>
      <c r="AOW78" s="918"/>
      <c r="AOX78" s="918"/>
      <c r="AOY78" s="566"/>
      <c r="AOZ78" s="399"/>
      <c r="APA78" s="399"/>
      <c r="APB78" s="399"/>
      <c r="APC78" s="567"/>
      <c r="APD78" s="399"/>
      <c r="APE78" s="399"/>
      <c r="APF78" s="399"/>
      <c r="APG78" s="399"/>
      <c r="APH78" s="399"/>
      <c r="API78" s="399"/>
      <c r="APJ78" s="399"/>
      <c r="APK78" s="399"/>
      <c r="APL78" s="399"/>
      <c r="APM78" s="918"/>
      <c r="APN78" s="918"/>
      <c r="APO78" s="918"/>
      <c r="APP78" s="566"/>
      <c r="APQ78" s="399"/>
      <c r="APR78" s="399"/>
      <c r="APS78" s="399"/>
      <c r="APT78" s="567"/>
      <c r="APU78" s="399"/>
      <c r="APV78" s="399"/>
      <c r="APW78" s="399"/>
      <c r="APX78" s="399"/>
      <c r="APY78" s="399"/>
      <c r="APZ78" s="399"/>
      <c r="AQA78" s="399"/>
      <c r="AQB78" s="399"/>
      <c r="AQC78" s="399"/>
      <c r="AQD78" s="918"/>
      <c r="AQE78" s="918"/>
      <c r="AQF78" s="918"/>
      <c r="AQG78" s="566"/>
      <c r="AQH78" s="399"/>
      <c r="AQI78" s="399"/>
      <c r="AQJ78" s="399"/>
      <c r="AQK78" s="567"/>
      <c r="AQL78" s="399"/>
      <c r="AQM78" s="399"/>
      <c r="AQN78" s="399"/>
      <c r="AQO78" s="399"/>
      <c r="AQP78" s="399"/>
      <c r="AQQ78" s="399"/>
      <c r="AQR78" s="399"/>
      <c r="AQS78" s="399"/>
      <c r="AQT78" s="399"/>
      <c r="AQU78" s="918"/>
      <c r="AQV78" s="918"/>
      <c r="AQW78" s="918"/>
      <c r="AQX78" s="566"/>
      <c r="AQY78" s="399"/>
      <c r="AQZ78" s="399"/>
      <c r="ARA78" s="399"/>
      <c r="ARB78" s="567"/>
      <c r="ARC78" s="399"/>
      <c r="ARD78" s="399"/>
      <c r="ARE78" s="399"/>
      <c r="ARF78" s="399"/>
      <c r="ARG78" s="399"/>
      <c r="ARH78" s="399"/>
      <c r="ARI78" s="399"/>
      <c r="ARJ78" s="399"/>
      <c r="ARK78" s="399"/>
      <c r="ARL78" s="918"/>
      <c r="ARM78" s="918"/>
      <c r="ARN78" s="918"/>
      <c r="ARO78" s="566"/>
      <c r="ARP78" s="399"/>
      <c r="ARQ78" s="399"/>
      <c r="ARR78" s="399"/>
      <c r="ARS78" s="567"/>
      <c r="ART78" s="399"/>
      <c r="ARU78" s="399"/>
      <c r="ARV78" s="399"/>
      <c r="ARW78" s="399"/>
      <c r="ARX78" s="399"/>
      <c r="ARY78" s="399"/>
      <c r="ARZ78" s="399"/>
      <c r="ASA78" s="399"/>
      <c r="ASB78" s="399"/>
      <c r="ASC78" s="918"/>
      <c r="ASD78" s="918"/>
      <c r="ASE78" s="918"/>
      <c r="ASF78" s="566"/>
      <c r="ASG78" s="399"/>
      <c r="ASH78" s="399"/>
      <c r="ASI78" s="399"/>
      <c r="ASJ78" s="567"/>
      <c r="ASK78" s="399"/>
      <c r="ASL78" s="399"/>
      <c r="ASM78" s="399"/>
      <c r="ASN78" s="399"/>
      <c r="ASO78" s="399"/>
      <c r="ASP78" s="399"/>
      <c r="ASQ78" s="399"/>
      <c r="ASR78" s="399"/>
      <c r="ASS78" s="399"/>
      <c r="AST78" s="918"/>
      <c r="ASU78" s="918"/>
      <c r="ASV78" s="918"/>
      <c r="ASW78" s="566"/>
      <c r="ASX78" s="399"/>
      <c r="ASY78" s="399"/>
      <c r="ASZ78" s="399"/>
      <c r="ATA78" s="567"/>
      <c r="ATB78" s="399"/>
      <c r="ATC78" s="399"/>
      <c r="ATD78" s="399"/>
      <c r="ATE78" s="399"/>
      <c r="ATF78" s="399"/>
      <c r="ATG78" s="399"/>
      <c r="ATH78" s="399"/>
      <c r="ATI78" s="399"/>
      <c r="ATJ78" s="399"/>
      <c r="ATK78" s="918"/>
      <c r="ATL78" s="918"/>
      <c r="ATM78" s="918"/>
      <c r="ATN78" s="566"/>
      <c r="ATO78" s="399"/>
      <c r="ATP78" s="399"/>
      <c r="ATQ78" s="399"/>
      <c r="ATR78" s="567"/>
      <c r="ATS78" s="399"/>
      <c r="ATT78" s="399"/>
      <c r="ATU78" s="399"/>
      <c r="ATV78" s="399"/>
      <c r="ATW78" s="399"/>
      <c r="ATX78" s="399"/>
      <c r="ATY78" s="399"/>
      <c r="ATZ78" s="399"/>
      <c r="AUA78" s="399"/>
      <c r="AUB78" s="918"/>
      <c r="AUC78" s="918"/>
      <c r="AUD78" s="918"/>
      <c r="AUE78" s="566"/>
      <c r="AUF78" s="399"/>
      <c r="AUG78" s="399"/>
      <c r="AUH78" s="399"/>
      <c r="AUI78" s="567"/>
      <c r="AUJ78" s="399"/>
      <c r="AUK78" s="399"/>
      <c r="AUL78" s="399"/>
      <c r="AUM78" s="399"/>
      <c r="AUN78" s="399"/>
      <c r="AUO78" s="399"/>
      <c r="AUP78" s="399"/>
      <c r="AUQ78" s="399"/>
      <c r="AUR78" s="399"/>
      <c r="AUS78" s="918"/>
      <c r="AUT78" s="918"/>
      <c r="AUU78" s="918"/>
      <c r="AUV78" s="566"/>
      <c r="AUW78" s="399"/>
      <c r="AUX78" s="399"/>
      <c r="AUY78" s="399"/>
      <c r="AUZ78" s="567"/>
      <c r="AVA78" s="399"/>
      <c r="AVB78" s="399"/>
      <c r="AVC78" s="399"/>
      <c r="AVD78" s="399"/>
      <c r="AVE78" s="399"/>
      <c r="AVF78" s="399"/>
      <c r="AVG78" s="399"/>
      <c r="AVH78" s="399"/>
      <c r="AVI78" s="399"/>
      <c r="AVJ78" s="918"/>
      <c r="AVK78" s="918"/>
      <c r="AVL78" s="918"/>
      <c r="AVM78" s="566"/>
      <c r="AVN78" s="399"/>
      <c r="AVO78" s="399"/>
      <c r="AVP78" s="399"/>
      <c r="AVQ78" s="567"/>
      <c r="AVR78" s="399"/>
      <c r="AVS78" s="399"/>
      <c r="AVT78" s="399"/>
      <c r="AVU78" s="399"/>
      <c r="AVV78" s="399"/>
      <c r="AVW78" s="399"/>
      <c r="AVX78" s="399"/>
      <c r="AVY78" s="399"/>
      <c r="AVZ78" s="399"/>
      <c r="AWA78" s="918"/>
      <c r="AWB78" s="918"/>
      <c r="AWC78" s="918"/>
      <c r="AWD78" s="566"/>
      <c r="AWE78" s="399"/>
      <c r="AWF78" s="399"/>
      <c r="AWG78" s="399"/>
      <c r="AWH78" s="567"/>
      <c r="AWI78" s="399"/>
      <c r="AWJ78" s="399"/>
      <c r="AWK78" s="399"/>
      <c r="AWL78" s="399"/>
      <c r="AWM78" s="399"/>
      <c r="AWN78" s="399"/>
      <c r="AWO78" s="399"/>
      <c r="AWP78" s="399"/>
      <c r="AWQ78" s="399"/>
      <c r="AWR78" s="918"/>
      <c r="AWS78" s="918"/>
      <c r="AWT78" s="918"/>
      <c r="AWU78" s="566"/>
      <c r="AWV78" s="399"/>
      <c r="AWW78" s="399"/>
      <c r="AWX78" s="399"/>
      <c r="AWY78" s="567"/>
      <c r="AWZ78" s="399"/>
      <c r="AXA78" s="399"/>
      <c r="AXB78" s="399"/>
      <c r="AXC78" s="399"/>
      <c r="AXD78" s="399"/>
      <c r="AXE78" s="399"/>
      <c r="AXF78" s="399"/>
      <c r="AXG78" s="399"/>
      <c r="AXH78" s="399"/>
      <c r="AXI78" s="918"/>
      <c r="AXJ78" s="918"/>
      <c r="AXK78" s="918"/>
      <c r="AXL78" s="566"/>
      <c r="AXM78" s="399"/>
      <c r="AXN78" s="399"/>
      <c r="AXO78" s="399"/>
      <c r="AXP78" s="567"/>
      <c r="AXQ78" s="399"/>
      <c r="AXR78" s="399"/>
      <c r="AXS78" s="399"/>
      <c r="AXT78" s="399"/>
      <c r="AXU78" s="399"/>
      <c r="AXV78" s="399"/>
      <c r="AXW78" s="399"/>
      <c r="AXX78" s="399"/>
      <c r="AXY78" s="399"/>
      <c r="AXZ78" s="918"/>
      <c r="AYA78" s="918"/>
      <c r="AYB78" s="918"/>
      <c r="AYC78" s="566"/>
      <c r="AYD78" s="399"/>
      <c r="AYE78" s="399"/>
      <c r="AYF78" s="399"/>
      <c r="AYG78" s="567"/>
      <c r="AYH78" s="399"/>
      <c r="AYI78" s="399"/>
      <c r="AYJ78" s="399"/>
      <c r="AYK78" s="399"/>
      <c r="AYL78" s="399"/>
      <c r="AYM78" s="399"/>
      <c r="AYN78" s="399"/>
      <c r="AYO78" s="399"/>
      <c r="AYP78" s="399"/>
      <c r="AYQ78" s="918"/>
      <c r="AYR78" s="918"/>
      <c r="AYS78" s="918"/>
      <c r="AYT78" s="566"/>
      <c r="AYU78" s="399"/>
      <c r="AYV78" s="399"/>
      <c r="AYW78" s="399"/>
      <c r="AYX78" s="567"/>
      <c r="AYY78" s="399"/>
      <c r="AYZ78" s="399"/>
      <c r="AZA78" s="399"/>
      <c r="AZB78" s="399"/>
      <c r="AZC78" s="399"/>
      <c r="AZD78" s="399"/>
      <c r="AZE78" s="399"/>
      <c r="AZF78" s="399"/>
      <c r="AZG78" s="399"/>
      <c r="AZH78" s="918"/>
      <c r="AZI78" s="918"/>
      <c r="AZJ78" s="918"/>
      <c r="AZK78" s="566"/>
      <c r="AZL78" s="399"/>
      <c r="AZM78" s="399"/>
      <c r="AZN78" s="399"/>
      <c r="AZO78" s="567"/>
      <c r="AZP78" s="399"/>
      <c r="AZQ78" s="399"/>
      <c r="AZR78" s="399"/>
      <c r="AZS78" s="399"/>
      <c r="AZT78" s="399"/>
      <c r="AZU78" s="399"/>
      <c r="AZV78" s="399"/>
      <c r="AZW78" s="399"/>
      <c r="AZX78" s="399"/>
      <c r="AZY78" s="918"/>
      <c r="AZZ78" s="918"/>
      <c r="BAA78" s="918"/>
      <c r="BAB78" s="566"/>
      <c r="BAC78" s="399"/>
      <c r="BAD78" s="399"/>
      <c r="BAE78" s="399"/>
      <c r="BAF78" s="567"/>
      <c r="BAG78" s="399"/>
      <c r="BAH78" s="399"/>
      <c r="BAI78" s="399"/>
      <c r="BAJ78" s="399"/>
      <c r="BAK78" s="399"/>
      <c r="BAL78" s="399"/>
      <c r="BAM78" s="399"/>
      <c r="BAN78" s="399"/>
      <c r="BAO78" s="399"/>
      <c r="BAP78" s="918"/>
      <c r="BAQ78" s="918"/>
      <c r="BAR78" s="918"/>
      <c r="BAS78" s="566"/>
      <c r="BAT78" s="399"/>
      <c r="BAU78" s="399"/>
      <c r="BAV78" s="399"/>
      <c r="BAW78" s="567"/>
      <c r="BAX78" s="399"/>
      <c r="BAY78" s="399"/>
      <c r="BAZ78" s="399"/>
      <c r="BBA78" s="399"/>
      <c r="BBB78" s="399"/>
      <c r="BBC78" s="399"/>
      <c r="BBD78" s="399"/>
      <c r="BBE78" s="399"/>
      <c r="BBF78" s="399"/>
      <c r="BBG78" s="918"/>
      <c r="BBH78" s="918"/>
      <c r="BBI78" s="918"/>
      <c r="BBJ78" s="566"/>
      <c r="BBK78" s="399"/>
      <c r="BBL78" s="399"/>
      <c r="BBM78" s="399"/>
      <c r="BBN78" s="567"/>
      <c r="BBO78" s="399"/>
      <c r="BBP78" s="399"/>
      <c r="BBQ78" s="399"/>
      <c r="BBR78" s="399"/>
      <c r="BBS78" s="399"/>
      <c r="BBT78" s="399"/>
      <c r="BBU78" s="399"/>
      <c r="BBV78" s="399"/>
      <c r="BBW78" s="399"/>
      <c r="BBX78" s="918"/>
      <c r="BBY78" s="918"/>
      <c r="BBZ78" s="918"/>
      <c r="BCA78" s="566"/>
      <c r="BCB78" s="399"/>
      <c r="BCC78" s="399"/>
      <c r="BCD78" s="399"/>
      <c r="BCE78" s="567"/>
      <c r="BCF78" s="399"/>
      <c r="BCG78" s="399"/>
      <c r="BCH78" s="399"/>
      <c r="BCI78" s="399"/>
      <c r="BCJ78" s="399"/>
      <c r="BCK78" s="399"/>
      <c r="BCL78" s="399"/>
      <c r="BCM78" s="399"/>
      <c r="BCN78" s="399"/>
      <c r="BCO78" s="918"/>
      <c r="BCP78" s="918"/>
      <c r="BCQ78" s="918"/>
      <c r="BCR78" s="566"/>
      <c r="BCS78" s="399"/>
      <c r="BCT78" s="399"/>
      <c r="BCU78" s="399"/>
      <c r="BCV78" s="567"/>
      <c r="BCW78" s="399"/>
      <c r="BCX78" s="399"/>
      <c r="BCY78" s="399"/>
      <c r="BCZ78" s="399"/>
      <c r="BDA78" s="399"/>
      <c r="BDB78" s="399"/>
      <c r="BDC78" s="399"/>
      <c r="BDD78" s="399"/>
      <c r="BDE78" s="399"/>
      <c r="BDF78" s="918"/>
      <c r="BDG78" s="918"/>
      <c r="BDH78" s="918"/>
      <c r="BDI78" s="566"/>
      <c r="BDJ78" s="399"/>
      <c r="BDK78" s="399"/>
      <c r="BDL78" s="399"/>
      <c r="BDM78" s="567"/>
      <c r="BDN78" s="399"/>
      <c r="BDO78" s="399"/>
      <c r="BDP78" s="399"/>
      <c r="BDQ78" s="399"/>
      <c r="BDR78" s="399"/>
      <c r="BDS78" s="399"/>
      <c r="BDT78" s="399"/>
      <c r="BDU78" s="399"/>
      <c r="BDV78" s="399"/>
      <c r="BDW78" s="918"/>
      <c r="BDX78" s="918"/>
      <c r="BDY78" s="918"/>
      <c r="BDZ78" s="566"/>
      <c r="BEA78" s="399"/>
      <c r="BEB78" s="399"/>
      <c r="BEC78" s="399"/>
      <c r="BED78" s="567"/>
      <c r="BEE78" s="399"/>
      <c r="BEF78" s="399"/>
      <c r="BEG78" s="399"/>
      <c r="BEH78" s="399"/>
      <c r="BEI78" s="399"/>
      <c r="BEJ78" s="399"/>
      <c r="BEK78" s="399"/>
      <c r="BEL78" s="399"/>
      <c r="BEM78" s="399"/>
      <c r="BEN78" s="918"/>
      <c r="BEO78" s="918"/>
      <c r="BEP78" s="918"/>
      <c r="BEQ78" s="566"/>
      <c r="BER78" s="399"/>
      <c r="BES78" s="399"/>
      <c r="BET78" s="399"/>
      <c r="BEU78" s="567"/>
      <c r="BEV78" s="399"/>
      <c r="BEW78" s="399"/>
      <c r="BEX78" s="399"/>
      <c r="BEY78" s="399"/>
      <c r="BEZ78" s="399"/>
      <c r="BFA78" s="399"/>
      <c r="BFB78" s="399"/>
      <c r="BFC78" s="399"/>
      <c r="BFD78" s="399"/>
      <c r="BFE78" s="918"/>
      <c r="BFF78" s="918"/>
      <c r="BFG78" s="918"/>
      <c r="BFH78" s="566"/>
      <c r="BFI78" s="399"/>
      <c r="BFJ78" s="399"/>
      <c r="BFK78" s="399"/>
      <c r="BFL78" s="567"/>
      <c r="BFM78" s="399"/>
      <c r="BFN78" s="399"/>
      <c r="BFO78" s="399"/>
      <c r="BFP78" s="399"/>
      <c r="BFQ78" s="399"/>
      <c r="BFR78" s="399"/>
      <c r="BFS78" s="399"/>
      <c r="BFT78" s="399"/>
      <c r="BFU78" s="399"/>
      <c r="BFV78" s="918"/>
      <c r="BFW78" s="918"/>
      <c r="BFX78" s="918"/>
      <c r="BFY78" s="566"/>
      <c r="BFZ78" s="399"/>
      <c r="BGA78" s="399"/>
      <c r="BGB78" s="399"/>
      <c r="BGC78" s="567"/>
      <c r="BGD78" s="399"/>
      <c r="BGE78" s="399"/>
      <c r="BGF78" s="399"/>
      <c r="BGG78" s="399"/>
      <c r="BGH78" s="399"/>
      <c r="BGI78" s="399"/>
      <c r="BGJ78" s="399"/>
      <c r="BGK78" s="399"/>
      <c r="BGL78" s="399"/>
      <c r="BGM78" s="918"/>
      <c r="BGN78" s="918"/>
      <c r="BGO78" s="918"/>
      <c r="BGP78" s="566"/>
      <c r="BGQ78" s="399"/>
      <c r="BGR78" s="399"/>
      <c r="BGS78" s="399"/>
      <c r="BGT78" s="567"/>
      <c r="BGU78" s="399"/>
      <c r="BGV78" s="399"/>
      <c r="BGW78" s="399"/>
      <c r="BGX78" s="399"/>
      <c r="BGY78" s="399"/>
      <c r="BGZ78" s="399"/>
      <c r="BHA78" s="399"/>
      <c r="BHB78" s="399"/>
      <c r="BHC78" s="399"/>
      <c r="BHD78" s="918"/>
      <c r="BHE78" s="918"/>
      <c r="BHF78" s="918"/>
      <c r="BHG78" s="566"/>
      <c r="BHH78" s="399"/>
      <c r="BHI78" s="399"/>
      <c r="BHJ78" s="399"/>
      <c r="BHK78" s="567"/>
      <c r="BHL78" s="399"/>
      <c r="BHM78" s="399"/>
      <c r="BHN78" s="399"/>
      <c r="BHO78" s="399"/>
      <c r="BHP78" s="399"/>
      <c r="BHQ78" s="399"/>
      <c r="BHR78" s="399"/>
      <c r="BHS78" s="399"/>
      <c r="BHT78" s="399"/>
      <c r="BHU78" s="918"/>
      <c r="BHV78" s="918"/>
      <c r="BHW78" s="918"/>
      <c r="BHX78" s="566"/>
      <c r="BHY78" s="399"/>
      <c r="BHZ78" s="399"/>
      <c r="BIA78" s="399"/>
      <c r="BIB78" s="567"/>
      <c r="BIC78" s="399"/>
      <c r="BID78" s="399"/>
      <c r="BIE78" s="399"/>
      <c r="BIF78" s="399"/>
      <c r="BIG78" s="399"/>
      <c r="BIH78" s="399"/>
      <c r="BII78" s="399"/>
      <c r="BIJ78" s="399"/>
      <c r="BIK78" s="399"/>
      <c r="BIL78" s="918"/>
      <c r="BIM78" s="918"/>
      <c r="BIN78" s="918"/>
      <c r="BIO78" s="566"/>
      <c r="BIP78" s="399"/>
      <c r="BIQ78" s="399"/>
      <c r="BIR78" s="399"/>
      <c r="BIS78" s="567"/>
      <c r="BIT78" s="399"/>
      <c r="BIU78" s="399"/>
      <c r="BIV78" s="399"/>
      <c r="BIW78" s="399"/>
      <c r="BIX78" s="399"/>
      <c r="BIY78" s="399"/>
      <c r="BIZ78" s="399"/>
      <c r="BJA78" s="399"/>
      <c r="BJB78" s="399"/>
      <c r="BJC78" s="918"/>
      <c r="BJD78" s="918"/>
      <c r="BJE78" s="918"/>
      <c r="BJF78" s="566"/>
      <c r="BJG78" s="399"/>
      <c r="BJH78" s="399"/>
      <c r="BJI78" s="399"/>
      <c r="BJJ78" s="567"/>
      <c r="BJK78" s="399"/>
      <c r="BJL78" s="399"/>
      <c r="BJM78" s="399"/>
      <c r="BJN78" s="399"/>
      <c r="BJO78" s="399"/>
      <c r="BJP78" s="399"/>
      <c r="BJQ78" s="399"/>
      <c r="BJR78" s="399"/>
      <c r="BJS78" s="399"/>
      <c r="BJT78" s="918"/>
      <c r="BJU78" s="918"/>
      <c r="BJV78" s="918"/>
      <c r="BJW78" s="566"/>
      <c r="BJX78" s="399"/>
      <c r="BJY78" s="399"/>
      <c r="BJZ78" s="399"/>
      <c r="BKA78" s="567"/>
      <c r="BKB78" s="399"/>
      <c r="BKC78" s="399"/>
      <c r="BKD78" s="399"/>
      <c r="BKE78" s="399"/>
      <c r="BKF78" s="399"/>
      <c r="BKG78" s="399"/>
      <c r="BKH78" s="399"/>
      <c r="BKI78" s="399"/>
      <c r="BKJ78" s="399"/>
      <c r="BKK78" s="918"/>
      <c r="BKL78" s="918"/>
      <c r="BKM78" s="918"/>
      <c r="BKN78" s="566"/>
      <c r="BKO78" s="399"/>
      <c r="BKP78" s="399"/>
      <c r="BKQ78" s="399"/>
      <c r="BKR78" s="567"/>
      <c r="BKS78" s="399"/>
      <c r="BKT78" s="399"/>
      <c r="BKU78" s="399"/>
      <c r="BKV78" s="399"/>
      <c r="BKW78" s="399"/>
      <c r="BKX78" s="399"/>
      <c r="BKY78" s="399"/>
      <c r="BKZ78" s="399"/>
      <c r="BLA78" s="399"/>
      <c r="BLB78" s="918"/>
      <c r="BLC78" s="918"/>
      <c r="BLD78" s="918"/>
      <c r="BLE78" s="566"/>
      <c r="BLF78" s="399"/>
      <c r="BLG78" s="399"/>
      <c r="BLH78" s="399"/>
      <c r="BLI78" s="567"/>
      <c r="BLJ78" s="399"/>
      <c r="BLK78" s="399"/>
      <c r="BLL78" s="399"/>
      <c r="BLM78" s="399"/>
      <c r="BLN78" s="399"/>
      <c r="BLO78" s="399"/>
      <c r="BLP78" s="399"/>
      <c r="BLQ78" s="399"/>
      <c r="BLR78" s="399"/>
      <c r="BLS78" s="918"/>
      <c r="BLT78" s="918"/>
      <c r="BLU78" s="918"/>
      <c r="BLV78" s="566"/>
      <c r="BLW78" s="399"/>
      <c r="BLX78" s="399"/>
      <c r="BLY78" s="399"/>
      <c r="BLZ78" s="567"/>
      <c r="BMA78" s="399"/>
      <c r="BMB78" s="399"/>
      <c r="BMC78" s="399"/>
      <c r="BMD78" s="399"/>
      <c r="BME78" s="399"/>
      <c r="BMF78" s="399"/>
      <c r="BMG78" s="399"/>
      <c r="BMH78" s="399"/>
      <c r="BMI78" s="399"/>
      <c r="BMJ78" s="918"/>
      <c r="BMK78" s="918"/>
      <c r="BML78" s="918"/>
      <c r="BMM78" s="566"/>
      <c r="BMN78" s="399"/>
      <c r="BMO78" s="399"/>
      <c r="BMP78" s="399"/>
      <c r="BMQ78" s="567"/>
      <c r="BMR78" s="399"/>
      <c r="BMS78" s="399"/>
      <c r="BMT78" s="399"/>
      <c r="BMU78" s="399"/>
      <c r="BMV78" s="399"/>
      <c r="BMW78" s="399"/>
      <c r="BMX78" s="399"/>
      <c r="BMY78" s="399"/>
      <c r="BMZ78" s="399"/>
      <c r="BNA78" s="918"/>
      <c r="BNB78" s="918"/>
      <c r="BNC78" s="918"/>
      <c r="BND78" s="566"/>
      <c r="BNE78" s="399"/>
      <c r="BNF78" s="399"/>
      <c r="BNG78" s="399"/>
      <c r="BNH78" s="567"/>
      <c r="BNI78" s="399"/>
      <c r="BNJ78" s="399"/>
      <c r="BNK78" s="399"/>
      <c r="BNL78" s="399"/>
      <c r="BNM78" s="399"/>
      <c r="BNN78" s="399"/>
      <c r="BNO78" s="399"/>
      <c r="BNP78" s="399"/>
      <c r="BNQ78" s="399"/>
      <c r="BNR78" s="918"/>
      <c r="BNS78" s="918"/>
      <c r="BNT78" s="918"/>
      <c r="BNU78" s="566"/>
      <c r="BNV78" s="399"/>
      <c r="BNW78" s="399"/>
      <c r="BNX78" s="399"/>
      <c r="BNY78" s="567"/>
      <c r="BNZ78" s="399"/>
      <c r="BOA78" s="399"/>
      <c r="BOB78" s="399"/>
      <c r="BOC78" s="399"/>
      <c r="BOD78" s="399"/>
      <c r="BOE78" s="399"/>
      <c r="BOF78" s="399"/>
      <c r="BOG78" s="399"/>
      <c r="BOH78" s="399"/>
      <c r="BOI78" s="918"/>
      <c r="BOJ78" s="918"/>
      <c r="BOK78" s="918"/>
      <c r="BOL78" s="566"/>
      <c r="BOM78" s="399"/>
      <c r="BON78" s="399"/>
      <c r="BOO78" s="399"/>
      <c r="BOP78" s="567"/>
      <c r="BOQ78" s="399"/>
      <c r="BOR78" s="399"/>
      <c r="BOS78" s="399"/>
      <c r="BOT78" s="399"/>
      <c r="BOU78" s="399"/>
      <c r="BOV78" s="399"/>
      <c r="BOW78" s="399"/>
      <c r="BOX78" s="399"/>
      <c r="BOY78" s="399"/>
      <c r="BOZ78" s="918"/>
      <c r="BPA78" s="918"/>
      <c r="BPB78" s="918"/>
      <c r="BPC78" s="566"/>
      <c r="BPD78" s="399"/>
      <c r="BPE78" s="399"/>
      <c r="BPF78" s="399"/>
      <c r="BPG78" s="567"/>
      <c r="BPH78" s="399"/>
      <c r="BPI78" s="399"/>
      <c r="BPJ78" s="399"/>
      <c r="BPK78" s="399"/>
      <c r="BPL78" s="399"/>
      <c r="BPM78" s="399"/>
      <c r="BPN78" s="399"/>
      <c r="BPO78" s="399"/>
      <c r="BPP78" s="399"/>
      <c r="BPQ78" s="918"/>
      <c r="BPR78" s="918"/>
      <c r="BPS78" s="918"/>
      <c r="BPT78" s="566"/>
      <c r="BPU78" s="399"/>
      <c r="BPV78" s="399"/>
      <c r="BPW78" s="399"/>
      <c r="BPX78" s="567"/>
      <c r="BPY78" s="399"/>
      <c r="BPZ78" s="399"/>
      <c r="BQA78" s="399"/>
      <c r="BQB78" s="399"/>
      <c r="BQC78" s="399"/>
      <c r="BQD78" s="399"/>
      <c r="BQE78" s="399"/>
      <c r="BQF78" s="399"/>
      <c r="BQG78" s="399"/>
      <c r="BQH78" s="918"/>
      <c r="BQI78" s="918"/>
      <c r="BQJ78" s="918"/>
      <c r="BQK78" s="566"/>
      <c r="BQL78" s="399"/>
      <c r="BQM78" s="399"/>
      <c r="BQN78" s="399"/>
      <c r="BQO78" s="567"/>
      <c r="BQP78" s="399"/>
      <c r="BQQ78" s="399"/>
      <c r="BQR78" s="399"/>
      <c r="BQS78" s="399"/>
      <c r="BQT78" s="399"/>
      <c r="BQU78" s="399"/>
      <c r="BQV78" s="399"/>
      <c r="BQW78" s="399"/>
      <c r="BQX78" s="399"/>
      <c r="BQY78" s="918"/>
      <c r="BQZ78" s="918"/>
      <c r="BRA78" s="918"/>
      <c r="BRB78" s="566"/>
      <c r="BRC78" s="399"/>
      <c r="BRD78" s="399"/>
      <c r="BRE78" s="399"/>
      <c r="BRF78" s="567"/>
      <c r="BRG78" s="399"/>
      <c r="BRH78" s="399"/>
      <c r="BRI78" s="399"/>
      <c r="BRJ78" s="399"/>
      <c r="BRK78" s="399"/>
      <c r="BRL78" s="399"/>
      <c r="BRM78" s="399"/>
      <c r="BRN78" s="399"/>
      <c r="BRO78" s="399"/>
      <c r="BRP78" s="918"/>
      <c r="BRQ78" s="918"/>
      <c r="BRR78" s="918"/>
      <c r="BRS78" s="566"/>
      <c r="BRT78" s="399"/>
      <c r="BRU78" s="399"/>
      <c r="BRV78" s="399"/>
      <c r="BRW78" s="567"/>
      <c r="BRX78" s="399"/>
      <c r="BRY78" s="399"/>
      <c r="BRZ78" s="399"/>
      <c r="BSA78" s="399"/>
      <c r="BSB78" s="399"/>
      <c r="BSC78" s="399"/>
      <c r="BSD78" s="399"/>
      <c r="BSE78" s="399"/>
      <c r="BSF78" s="399"/>
      <c r="BSG78" s="918"/>
      <c r="BSH78" s="918"/>
      <c r="BSI78" s="918"/>
      <c r="BSJ78" s="566"/>
      <c r="BSK78" s="399"/>
      <c r="BSL78" s="399"/>
      <c r="BSM78" s="399"/>
      <c r="BSN78" s="567"/>
      <c r="BSO78" s="399"/>
      <c r="BSP78" s="399"/>
      <c r="BSQ78" s="399"/>
      <c r="BSR78" s="399"/>
      <c r="BSS78" s="399"/>
      <c r="BST78" s="399"/>
      <c r="BSU78" s="399"/>
      <c r="BSV78" s="399"/>
      <c r="BSW78" s="399"/>
      <c r="BSX78" s="918"/>
      <c r="BSY78" s="918"/>
      <c r="BSZ78" s="918"/>
      <c r="BTA78" s="566"/>
      <c r="BTB78" s="399"/>
      <c r="BTC78" s="399"/>
      <c r="BTD78" s="399"/>
      <c r="BTE78" s="567"/>
      <c r="BTF78" s="399"/>
      <c r="BTG78" s="399"/>
      <c r="BTH78" s="399"/>
      <c r="BTI78" s="399"/>
      <c r="BTJ78" s="399"/>
      <c r="BTK78" s="399"/>
      <c r="BTL78" s="399"/>
      <c r="BTM78" s="399"/>
      <c r="BTN78" s="399"/>
      <c r="BTO78" s="918"/>
      <c r="BTP78" s="918"/>
      <c r="BTQ78" s="918"/>
      <c r="BTR78" s="566"/>
      <c r="BTS78" s="399"/>
      <c r="BTT78" s="399"/>
      <c r="BTU78" s="399"/>
      <c r="BTV78" s="567"/>
      <c r="BTW78" s="399"/>
      <c r="BTX78" s="399"/>
      <c r="BTY78" s="399"/>
      <c r="BTZ78" s="399"/>
      <c r="BUA78" s="399"/>
      <c r="BUB78" s="399"/>
      <c r="BUC78" s="399"/>
      <c r="BUD78" s="399"/>
      <c r="BUE78" s="399"/>
      <c r="BUF78" s="918"/>
      <c r="BUG78" s="918"/>
      <c r="BUH78" s="918"/>
      <c r="BUI78" s="566"/>
      <c r="BUJ78" s="399"/>
      <c r="BUK78" s="399"/>
      <c r="BUL78" s="399"/>
      <c r="BUM78" s="567"/>
      <c r="BUN78" s="399"/>
      <c r="BUO78" s="399"/>
      <c r="BUP78" s="399"/>
      <c r="BUQ78" s="399"/>
      <c r="BUR78" s="399"/>
      <c r="BUS78" s="399"/>
      <c r="BUT78" s="399"/>
      <c r="BUU78" s="399"/>
      <c r="BUV78" s="399"/>
      <c r="BUW78" s="918"/>
      <c r="BUX78" s="918"/>
      <c r="BUY78" s="918"/>
      <c r="BUZ78" s="566"/>
      <c r="BVA78" s="399"/>
      <c r="BVB78" s="399"/>
      <c r="BVC78" s="399"/>
      <c r="BVD78" s="567"/>
      <c r="BVE78" s="399"/>
      <c r="BVF78" s="399"/>
      <c r="BVG78" s="399"/>
      <c r="BVH78" s="399"/>
      <c r="BVI78" s="399"/>
      <c r="BVJ78" s="399"/>
      <c r="BVK78" s="399"/>
      <c r="BVL78" s="399"/>
      <c r="BVM78" s="399"/>
      <c r="BVN78" s="918"/>
      <c r="BVO78" s="918"/>
      <c r="BVP78" s="918"/>
      <c r="BVQ78" s="566"/>
      <c r="BVR78" s="399"/>
      <c r="BVS78" s="399"/>
      <c r="BVT78" s="399"/>
      <c r="BVU78" s="567"/>
      <c r="BVV78" s="399"/>
      <c r="BVW78" s="399"/>
      <c r="BVX78" s="399"/>
      <c r="BVY78" s="399"/>
      <c r="BVZ78" s="399"/>
      <c r="BWA78" s="399"/>
      <c r="BWB78" s="399"/>
      <c r="BWC78" s="399"/>
      <c r="BWD78" s="399"/>
      <c r="BWE78" s="918"/>
      <c r="BWF78" s="918"/>
      <c r="BWG78" s="918"/>
      <c r="BWH78" s="566"/>
      <c r="BWI78" s="399"/>
      <c r="BWJ78" s="399"/>
      <c r="BWK78" s="399"/>
      <c r="BWL78" s="567"/>
      <c r="BWM78" s="399"/>
      <c r="BWN78" s="399"/>
      <c r="BWO78" s="399"/>
      <c r="BWP78" s="399"/>
      <c r="BWQ78" s="399"/>
      <c r="BWR78" s="399"/>
      <c r="BWS78" s="399"/>
      <c r="BWT78" s="399"/>
      <c r="BWU78" s="399"/>
      <c r="BWV78" s="918"/>
      <c r="BWW78" s="918"/>
      <c r="BWX78" s="918"/>
      <c r="BWY78" s="566"/>
      <c r="BWZ78" s="399"/>
      <c r="BXA78" s="399"/>
      <c r="BXB78" s="399"/>
      <c r="BXC78" s="567"/>
      <c r="BXD78" s="399"/>
      <c r="BXE78" s="399"/>
      <c r="BXF78" s="399"/>
      <c r="BXG78" s="399"/>
      <c r="BXH78" s="399"/>
      <c r="BXI78" s="399"/>
      <c r="BXJ78" s="399"/>
      <c r="BXK78" s="399"/>
      <c r="BXL78" s="399"/>
      <c r="BXM78" s="918"/>
      <c r="BXN78" s="918"/>
      <c r="BXO78" s="918"/>
      <c r="BXP78" s="566"/>
      <c r="BXQ78" s="399"/>
      <c r="BXR78" s="399"/>
      <c r="BXS78" s="399"/>
      <c r="BXT78" s="567"/>
      <c r="BXU78" s="399"/>
      <c r="BXV78" s="399"/>
      <c r="BXW78" s="399"/>
      <c r="BXX78" s="399"/>
      <c r="BXY78" s="399"/>
      <c r="BXZ78" s="399"/>
      <c r="BYA78" s="399"/>
      <c r="BYB78" s="399"/>
      <c r="BYC78" s="399"/>
      <c r="BYD78" s="918"/>
      <c r="BYE78" s="918"/>
      <c r="BYF78" s="918"/>
      <c r="BYG78" s="566"/>
      <c r="BYH78" s="399"/>
      <c r="BYI78" s="399"/>
      <c r="BYJ78" s="399"/>
      <c r="BYK78" s="567"/>
      <c r="BYL78" s="399"/>
      <c r="BYM78" s="399"/>
      <c r="BYN78" s="399"/>
      <c r="BYO78" s="399"/>
      <c r="BYP78" s="399"/>
      <c r="BYQ78" s="399"/>
      <c r="BYR78" s="399"/>
      <c r="BYS78" s="399"/>
      <c r="BYT78" s="399"/>
      <c r="BYU78" s="918"/>
      <c r="BYV78" s="918"/>
      <c r="BYW78" s="918"/>
      <c r="BYX78" s="566"/>
      <c r="BYY78" s="399"/>
      <c r="BYZ78" s="399"/>
      <c r="BZA78" s="399"/>
      <c r="BZB78" s="567"/>
      <c r="BZC78" s="399"/>
      <c r="BZD78" s="399"/>
      <c r="BZE78" s="399"/>
      <c r="BZF78" s="399"/>
      <c r="BZG78" s="399"/>
      <c r="BZH78" s="399"/>
      <c r="BZI78" s="399"/>
      <c r="BZJ78" s="399"/>
      <c r="BZK78" s="399"/>
      <c r="BZL78" s="918"/>
      <c r="BZM78" s="918"/>
      <c r="BZN78" s="918"/>
      <c r="BZO78" s="566"/>
      <c r="BZP78" s="399"/>
      <c r="BZQ78" s="399"/>
      <c r="BZR78" s="399"/>
      <c r="BZS78" s="567"/>
      <c r="BZT78" s="399"/>
      <c r="BZU78" s="399"/>
      <c r="BZV78" s="399"/>
      <c r="BZW78" s="399"/>
      <c r="BZX78" s="399"/>
      <c r="BZY78" s="399"/>
      <c r="BZZ78" s="399"/>
      <c r="CAA78" s="399"/>
      <c r="CAB78" s="399"/>
      <c r="CAC78" s="918"/>
      <c r="CAD78" s="918"/>
      <c r="CAE78" s="918"/>
      <c r="CAF78" s="566"/>
      <c r="CAG78" s="399"/>
      <c r="CAH78" s="399"/>
      <c r="CAI78" s="399"/>
      <c r="CAJ78" s="567"/>
      <c r="CAK78" s="399"/>
      <c r="CAL78" s="399"/>
      <c r="CAM78" s="399"/>
      <c r="CAN78" s="399"/>
      <c r="CAO78" s="399"/>
      <c r="CAP78" s="399"/>
      <c r="CAQ78" s="399"/>
      <c r="CAR78" s="399"/>
      <c r="CAS78" s="399"/>
      <c r="CAT78" s="918"/>
      <c r="CAU78" s="918"/>
      <c r="CAV78" s="918"/>
      <c r="CAW78" s="566"/>
      <c r="CAX78" s="399"/>
      <c r="CAY78" s="399"/>
      <c r="CAZ78" s="399"/>
      <c r="CBA78" s="567"/>
      <c r="CBB78" s="399"/>
      <c r="CBC78" s="399"/>
      <c r="CBD78" s="399"/>
      <c r="CBE78" s="399"/>
      <c r="CBF78" s="399"/>
      <c r="CBG78" s="399"/>
      <c r="CBH78" s="399"/>
      <c r="CBI78" s="399"/>
      <c r="CBJ78" s="399"/>
      <c r="CBK78" s="918"/>
      <c r="CBL78" s="918"/>
      <c r="CBM78" s="918"/>
      <c r="CBN78" s="566"/>
      <c r="CBO78" s="399"/>
      <c r="CBP78" s="399"/>
      <c r="CBQ78" s="399"/>
      <c r="CBR78" s="567"/>
      <c r="CBS78" s="399"/>
      <c r="CBT78" s="399"/>
      <c r="CBU78" s="399"/>
      <c r="CBV78" s="399"/>
      <c r="CBW78" s="399"/>
      <c r="CBX78" s="399"/>
      <c r="CBY78" s="399"/>
      <c r="CBZ78" s="399"/>
      <c r="CCA78" s="399"/>
      <c r="CCB78" s="918"/>
      <c r="CCC78" s="918"/>
      <c r="CCD78" s="918"/>
      <c r="CCE78" s="566"/>
      <c r="CCF78" s="399"/>
      <c r="CCG78" s="399"/>
      <c r="CCH78" s="399"/>
      <c r="CCI78" s="567"/>
      <c r="CCJ78" s="399"/>
      <c r="CCK78" s="399"/>
      <c r="CCL78" s="399"/>
      <c r="CCM78" s="399"/>
      <c r="CCN78" s="399"/>
      <c r="CCO78" s="399"/>
      <c r="CCP78" s="399"/>
      <c r="CCQ78" s="399"/>
      <c r="CCR78" s="399"/>
      <c r="CCS78" s="918"/>
      <c r="CCT78" s="918"/>
      <c r="CCU78" s="918"/>
      <c r="CCV78" s="566"/>
      <c r="CCW78" s="399"/>
      <c r="CCX78" s="399"/>
      <c r="CCY78" s="399"/>
      <c r="CCZ78" s="567"/>
      <c r="CDA78" s="399"/>
      <c r="CDB78" s="399"/>
      <c r="CDC78" s="399"/>
      <c r="CDD78" s="399"/>
      <c r="CDE78" s="399"/>
      <c r="CDF78" s="399"/>
      <c r="CDG78" s="399"/>
      <c r="CDH78" s="399"/>
      <c r="CDI78" s="399"/>
      <c r="CDJ78" s="918"/>
      <c r="CDK78" s="918"/>
      <c r="CDL78" s="918"/>
      <c r="CDM78" s="566"/>
      <c r="CDN78" s="399"/>
      <c r="CDO78" s="399"/>
      <c r="CDP78" s="399"/>
      <c r="CDQ78" s="567"/>
      <c r="CDR78" s="399"/>
      <c r="CDS78" s="399"/>
      <c r="CDT78" s="399"/>
      <c r="CDU78" s="399"/>
      <c r="CDV78" s="399"/>
      <c r="CDW78" s="399"/>
      <c r="CDX78" s="399"/>
      <c r="CDY78" s="399"/>
      <c r="CDZ78" s="399"/>
      <c r="CEA78" s="918"/>
      <c r="CEB78" s="918"/>
      <c r="CEC78" s="918"/>
      <c r="CED78" s="566"/>
      <c r="CEE78" s="399"/>
      <c r="CEF78" s="399"/>
      <c r="CEG78" s="399"/>
      <c r="CEH78" s="567"/>
      <c r="CEI78" s="399"/>
      <c r="CEJ78" s="399"/>
      <c r="CEK78" s="399"/>
      <c r="CEL78" s="399"/>
      <c r="CEM78" s="399"/>
      <c r="CEN78" s="399"/>
      <c r="CEO78" s="399"/>
      <c r="CEP78" s="399"/>
      <c r="CEQ78" s="399"/>
      <c r="CER78" s="918"/>
      <c r="CES78" s="918"/>
      <c r="CET78" s="918"/>
      <c r="CEU78" s="566"/>
      <c r="CEV78" s="399"/>
      <c r="CEW78" s="399"/>
      <c r="CEX78" s="399"/>
      <c r="CEY78" s="567"/>
      <c r="CEZ78" s="399"/>
      <c r="CFA78" s="399"/>
      <c r="CFB78" s="399"/>
      <c r="CFC78" s="399"/>
      <c r="CFD78" s="399"/>
      <c r="CFE78" s="399"/>
      <c r="CFF78" s="399"/>
      <c r="CFG78" s="399"/>
      <c r="CFH78" s="399"/>
      <c r="CFI78" s="918"/>
      <c r="CFJ78" s="918"/>
      <c r="CFK78" s="918"/>
      <c r="CFL78" s="566"/>
      <c r="CFM78" s="399"/>
      <c r="CFN78" s="399"/>
      <c r="CFO78" s="399"/>
      <c r="CFP78" s="567"/>
      <c r="CFQ78" s="399"/>
      <c r="CFR78" s="399"/>
      <c r="CFS78" s="399"/>
      <c r="CFT78" s="399"/>
      <c r="CFU78" s="399"/>
      <c r="CFV78" s="399"/>
      <c r="CFW78" s="399"/>
      <c r="CFX78" s="399"/>
      <c r="CFY78" s="399"/>
      <c r="CFZ78" s="918"/>
      <c r="CGA78" s="918"/>
      <c r="CGB78" s="918"/>
      <c r="CGC78" s="566"/>
      <c r="CGD78" s="399"/>
      <c r="CGE78" s="399"/>
      <c r="CGF78" s="399"/>
      <c r="CGG78" s="567"/>
      <c r="CGH78" s="399"/>
      <c r="CGI78" s="399"/>
      <c r="CGJ78" s="399"/>
      <c r="CGK78" s="399"/>
      <c r="CGL78" s="399"/>
      <c r="CGM78" s="399"/>
      <c r="CGN78" s="399"/>
      <c r="CGO78" s="399"/>
      <c r="CGP78" s="399"/>
      <c r="CGQ78" s="918"/>
      <c r="CGR78" s="918"/>
      <c r="CGS78" s="918"/>
      <c r="CGT78" s="566"/>
      <c r="CGU78" s="399"/>
      <c r="CGV78" s="399"/>
      <c r="CGW78" s="399"/>
      <c r="CGX78" s="567"/>
      <c r="CGY78" s="399"/>
      <c r="CGZ78" s="399"/>
      <c r="CHA78" s="399"/>
      <c r="CHB78" s="399"/>
      <c r="CHC78" s="399"/>
      <c r="CHD78" s="399"/>
      <c r="CHE78" s="399"/>
      <c r="CHF78" s="399"/>
      <c r="CHG78" s="399"/>
      <c r="CHH78" s="918"/>
      <c r="CHI78" s="918"/>
      <c r="CHJ78" s="918"/>
      <c r="CHK78" s="566"/>
      <c r="CHL78" s="399"/>
      <c r="CHM78" s="399"/>
      <c r="CHN78" s="399"/>
      <c r="CHO78" s="567"/>
      <c r="CHP78" s="399"/>
      <c r="CHQ78" s="399"/>
      <c r="CHR78" s="399"/>
      <c r="CHS78" s="399"/>
      <c r="CHT78" s="399"/>
      <c r="CHU78" s="399"/>
      <c r="CHV78" s="399"/>
      <c r="CHW78" s="399"/>
      <c r="CHX78" s="399"/>
      <c r="CHY78" s="918"/>
      <c r="CHZ78" s="918"/>
      <c r="CIA78" s="918"/>
      <c r="CIB78" s="566"/>
      <c r="CIC78" s="399"/>
      <c r="CID78" s="399"/>
      <c r="CIE78" s="399"/>
      <c r="CIF78" s="567"/>
      <c r="CIG78" s="399"/>
      <c r="CIH78" s="399"/>
      <c r="CII78" s="399"/>
      <c r="CIJ78" s="399"/>
      <c r="CIK78" s="399"/>
      <c r="CIL78" s="399"/>
      <c r="CIM78" s="399"/>
      <c r="CIN78" s="399"/>
      <c r="CIO78" s="399"/>
      <c r="CIP78" s="918"/>
      <c r="CIQ78" s="918"/>
      <c r="CIR78" s="918"/>
      <c r="CIS78" s="566"/>
      <c r="CIT78" s="399"/>
      <c r="CIU78" s="399"/>
      <c r="CIV78" s="399"/>
      <c r="CIW78" s="567"/>
      <c r="CIX78" s="399"/>
      <c r="CIY78" s="399"/>
      <c r="CIZ78" s="399"/>
      <c r="CJA78" s="399"/>
      <c r="CJB78" s="399"/>
      <c r="CJC78" s="399"/>
      <c r="CJD78" s="399"/>
      <c r="CJE78" s="399"/>
      <c r="CJF78" s="399"/>
      <c r="CJG78" s="918"/>
      <c r="CJH78" s="918"/>
      <c r="CJI78" s="918"/>
      <c r="CJJ78" s="566"/>
      <c r="CJK78" s="399"/>
      <c r="CJL78" s="399"/>
      <c r="CJM78" s="399"/>
      <c r="CJN78" s="567"/>
      <c r="CJO78" s="399"/>
      <c r="CJP78" s="399"/>
      <c r="CJQ78" s="399"/>
      <c r="CJR78" s="399"/>
      <c r="CJS78" s="399"/>
      <c r="CJT78" s="399"/>
      <c r="CJU78" s="399"/>
      <c r="CJV78" s="399"/>
      <c r="CJW78" s="399"/>
      <c r="CJX78" s="918"/>
      <c r="CJY78" s="918"/>
      <c r="CJZ78" s="918"/>
      <c r="CKA78" s="566"/>
      <c r="CKB78" s="399"/>
      <c r="CKC78" s="399"/>
      <c r="CKD78" s="399"/>
      <c r="CKE78" s="567"/>
      <c r="CKF78" s="399"/>
      <c r="CKG78" s="399"/>
      <c r="CKH78" s="399"/>
      <c r="CKI78" s="399"/>
      <c r="CKJ78" s="399"/>
      <c r="CKK78" s="399"/>
      <c r="CKL78" s="399"/>
      <c r="CKM78" s="399"/>
      <c r="CKN78" s="399"/>
      <c r="CKO78" s="918"/>
      <c r="CKP78" s="918"/>
      <c r="CKQ78" s="918"/>
      <c r="CKR78" s="566"/>
      <c r="CKS78" s="399"/>
      <c r="CKT78" s="399"/>
      <c r="CKU78" s="399"/>
      <c r="CKV78" s="567"/>
      <c r="CKW78" s="399"/>
      <c r="CKX78" s="399"/>
      <c r="CKY78" s="399"/>
      <c r="CKZ78" s="399"/>
      <c r="CLA78" s="399"/>
      <c r="CLB78" s="399"/>
      <c r="CLC78" s="399"/>
      <c r="CLD78" s="399"/>
      <c r="CLE78" s="399"/>
      <c r="CLF78" s="918"/>
      <c r="CLG78" s="918"/>
      <c r="CLH78" s="918"/>
      <c r="CLI78" s="566"/>
      <c r="CLJ78" s="399"/>
      <c r="CLK78" s="399"/>
      <c r="CLL78" s="399"/>
      <c r="CLM78" s="567"/>
      <c r="CLN78" s="399"/>
      <c r="CLO78" s="399"/>
      <c r="CLP78" s="399"/>
      <c r="CLQ78" s="399"/>
      <c r="CLR78" s="399"/>
      <c r="CLS78" s="399"/>
      <c r="CLT78" s="399"/>
      <c r="CLU78" s="399"/>
      <c r="CLV78" s="399"/>
      <c r="CLW78" s="918"/>
      <c r="CLX78" s="918"/>
      <c r="CLY78" s="918"/>
      <c r="CLZ78" s="566"/>
      <c r="CMA78" s="399"/>
      <c r="CMB78" s="399"/>
      <c r="CMC78" s="399"/>
      <c r="CMD78" s="567"/>
      <c r="CME78" s="399"/>
      <c r="CMF78" s="399"/>
      <c r="CMG78" s="399"/>
      <c r="CMH78" s="399"/>
      <c r="CMI78" s="399"/>
      <c r="CMJ78" s="399"/>
      <c r="CMK78" s="399"/>
      <c r="CML78" s="399"/>
      <c r="CMM78" s="399"/>
      <c r="CMN78" s="918"/>
      <c r="CMO78" s="918"/>
      <c r="CMP78" s="918"/>
      <c r="CMQ78" s="566"/>
      <c r="CMR78" s="399"/>
      <c r="CMS78" s="399"/>
      <c r="CMT78" s="399"/>
      <c r="CMU78" s="567"/>
      <c r="CMV78" s="399"/>
      <c r="CMW78" s="399"/>
      <c r="CMX78" s="399"/>
      <c r="CMY78" s="399"/>
      <c r="CMZ78" s="399"/>
      <c r="CNA78" s="399"/>
      <c r="CNB78" s="399"/>
      <c r="CNC78" s="399"/>
      <c r="CND78" s="399"/>
      <c r="CNE78" s="918"/>
      <c r="CNF78" s="918"/>
      <c r="CNG78" s="918"/>
      <c r="CNH78" s="566"/>
      <c r="CNI78" s="399"/>
      <c r="CNJ78" s="399"/>
      <c r="CNK78" s="399"/>
      <c r="CNL78" s="567"/>
      <c r="CNM78" s="399"/>
      <c r="CNN78" s="399"/>
      <c r="CNO78" s="399"/>
      <c r="CNP78" s="399"/>
      <c r="CNQ78" s="399"/>
      <c r="CNR78" s="399"/>
      <c r="CNS78" s="399"/>
      <c r="CNT78" s="399"/>
      <c r="CNU78" s="399"/>
      <c r="CNV78" s="918"/>
      <c r="CNW78" s="918"/>
      <c r="CNX78" s="918"/>
      <c r="CNY78" s="566"/>
      <c r="CNZ78" s="399"/>
      <c r="COA78" s="399"/>
      <c r="COB78" s="399"/>
      <c r="COC78" s="567"/>
      <c r="COD78" s="399"/>
      <c r="COE78" s="399"/>
      <c r="COF78" s="399"/>
      <c r="COG78" s="399"/>
      <c r="COH78" s="399"/>
      <c r="COI78" s="399"/>
      <c r="COJ78" s="399"/>
      <c r="COK78" s="399"/>
      <c r="COL78" s="399"/>
      <c r="COM78" s="918"/>
      <c r="CON78" s="918"/>
      <c r="COO78" s="918"/>
      <c r="COP78" s="566"/>
      <c r="COQ78" s="399"/>
      <c r="COR78" s="399"/>
      <c r="COS78" s="399"/>
      <c r="COT78" s="567"/>
      <c r="COU78" s="399"/>
      <c r="COV78" s="399"/>
      <c r="COW78" s="399"/>
      <c r="COX78" s="399"/>
      <c r="COY78" s="399"/>
      <c r="COZ78" s="399"/>
      <c r="CPA78" s="399"/>
      <c r="CPB78" s="399"/>
      <c r="CPC78" s="399"/>
      <c r="CPD78" s="918"/>
      <c r="CPE78" s="918"/>
      <c r="CPF78" s="918"/>
      <c r="CPG78" s="566"/>
      <c r="CPH78" s="399"/>
      <c r="CPI78" s="399"/>
      <c r="CPJ78" s="399"/>
      <c r="CPK78" s="567"/>
      <c r="CPL78" s="399"/>
      <c r="CPM78" s="399"/>
      <c r="CPN78" s="399"/>
      <c r="CPO78" s="399"/>
      <c r="CPP78" s="399"/>
      <c r="CPQ78" s="399"/>
      <c r="CPR78" s="399"/>
      <c r="CPS78" s="399"/>
      <c r="CPT78" s="399"/>
      <c r="CPU78" s="918"/>
      <c r="CPV78" s="918"/>
      <c r="CPW78" s="918"/>
      <c r="CPX78" s="566"/>
      <c r="CPY78" s="399"/>
      <c r="CPZ78" s="399"/>
      <c r="CQA78" s="399"/>
      <c r="CQB78" s="567"/>
      <c r="CQC78" s="399"/>
      <c r="CQD78" s="399"/>
      <c r="CQE78" s="399"/>
      <c r="CQF78" s="399"/>
      <c r="CQG78" s="399"/>
      <c r="CQH78" s="399"/>
      <c r="CQI78" s="399"/>
      <c r="CQJ78" s="399"/>
      <c r="CQK78" s="399"/>
      <c r="CQL78" s="918"/>
      <c r="CQM78" s="918"/>
      <c r="CQN78" s="918"/>
      <c r="CQO78" s="566"/>
      <c r="CQP78" s="399"/>
      <c r="CQQ78" s="399"/>
      <c r="CQR78" s="399"/>
      <c r="CQS78" s="567"/>
      <c r="CQT78" s="399"/>
      <c r="CQU78" s="399"/>
      <c r="CQV78" s="399"/>
      <c r="CQW78" s="399"/>
      <c r="CQX78" s="399"/>
      <c r="CQY78" s="399"/>
      <c r="CQZ78" s="399"/>
      <c r="CRA78" s="399"/>
      <c r="CRB78" s="399"/>
      <c r="CRC78" s="918"/>
      <c r="CRD78" s="918"/>
      <c r="CRE78" s="918"/>
      <c r="CRF78" s="566"/>
      <c r="CRG78" s="399"/>
      <c r="CRH78" s="399"/>
      <c r="CRI78" s="399"/>
      <c r="CRJ78" s="567"/>
      <c r="CRK78" s="399"/>
      <c r="CRL78" s="399"/>
      <c r="CRM78" s="399"/>
      <c r="CRN78" s="399"/>
      <c r="CRO78" s="399"/>
      <c r="CRP78" s="399"/>
      <c r="CRQ78" s="399"/>
      <c r="CRR78" s="399"/>
      <c r="CRS78" s="399"/>
      <c r="CRT78" s="918"/>
      <c r="CRU78" s="918"/>
      <c r="CRV78" s="918"/>
      <c r="CRW78" s="566"/>
      <c r="CRX78" s="399"/>
      <c r="CRY78" s="399"/>
      <c r="CRZ78" s="399"/>
      <c r="CSA78" s="567"/>
      <c r="CSB78" s="399"/>
      <c r="CSC78" s="399"/>
      <c r="CSD78" s="399"/>
      <c r="CSE78" s="399"/>
      <c r="CSF78" s="399"/>
      <c r="CSG78" s="399"/>
      <c r="CSH78" s="399"/>
      <c r="CSI78" s="399"/>
      <c r="CSJ78" s="399"/>
      <c r="CSK78" s="918"/>
      <c r="CSL78" s="918"/>
      <c r="CSM78" s="918"/>
      <c r="CSN78" s="566"/>
      <c r="CSO78" s="399"/>
      <c r="CSP78" s="399"/>
      <c r="CSQ78" s="399"/>
      <c r="CSR78" s="567"/>
      <c r="CSS78" s="399"/>
      <c r="CST78" s="399"/>
      <c r="CSU78" s="399"/>
      <c r="CSV78" s="399"/>
      <c r="CSW78" s="399"/>
      <c r="CSX78" s="399"/>
      <c r="CSY78" s="399"/>
      <c r="CSZ78" s="399"/>
      <c r="CTA78" s="399"/>
      <c r="CTB78" s="918"/>
      <c r="CTC78" s="918"/>
      <c r="CTD78" s="918"/>
      <c r="CTE78" s="566"/>
      <c r="CTF78" s="399"/>
      <c r="CTG78" s="399"/>
      <c r="CTH78" s="399"/>
      <c r="CTI78" s="567"/>
      <c r="CTJ78" s="399"/>
      <c r="CTK78" s="399"/>
      <c r="CTL78" s="399"/>
      <c r="CTM78" s="399"/>
      <c r="CTN78" s="399"/>
      <c r="CTO78" s="399"/>
      <c r="CTP78" s="399"/>
      <c r="CTQ78" s="399"/>
      <c r="CTR78" s="399"/>
      <c r="CTS78" s="918"/>
      <c r="CTT78" s="918"/>
      <c r="CTU78" s="918"/>
      <c r="CTV78" s="566"/>
      <c r="CTW78" s="399"/>
      <c r="CTX78" s="399"/>
      <c r="CTY78" s="399"/>
      <c r="CTZ78" s="567"/>
      <c r="CUA78" s="399"/>
      <c r="CUB78" s="399"/>
      <c r="CUC78" s="399"/>
      <c r="CUD78" s="399"/>
      <c r="CUE78" s="399"/>
      <c r="CUF78" s="399"/>
      <c r="CUG78" s="399"/>
      <c r="CUH78" s="399"/>
      <c r="CUI78" s="399"/>
      <c r="CUJ78" s="918"/>
      <c r="CUK78" s="918"/>
      <c r="CUL78" s="918"/>
      <c r="CUM78" s="566"/>
      <c r="CUN78" s="399"/>
      <c r="CUO78" s="399"/>
      <c r="CUP78" s="399"/>
      <c r="CUQ78" s="567"/>
      <c r="CUR78" s="399"/>
      <c r="CUS78" s="399"/>
      <c r="CUT78" s="399"/>
      <c r="CUU78" s="399"/>
      <c r="CUV78" s="399"/>
      <c r="CUW78" s="399"/>
      <c r="CUX78" s="399"/>
      <c r="CUY78" s="399"/>
      <c r="CUZ78" s="399"/>
      <c r="CVA78" s="918"/>
      <c r="CVB78" s="918"/>
      <c r="CVC78" s="918"/>
      <c r="CVD78" s="566"/>
      <c r="CVE78" s="399"/>
      <c r="CVF78" s="399"/>
      <c r="CVG78" s="399"/>
      <c r="CVH78" s="567"/>
      <c r="CVI78" s="399"/>
      <c r="CVJ78" s="399"/>
      <c r="CVK78" s="399"/>
      <c r="CVL78" s="399"/>
      <c r="CVM78" s="399"/>
      <c r="CVN78" s="399"/>
      <c r="CVO78" s="399"/>
      <c r="CVP78" s="399"/>
      <c r="CVQ78" s="399"/>
      <c r="CVR78" s="918"/>
      <c r="CVS78" s="918"/>
      <c r="CVT78" s="918"/>
      <c r="CVU78" s="566"/>
      <c r="CVV78" s="399"/>
      <c r="CVW78" s="399"/>
      <c r="CVX78" s="399"/>
      <c r="CVY78" s="567"/>
      <c r="CVZ78" s="399"/>
      <c r="CWA78" s="399"/>
      <c r="CWB78" s="399"/>
      <c r="CWC78" s="399"/>
      <c r="CWD78" s="399"/>
      <c r="CWE78" s="399"/>
      <c r="CWF78" s="399"/>
      <c r="CWG78" s="399"/>
      <c r="CWH78" s="399"/>
      <c r="CWI78" s="918"/>
      <c r="CWJ78" s="918"/>
      <c r="CWK78" s="918"/>
      <c r="CWL78" s="566"/>
      <c r="CWM78" s="399"/>
      <c r="CWN78" s="399"/>
      <c r="CWO78" s="399"/>
      <c r="CWP78" s="567"/>
      <c r="CWQ78" s="399"/>
      <c r="CWR78" s="399"/>
      <c r="CWS78" s="399"/>
      <c r="CWT78" s="399"/>
      <c r="CWU78" s="399"/>
      <c r="CWV78" s="399"/>
      <c r="CWW78" s="399"/>
      <c r="CWX78" s="399"/>
      <c r="CWY78" s="399"/>
      <c r="CWZ78" s="918"/>
      <c r="CXA78" s="918"/>
      <c r="CXB78" s="918"/>
      <c r="CXC78" s="566"/>
      <c r="CXD78" s="399"/>
      <c r="CXE78" s="399"/>
      <c r="CXF78" s="399"/>
      <c r="CXG78" s="567"/>
      <c r="CXH78" s="399"/>
      <c r="CXI78" s="399"/>
      <c r="CXJ78" s="399"/>
      <c r="CXK78" s="399"/>
      <c r="CXL78" s="399"/>
      <c r="CXM78" s="399"/>
      <c r="CXN78" s="399"/>
      <c r="CXO78" s="399"/>
      <c r="CXP78" s="399"/>
      <c r="CXQ78" s="918"/>
      <c r="CXR78" s="918"/>
      <c r="CXS78" s="918"/>
      <c r="CXT78" s="566"/>
      <c r="CXU78" s="399"/>
      <c r="CXV78" s="399"/>
      <c r="CXW78" s="399"/>
      <c r="CXX78" s="567"/>
      <c r="CXY78" s="399"/>
      <c r="CXZ78" s="399"/>
      <c r="CYA78" s="399"/>
      <c r="CYB78" s="399"/>
      <c r="CYC78" s="399"/>
      <c r="CYD78" s="399"/>
      <c r="CYE78" s="399"/>
      <c r="CYF78" s="399"/>
      <c r="CYG78" s="399"/>
      <c r="CYH78" s="918"/>
      <c r="CYI78" s="918"/>
      <c r="CYJ78" s="918"/>
      <c r="CYK78" s="566"/>
      <c r="CYL78" s="399"/>
      <c r="CYM78" s="399"/>
      <c r="CYN78" s="399"/>
      <c r="CYO78" s="567"/>
      <c r="CYP78" s="399"/>
      <c r="CYQ78" s="399"/>
      <c r="CYR78" s="399"/>
      <c r="CYS78" s="399"/>
      <c r="CYT78" s="399"/>
      <c r="CYU78" s="399"/>
      <c r="CYV78" s="399"/>
      <c r="CYW78" s="399"/>
      <c r="CYX78" s="399"/>
      <c r="CYY78" s="918"/>
      <c r="CYZ78" s="918"/>
      <c r="CZA78" s="918"/>
      <c r="CZB78" s="566"/>
      <c r="CZC78" s="399"/>
      <c r="CZD78" s="399"/>
      <c r="CZE78" s="399"/>
      <c r="CZF78" s="567"/>
      <c r="CZG78" s="399"/>
      <c r="CZH78" s="399"/>
      <c r="CZI78" s="399"/>
      <c r="CZJ78" s="399"/>
      <c r="CZK78" s="399"/>
      <c r="CZL78" s="399"/>
      <c r="CZM78" s="399"/>
      <c r="CZN78" s="399"/>
      <c r="CZO78" s="399"/>
      <c r="CZP78" s="918"/>
      <c r="CZQ78" s="918"/>
      <c r="CZR78" s="918"/>
      <c r="CZS78" s="566"/>
      <c r="CZT78" s="399"/>
      <c r="CZU78" s="399"/>
      <c r="CZV78" s="399"/>
      <c r="CZW78" s="567"/>
      <c r="CZX78" s="399"/>
      <c r="CZY78" s="399"/>
      <c r="CZZ78" s="399"/>
      <c r="DAA78" s="399"/>
      <c r="DAB78" s="399"/>
      <c r="DAC78" s="399"/>
      <c r="DAD78" s="399"/>
      <c r="DAE78" s="399"/>
      <c r="DAF78" s="399"/>
      <c r="DAG78" s="918"/>
      <c r="DAH78" s="918"/>
      <c r="DAI78" s="918"/>
      <c r="DAJ78" s="566"/>
      <c r="DAK78" s="399"/>
      <c r="DAL78" s="399"/>
      <c r="DAM78" s="399"/>
      <c r="DAN78" s="567"/>
      <c r="DAO78" s="399"/>
      <c r="DAP78" s="399"/>
      <c r="DAQ78" s="399"/>
      <c r="DAR78" s="399"/>
      <c r="DAS78" s="399"/>
      <c r="DAT78" s="399"/>
      <c r="DAU78" s="399"/>
      <c r="DAV78" s="399"/>
      <c r="DAW78" s="399"/>
      <c r="DAX78" s="918"/>
      <c r="DAY78" s="918"/>
      <c r="DAZ78" s="918"/>
      <c r="DBA78" s="566"/>
      <c r="DBB78" s="399"/>
      <c r="DBC78" s="399"/>
      <c r="DBD78" s="399"/>
      <c r="DBE78" s="567"/>
      <c r="DBF78" s="399"/>
      <c r="DBG78" s="399"/>
      <c r="DBH78" s="399"/>
      <c r="DBI78" s="399"/>
      <c r="DBJ78" s="399"/>
      <c r="DBK78" s="399"/>
      <c r="DBL78" s="399"/>
      <c r="DBM78" s="399"/>
      <c r="DBN78" s="399"/>
      <c r="DBO78" s="918"/>
      <c r="DBP78" s="918"/>
      <c r="DBQ78" s="918"/>
      <c r="DBR78" s="566"/>
      <c r="DBS78" s="399"/>
      <c r="DBT78" s="399"/>
      <c r="DBU78" s="399"/>
      <c r="DBV78" s="567"/>
      <c r="DBW78" s="399"/>
      <c r="DBX78" s="399"/>
      <c r="DBY78" s="399"/>
      <c r="DBZ78" s="399"/>
      <c r="DCA78" s="399"/>
      <c r="DCB78" s="399"/>
      <c r="DCC78" s="399"/>
      <c r="DCD78" s="399"/>
      <c r="DCE78" s="399"/>
      <c r="DCF78" s="918"/>
      <c r="DCG78" s="918"/>
      <c r="DCH78" s="918"/>
      <c r="DCI78" s="566"/>
      <c r="DCJ78" s="399"/>
      <c r="DCK78" s="399"/>
      <c r="DCL78" s="399"/>
      <c r="DCM78" s="567"/>
      <c r="DCN78" s="399"/>
      <c r="DCO78" s="399"/>
      <c r="DCP78" s="399"/>
      <c r="DCQ78" s="399"/>
      <c r="DCR78" s="399"/>
      <c r="DCS78" s="399"/>
      <c r="DCT78" s="399"/>
      <c r="DCU78" s="399"/>
      <c r="DCV78" s="399"/>
      <c r="DCW78" s="918"/>
      <c r="DCX78" s="918"/>
      <c r="DCY78" s="918"/>
      <c r="DCZ78" s="566"/>
      <c r="DDA78" s="399"/>
      <c r="DDB78" s="399"/>
      <c r="DDC78" s="399"/>
      <c r="DDD78" s="567"/>
      <c r="DDE78" s="399"/>
      <c r="DDF78" s="399"/>
      <c r="DDG78" s="399"/>
      <c r="DDH78" s="399"/>
      <c r="DDI78" s="399"/>
      <c r="DDJ78" s="399"/>
      <c r="DDK78" s="399"/>
      <c r="DDL78" s="399"/>
      <c r="DDM78" s="399"/>
      <c r="DDN78" s="918"/>
      <c r="DDO78" s="918"/>
      <c r="DDP78" s="918"/>
      <c r="DDQ78" s="566"/>
      <c r="DDR78" s="399"/>
      <c r="DDS78" s="399"/>
      <c r="DDT78" s="399"/>
      <c r="DDU78" s="567"/>
      <c r="DDV78" s="399"/>
      <c r="DDW78" s="399"/>
      <c r="DDX78" s="399"/>
      <c r="DDY78" s="399"/>
      <c r="DDZ78" s="399"/>
      <c r="DEA78" s="399"/>
      <c r="DEB78" s="399"/>
      <c r="DEC78" s="399"/>
      <c r="DED78" s="399"/>
      <c r="DEE78" s="918"/>
      <c r="DEF78" s="918"/>
      <c r="DEG78" s="918"/>
      <c r="DEH78" s="566"/>
      <c r="DEI78" s="399"/>
      <c r="DEJ78" s="399"/>
      <c r="DEK78" s="399"/>
      <c r="DEL78" s="567"/>
      <c r="DEM78" s="399"/>
      <c r="DEN78" s="399"/>
      <c r="DEO78" s="399"/>
      <c r="DEP78" s="399"/>
      <c r="DEQ78" s="399"/>
      <c r="DER78" s="399"/>
      <c r="DES78" s="399"/>
      <c r="DET78" s="399"/>
      <c r="DEU78" s="399"/>
      <c r="DEV78" s="918"/>
      <c r="DEW78" s="918"/>
      <c r="DEX78" s="918"/>
      <c r="DEY78" s="566"/>
      <c r="DEZ78" s="399"/>
      <c r="DFA78" s="399"/>
      <c r="DFB78" s="399"/>
      <c r="DFC78" s="567"/>
      <c r="DFD78" s="399"/>
      <c r="DFE78" s="399"/>
      <c r="DFF78" s="399"/>
      <c r="DFG78" s="399"/>
      <c r="DFH78" s="399"/>
      <c r="DFI78" s="399"/>
      <c r="DFJ78" s="399"/>
      <c r="DFK78" s="399"/>
      <c r="DFL78" s="399"/>
      <c r="DFM78" s="918"/>
      <c r="DFN78" s="918"/>
      <c r="DFO78" s="918"/>
      <c r="DFP78" s="566"/>
      <c r="DFQ78" s="399"/>
      <c r="DFR78" s="399"/>
      <c r="DFS78" s="399"/>
      <c r="DFT78" s="567"/>
      <c r="DFU78" s="399"/>
      <c r="DFV78" s="399"/>
      <c r="DFW78" s="399"/>
      <c r="DFX78" s="399"/>
      <c r="DFY78" s="399"/>
      <c r="DFZ78" s="399"/>
      <c r="DGA78" s="399"/>
      <c r="DGB78" s="399"/>
      <c r="DGC78" s="399"/>
      <c r="DGD78" s="918"/>
      <c r="DGE78" s="918"/>
      <c r="DGF78" s="918"/>
      <c r="DGG78" s="566"/>
      <c r="DGH78" s="399"/>
      <c r="DGI78" s="399"/>
      <c r="DGJ78" s="399"/>
      <c r="DGK78" s="567"/>
      <c r="DGL78" s="399"/>
      <c r="DGM78" s="399"/>
      <c r="DGN78" s="399"/>
      <c r="DGO78" s="399"/>
      <c r="DGP78" s="399"/>
      <c r="DGQ78" s="399"/>
      <c r="DGR78" s="399"/>
      <c r="DGS78" s="399"/>
      <c r="DGT78" s="399"/>
      <c r="DGU78" s="918"/>
      <c r="DGV78" s="918"/>
      <c r="DGW78" s="918"/>
      <c r="DGX78" s="566"/>
      <c r="DGY78" s="399"/>
      <c r="DGZ78" s="399"/>
      <c r="DHA78" s="399"/>
      <c r="DHB78" s="567"/>
      <c r="DHC78" s="399"/>
      <c r="DHD78" s="399"/>
      <c r="DHE78" s="399"/>
      <c r="DHF78" s="399"/>
      <c r="DHG78" s="399"/>
      <c r="DHH78" s="399"/>
      <c r="DHI78" s="399"/>
      <c r="DHJ78" s="399"/>
      <c r="DHK78" s="399"/>
      <c r="DHL78" s="918"/>
      <c r="DHM78" s="918"/>
      <c r="DHN78" s="918"/>
      <c r="DHO78" s="566"/>
      <c r="DHP78" s="399"/>
      <c r="DHQ78" s="399"/>
      <c r="DHR78" s="399"/>
      <c r="DHS78" s="567"/>
      <c r="DHT78" s="399"/>
      <c r="DHU78" s="399"/>
      <c r="DHV78" s="399"/>
      <c r="DHW78" s="399"/>
      <c r="DHX78" s="399"/>
      <c r="DHY78" s="399"/>
      <c r="DHZ78" s="399"/>
      <c r="DIA78" s="399"/>
      <c r="DIB78" s="399"/>
      <c r="DIC78" s="918"/>
      <c r="DID78" s="918"/>
      <c r="DIE78" s="918"/>
      <c r="DIF78" s="566"/>
      <c r="DIG78" s="399"/>
      <c r="DIH78" s="399"/>
      <c r="DII78" s="399"/>
      <c r="DIJ78" s="567"/>
      <c r="DIK78" s="399"/>
      <c r="DIL78" s="399"/>
      <c r="DIM78" s="399"/>
      <c r="DIN78" s="399"/>
      <c r="DIO78" s="399"/>
      <c r="DIP78" s="399"/>
      <c r="DIQ78" s="399"/>
      <c r="DIR78" s="399"/>
      <c r="DIS78" s="399"/>
      <c r="DIT78" s="918"/>
      <c r="DIU78" s="918"/>
      <c r="DIV78" s="918"/>
      <c r="DIW78" s="566"/>
      <c r="DIX78" s="399"/>
      <c r="DIY78" s="399"/>
      <c r="DIZ78" s="399"/>
      <c r="DJA78" s="567"/>
      <c r="DJB78" s="399"/>
      <c r="DJC78" s="399"/>
      <c r="DJD78" s="399"/>
      <c r="DJE78" s="399"/>
      <c r="DJF78" s="399"/>
      <c r="DJG78" s="399"/>
      <c r="DJH78" s="399"/>
      <c r="DJI78" s="399"/>
      <c r="DJJ78" s="399"/>
      <c r="DJK78" s="918"/>
      <c r="DJL78" s="918"/>
      <c r="DJM78" s="918"/>
      <c r="DJN78" s="566"/>
      <c r="DJO78" s="399"/>
      <c r="DJP78" s="399"/>
      <c r="DJQ78" s="399"/>
      <c r="DJR78" s="567"/>
      <c r="DJS78" s="399"/>
      <c r="DJT78" s="399"/>
      <c r="DJU78" s="399"/>
      <c r="DJV78" s="399"/>
      <c r="DJW78" s="399"/>
      <c r="DJX78" s="399"/>
      <c r="DJY78" s="399"/>
      <c r="DJZ78" s="399"/>
      <c r="DKA78" s="399"/>
      <c r="DKB78" s="918"/>
      <c r="DKC78" s="918"/>
      <c r="DKD78" s="918"/>
      <c r="DKE78" s="566"/>
      <c r="DKF78" s="399"/>
      <c r="DKG78" s="399"/>
      <c r="DKH78" s="399"/>
      <c r="DKI78" s="567"/>
      <c r="DKJ78" s="399"/>
      <c r="DKK78" s="399"/>
      <c r="DKL78" s="399"/>
      <c r="DKM78" s="399"/>
      <c r="DKN78" s="399"/>
      <c r="DKO78" s="399"/>
      <c r="DKP78" s="399"/>
      <c r="DKQ78" s="399"/>
      <c r="DKR78" s="399"/>
      <c r="DKS78" s="918"/>
      <c r="DKT78" s="918"/>
      <c r="DKU78" s="918"/>
      <c r="DKV78" s="566"/>
      <c r="DKW78" s="399"/>
      <c r="DKX78" s="399"/>
      <c r="DKY78" s="399"/>
      <c r="DKZ78" s="567"/>
      <c r="DLA78" s="399"/>
      <c r="DLB78" s="399"/>
      <c r="DLC78" s="399"/>
      <c r="DLD78" s="399"/>
      <c r="DLE78" s="399"/>
      <c r="DLF78" s="399"/>
      <c r="DLG78" s="399"/>
      <c r="DLH78" s="399"/>
      <c r="DLI78" s="399"/>
      <c r="DLJ78" s="918"/>
      <c r="DLK78" s="918"/>
      <c r="DLL78" s="918"/>
      <c r="DLM78" s="566"/>
      <c r="DLN78" s="399"/>
      <c r="DLO78" s="399"/>
      <c r="DLP78" s="399"/>
      <c r="DLQ78" s="567"/>
      <c r="DLR78" s="399"/>
      <c r="DLS78" s="399"/>
      <c r="DLT78" s="399"/>
      <c r="DLU78" s="399"/>
      <c r="DLV78" s="399"/>
      <c r="DLW78" s="399"/>
      <c r="DLX78" s="399"/>
      <c r="DLY78" s="399"/>
      <c r="DLZ78" s="399"/>
      <c r="DMA78" s="918"/>
      <c r="DMB78" s="918"/>
      <c r="DMC78" s="918"/>
      <c r="DMD78" s="566"/>
      <c r="DME78" s="399"/>
      <c r="DMF78" s="399"/>
      <c r="DMG78" s="399"/>
      <c r="DMH78" s="567"/>
      <c r="DMI78" s="399"/>
      <c r="DMJ78" s="399"/>
      <c r="DMK78" s="399"/>
      <c r="DML78" s="399"/>
      <c r="DMM78" s="399"/>
      <c r="DMN78" s="399"/>
      <c r="DMO78" s="399"/>
      <c r="DMP78" s="399"/>
      <c r="DMQ78" s="399"/>
      <c r="DMR78" s="918"/>
      <c r="DMS78" s="918"/>
      <c r="DMT78" s="918"/>
      <c r="DMU78" s="566"/>
      <c r="DMV78" s="399"/>
      <c r="DMW78" s="399"/>
      <c r="DMX78" s="399"/>
      <c r="DMY78" s="567"/>
      <c r="DMZ78" s="399"/>
      <c r="DNA78" s="399"/>
      <c r="DNB78" s="399"/>
      <c r="DNC78" s="399"/>
      <c r="DND78" s="399"/>
      <c r="DNE78" s="399"/>
      <c r="DNF78" s="399"/>
      <c r="DNG78" s="399"/>
      <c r="DNH78" s="399"/>
      <c r="DNI78" s="918"/>
      <c r="DNJ78" s="918"/>
      <c r="DNK78" s="918"/>
      <c r="DNL78" s="566"/>
      <c r="DNM78" s="399"/>
      <c r="DNN78" s="399"/>
      <c r="DNO78" s="399"/>
      <c r="DNP78" s="567"/>
      <c r="DNQ78" s="399"/>
      <c r="DNR78" s="399"/>
      <c r="DNS78" s="399"/>
      <c r="DNT78" s="399"/>
      <c r="DNU78" s="399"/>
      <c r="DNV78" s="399"/>
      <c r="DNW78" s="399"/>
      <c r="DNX78" s="399"/>
      <c r="DNY78" s="399"/>
      <c r="DNZ78" s="918"/>
      <c r="DOA78" s="918"/>
      <c r="DOB78" s="918"/>
      <c r="DOC78" s="566"/>
      <c r="DOD78" s="399"/>
      <c r="DOE78" s="399"/>
      <c r="DOF78" s="399"/>
      <c r="DOG78" s="567"/>
      <c r="DOH78" s="399"/>
      <c r="DOI78" s="399"/>
      <c r="DOJ78" s="399"/>
      <c r="DOK78" s="399"/>
      <c r="DOL78" s="399"/>
      <c r="DOM78" s="399"/>
      <c r="DON78" s="399"/>
      <c r="DOO78" s="399"/>
      <c r="DOP78" s="399"/>
      <c r="DOQ78" s="918"/>
      <c r="DOR78" s="918"/>
      <c r="DOS78" s="918"/>
      <c r="DOT78" s="566"/>
      <c r="DOU78" s="399"/>
      <c r="DOV78" s="399"/>
      <c r="DOW78" s="399"/>
      <c r="DOX78" s="567"/>
      <c r="DOY78" s="399"/>
      <c r="DOZ78" s="399"/>
      <c r="DPA78" s="399"/>
      <c r="DPB78" s="399"/>
      <c r="DPC78" s="399"/>
      <c r="DPD78" s="399"/>
      <c r="DPE78" s="399"/>
      <c r="DPF78" s="399"/>
      <c r="DPG78" s="399"/>
      <c r="DPH78" s="918"/>
      <c r="DPI78" s="918"/>
      <c r="DPJ78" s="918"/>
      <c r="DPK78" s="566"/>
      <c r="DPL78" s="399"/>
      <c r="DPM78" s="399"/>
      <c r="DPN78" s="399"/>
      <c r="DPO78" s="567"/>
      <c r="DPP78" s="399"/>
      <c r="DPQ78" s="399"/>
      <c r="DPR78" s="399"/>
      <c r="DPS78" s="399"/>
      <c r="DPT78" s="399"/>
      <c r="DPU78" s="399"/>
      <c r="DPV78" s="399"/>
      <c r="DPW78" s="399"/>
      <c r="DPX78" s="399"/>
      <c r="DPY78" s="918"/>
      <c r="DPZ78" s="918"/>
      <c r="DQA78" s="918"/>
      <c r="DQB78" s="566"/>
      <c r="DQC78" s="399"/>
      <c r="DQD78" s="399"/>
      <c r="DQE78" s="399"/>
      <c r="DQF78" s="567"/>
      <c r="DQG78" s="399"/>
      <c r="DQH78" s="399"/>
      <c r="DQI78" s="399"/>
      <c r="DQJ78" s="399"/>
      <c r="DQK78" s="399"/>
      <c r="DQL78" s="399"/>
      <c r="DQM78" s="399"/>
      <c r="DQN78" s="399"/>
      <c r="DQO78" s="399"/>
      <c r="DQP78" s="918"/>
      <c r="DQQ78" s="918"/>
      <c r="DQR78" s="918"/>
      <c r="DQS78" s="566"/>
      <c r="DQT78" s="399"/>
      <c r="DQU78" s="399"/>
      <c r="DQV78" s="399"/>
      <c r="DQW78" s="567"/>
      <c r="DQX78" s="399"/>
      <c r="DQY78" s="399"/>
      <c r="DQZ78" s="399"/>
      <c r="DRA78" s="399"/>
      <c r="DRB78" s="399"/>
      <c r="DRC78" s="399"/>
      <c r="DRD78" s="399"/>
      <c r="DRE78" s="399"/>
      <c r="DRF78" s="399"/>
      <c r="DRG78" s="918"/>
      <c r="DRH78" s="918"/>
      <c r="DRI78" s="918"/>
      <c r="DRJ78" s="566"/>
      <c r="DRK78" s="399"/>
      <c r="DRL78" s="399"/>
      <c r="DRM78" s="399"/>
      <c r="DRN78" s="567"/>
      <c r="DRO78" s="399"/>
      <c r="DRP78" s="399"/>
      <c r="DRQ78" s="399"/>
      <c r="DRR78" s="399"/>
      <c r="DRS78" s="399"/>
      <c r="DRT78" s="399"/>
      <c r="DRU78" s="399"/>
      <c r="DRV78" s="399"/>
      <c r="DRW78" s="399"/>
      <c r="DRX78" s="918"/>
      <c r="DRY78" s="918"/>
      <c r="DRZ78" s="918"/>
      <c r="DSA78" s="566"/>
      <c r="DSB78" s="399"/>
      <c r="DSC78" s="399"/>
      <c r="DSD78" s="399"/>
      <c r="DSE78" s="567"/>
      <c r="DSF78" s="399"/>
      <c r="DSG78" s="399"/>
      <c r="DSH78" s="399"/>
      <c r="DSI78" s="399"/>
      <c r="DSJ78" s="399"/>
      <c r="DSK78" s="399"/>
      <c r="DSL78" s="399"/>
      <c r="DSM78" s="399"/>
      <c r="DSN78" s="399"/>
      <c r="DSO78" s="918"/>
      <c r="DSP78" s="918"/>
      <c r="DSQ78" s="918"/>
      <c r="DSR78" s="566"/>
      <c r="DSS78" s="399"/>
      <c r="DST78" s="399"/>
      <c r="DSU78" s="399"/>
      <c r="DSV78" s="567"/>
      <c r="DSW78" s="399"/>
      <c r="DSX78" s="399"/>
      <c r="DSY78" s="399"/>
      <c r="DSZ78" s="399"/>
      <c r="DTA78" s="399"/>
      <c r="DTB78" s="399"/>
      <c r="DTC78" s="399"/>
      <c r="DTD78" s="399"/>
      <c r="DTE78" s="399"/>
      <c r="DTF78" s="918"/>
      <c r="DTG78" s="918"/>
      <c r="DTH78" s="918"/>
      <c r="DTI78" s="566"/>
      <c r="DTJ78" s="399"/>
      <c r="DTK78" s="399"/>
      <c r="DTL78" s="399"/>
      <c r="DTM78" s="567"/>
      <c r="DTN78" s="399"/>
      <c r="DTO78" s="399"/>
      <c r="DTP78" s="399"/>
      <c r="DTQ78" s="399"/>
      <c r="DTR78" s="399"/>
      <c r="DTS78" s="399"/>
      <c r="DTT78" s="399"/>
      <c r="DTU78" s="399"/>
      <c r="DTV78" s="399"/>
      <c r="DTW78" s="918"/>
      <c r="DTX78" s="918"/>
      <c r="DTY78" s="918"/>
      <c r="DTZ78" s="566"/>
      <c r="DUA78" s="399"/>
      <c r="DUB78" s="399"/>
      <c r="DUC78" s="399"/>
      <c r="DUD78" s="567"/>
      <c r="DUE78" s="399"/>
      <c r="DUF78" s="399"/>
      <c r="DUG78" s="399"/>
      <c r="DUH78" s="399"/>
      <c r="DUI78" s="399"/>
      <c r="DUJ78" s="399"/>
      <c r="DUK78" s="399"/>
      <c r="DUL78" s="399"/>
      <c r="DUM78" s="399"/>
      <c r="DUN78" s="918"/>
      <c r="DUO78" s="918"/>
      <c r="DUP78" s="918"/>
      <c r="DUQ78" s="566"/>
      <c r="DUR78" s="399"/>
      <c r="DUS78" s="399"/>
      <c r="DUT78" s="399"/>
      <c r="DUU78" s="567"/>
      <c r="DUV78" s="399"/>
      <c r="DUW78" s="399"/>
      <c r="DUX78" s="399"/>
      <c r="DUY78" s="399"/>
      <c r="DUZ78" s="399"/>
      <c r="DVA78" s="399"/>
      <c r="DVB78" s="399"/>
      <c r="DVC78" s="399"/>
      <c r="DVD78" s="399"/>
      <c r="DVE78" s="918"/>
      <c r="DVF78" s="918"/>
      <c r="DVG78" s="918"/>
      <c r="DVH78" s="566"/>
      <c r="DVI78" s="399"/>
      <c r="DVJ78" s="399"/>
      <c r="DVK78" s="399"/>
      <c r="DVL78" s="567"/>
      <c r="DVM78" s="399"/>
      <c r="DVN78" s="399"/>
      <c r="DVO78" s="399"/>
      <c r="DVP78" s="399"/>
      <c r="DVQ78" s="399"/>
      <c r="DVR78" s="399"/>
      <c r="DVS78" s="399"/>
      <c r="DVT78" s="399"/>
      <c r="DVU78" s="399"/>
      <c r="DVV78" s="918"/>
      <c r="DVW78" s="918"/>
      <c r="DVX78" s="918"/>
      <c r="DVY78" s="566"/>
      <c r="DVZ78" s="399"/>
      <c r="DWA78" s="399"/>
      <c r="DWB78" s="399"/>
      <c r="DWC78" s="567"/>
      <c r="DWD78" s="399"/>
      <c r="DWE78" s="399"/>
      <c r="DWF78" s="399"/>
      <c r="DWG78" s="399"/>
      <c r="DWH78" s="399"/>
      <c r="DWI78" s="399"/>
      <c r="DWJ78" s="399"/>
      <c r="DWK78" s="399"/>
      <c r="DWL78" s="399"/>
      <c r="DWM78" s="918"/>
      <c r="DWN78" s="918"/>
      <c r="DWO78" s="918"/>
      <c r="DWP78" s="566"/>
      <c r="DWQ78" s="399"/>
      <c r="DWR78" s="399"/>
      <c r="DWS78" s="399"/>
      <c r="DWT78" s="567"/>
      <c r="DWU78" s="399"/>
      <c r="DWV78" s="399"/>
      <c r="DWW78" s="399"/>
      <c r="DWX78" s="399"/>
      <c r="DWY78" s="399"/>
      <c r="DWZ78" s="399"/>
      <c r="DXA78" s="399"/>
      <c r="DXB78" s="399"/>
      <c r="DXC78" s="399"/>
      <c r="DXD78" s="918"/>
      <c r="DXE78" s="918"/>
      <c r="DXF78" s="918"/>
      <c r="DXG78" s="566"/>
      <c r="DXH78" s="399"/>
      <c r="DXI78" s="399"/>
      <c r="DXJ78" s="399"/>
      <c r="DXK78" s="567"/>
      <c r="DXL78" s="399"/>
      <c r="DXM78" s="399"/>
      <c r="DXN78" s="399"/>
      <c r="DXO78" s="399"/>
      <c r="DXP78" s="399"/>
      <c r="DXQ78" s="399"/>
      <c r="DXR78" s="399"/>
      <c r="DXS78" s="399"/>
      <c r="DXT78" s="399"/>
      <c r="DXU78" s="918"/>
      <c r="DXV78" s="918"/>
      <c r="DXW78" s="918"/>
      <c r="DXX78" s="566"/>
      <c r="DXY78" s="399"/>
      <c r="DXZ78" s="399"/>
      <c r="DYA78" s="399"/>
      <c r="DYB78" s="567"/>
      <c r="DYC78" s="399"/>
      <c r="DYD78" s="399"/>
      <c r="DYE78" s="399"/>
      <c r="DYF78" s="399"/>
      <c r="DYG78" s="399"/>
      <c r="DYH78" s="399"/>
      <c r="DYI78" s="399"/>
      <c r="DYJ78" s="399"/>
      <c r="DYK78" s="399"/>
      <c r="DYL78" s="918"/>
      <c r="DYM78" s="918"/>
      <c r="DYN78" s="918"/>
      <c r="DYO78" s="566"/>
      <c r="DYP78" s="399"/>
      <c r="DYQ78" s="399"/>
      <c r="DYR78" s="399"/>
      <c r="DYS78" s="567"/>
      <c r="DYT78" s="399"/>
      <c r="DYU78" s="399"/>
      <c r="DYV78" s="399"/>
      <c r="DYW78" s="399"/>
      <c r="DYX78" s="399"/>
      <c r="DYY78" s="399"/>
      <c r="DYZ78" s="399"/>
      <c r="DZA78" s="399"/>
      <c r="DZB78" s="399"/>
      <c r="DZC78" s="918"/>
      <c r="DZD78" s="918"/>
      <c r="DZE78" s="918"/>
      <c r="DZF78" s="566"/>
      <c r="DZG78" s="399"/>
      <c r="DZH78" s="399"/>
      <c r="DZI78" s="399"/>
      <c r="DZJ78" s="567"/>
      <c r="DZK78" s="399"/>
      <c r="DZL78" s="399"/>
      <c r="DZM78" s="399"/>
      <c r="DZN78" s="399"/>
      <c r="DZO78" s="399"/>
      <c r="DZP78" s="399"/>
      <c r="DZQ78" s="399"/>
      <c r="DZR78" s="399"/>
      <c r="DZS78" s="399"/>
      <c r="DZT78" s="918"/>
      <c r="DZU78" s="918"/>
      <c r="DZV78" s="918"/>
      <c r="DZW78" s="566"/>
      <c r="DZX78" s="399"/>
      <c r="DZY78" s="399"/>
      <c r="DZZ78" s="399"/>
      <c r="EAA78" s="567"/>
      <c r="EAB78" s="399"/>
      <c r="EAC78" s="399"/>
      <c r="EAD78" s="399"/>
      <c r="EAE78" s="399"/>
      <c r="EAF78" s="399"/>
      <c r="EAG78" s="399"/>
      <c r="EAH78" s="399"/>
      <c r="EAI78" s="399"/>
      <c r="EAJ78" s="399"/>
      <c r="EAK78" s="918"/>
      <c r="EAL78" s="918"/>
      <c r="EAM78" s="918"/>
      <c r="EAN78" s="566"/>
      <c r="EAO78" s="399"/>
      <c r="EAP78" s="399"/>
      <c r="EAQ78" s="399"/>
      <c r="EAR78" s="567"/>
      <c r="EAS78" s="399"/>
      <c r="EAT78" s="399"/>
      <c r="EAU78" s="399"/>
      <c r="EAV78" s="399"/>
      <c r="EAW78" s="399"/>
      <c r="EAX78" s="399"/>
      <c r="EAY78" s="399"/>
      <c r="EAZ78" s="399"/>
      <c r="EBA78" s="399"/>
      <c r="EBB78" s="918"/>
      <c r="EBC78" s="918"/>
      <c r="EBD78" s="918"/>
      <c r="EBE78" s="566"/>
      <c r="EBF78" s="399"/>
      <c r="EBG78" s="399"/>
      <c r="EBH78" s="399"/>
      <c r="EBI78" s="567"/>
      <c r="EBJ78" s="399"/>
      <c r="EBK78" s="399"/>
      <c r="EBL78" s="399"/>
      <c r="EBM78" s="399"/>
      <c r="EBN78" s="399"/>
      <c r="EBO78" s="399"/>
      <c r="EBP78" s="399"/>
      <c r="EBQ78" s="399"/>
      <c r="EBR78" s="399"/>
      <c r="EBS78" s="918"/>
      <c r="EBT78" s="918"/>
      <c r="EBU78" s="918"/>
      <c r="EBV78" s="566"/>
      <c r="EBW78" s="399"/>
      <c r="EBX78" s="399"/>
      <c r="EBY78" s="399"/>
      <c r="EBZ78" s="567"/>
      <c r="ECA78" s="399"/>
      <c r="ECB78" s="399"/>
      <c r="ECC78" s="399"/>
      <c r="ECD78" s="399"/>
      <c r="ECE78" s="399"/>
      <c r="ECF78" s="399"/>
      <c r="ECG78" s="399"/>
      <c r="ECH78" s="399"/>
      <c r="ECI78" s="399"/>
      <c r="ECJ78" s="918"/>
      <c r="ECK78" s="918"/>
      <c r="ECL78" s="918"/>
      <c r="ECM78" s="566"/>
      <c r="ECN78" s="399"/>
      <c r="ECO78" s="399"/>
      <c r="ECP78" s="399"/>
      <c r="ECQ78" s="567"/>
      <c r="ECR78" s="399"/>
      <c r="ECS78" s="399"/>
      <c r="ECT78" s="399"/>
      <c r="ECU78" s="399"/>
      <c r="ECV78" s="399"/>
      <c r="ECW78" s="399"/>
      <c r="ECX78" s="399"/>
      <c r="ECY78" s="399"/>
      <c r="ECZ78" s="399"/>
      <c r="EDA78" s="918"/>
      <c r="EDB78" s="918"/>
      <c r="EDC78" s="918"/>
      <c r="EDD78" s="566"/>
      <c r="EDE78" s="399"/>
      <c r="EDF78" s="399"/>
      <c r="EDG78" s="399"/>
      <c r="EDH78" s="567"/>
      <c r="EDI78" s="399"/>
      <c r="EDJ78" s="399"/>
      <c r="EDK78" s="399"/>
      <c r="EDL78" s="399"/>
      <c r="EDM78" s="399"/>
      <c r="EDN78" s="399"/>
      <c r="EDO78" s="399"/>
      <c r="EDP78" s="399"/>
      <c r="EDQ78" s="399"/>
      <c r="EDR78" s="918"/>
      <c r="EDS78" s="918"/>
      <c r="EDT78" s="918"/>
      <c r="EDU78" s="566"/>
      <c r="EDV78" s="399"/>
      <c r="EDW78" s="399"/>
      <c r="EDX78" s="399"/>
      <c r="EDY78" s="567"/>
      <c r="EDZ78" s="399"/>
      <c r="EEA78" s="399"/>
      <c r="EEB78" s="399"/>
      <c r="EEC78" s="399"/>
      <c r="EED78" s="399"/>
      <c r="EEE78" s="399"/>
      <c r="EEF78" s="399"/>
      <c r="EEG78" s="399"/>
      <c r="EEH78" s="399"/>
      <c r="EEI78" s="918"/>
      <c r="EEJ78" s="918"/>
      <c r="EEK78" s="918"/>
      <c r="EEL78" s="566"/>
      <c r="EEM78" s="399"/>
      <c r="EEN78" s="399"/>
      <c r="EEO78" s="399"/>
      <c r="EEP78" s="567"/>
      <c r="EEQ78" s="399"/>
      <c r="EER78" s="399"/>
      <c r="EES78" s="399"/>
      <c r="EET78" s="399"/>
      <c r="EEU78" s="399"/>
      <c r="EEV78" s="399"/>
      <c r="EEW78" s="399"/>
      <c r="EEX78" s="399"/>
      <c r="EEY78" s="399"/>
      <c r="EEZ78" s="918"/>
      <c r="EFA78" s="918"/>
      <c r="EFB78" s="918"/>
      <c r="EFC78" s="566"/>
      <c r="EFD78" s="399"/>
      <c r="EFE78" s="399"/>
      <c r="EFF78" s="399"/>
      <c r="EFG78" s="567"/>
      <c r="EFH78" s="399"/>
      <c r="EFI78" s="399"/>
      <c r="EFJ78" s="399"/>
      <c r="EFK78" s="399"/>
      <c r="EFL78" s="399"/>
      <c r="EFM78" s="399"/>
      <c r="EFN78" s="399"/>
      <c r="EFO78" s="399"/>
      <c r="EFP78" s="399"/>
      <c r="EFQ78" s="918"/>
      <c r="EFR78" s="918"/>
      <c r="EFS78" s="918"/>
      <c r="EFT78" s="566"/>
      <c r="EFU78" s="399"/>
      <c r="EFV78" s="399"/>
      <c r="EFW78" s="399"/>
      <c r="EFX78" s="567"/>
      <c r="EFY78" s="399"/>
      <c r="EFZ78" s="399"/>
      <c r="EGA78" s="399"/>
      <c r="EGB78" s="399"/>
      <c r="EGC78" s="399"/>
      <c r="EGD78" s="399"/>
      <c r="EGE78" s="399"/>
      <c r="EGF78" s="399"/>
      <c r="EGG78" s="399"/>
      <c r="EGH78" s="918"/>
      <c r="EGI78" s="918"/>
      <c r="EGJ78" s="918"/>
      <c r="EGK78" s="566"/>
      <c r="EGL78" s="399"/>
      <c r="EGM78" s="399"/>
      <c r="EGN78" s="399"/>
      <c r="EGO78" s="567"/>
      <c r="EGP78" s="399"/>
      <c r="EGQ78" s="399"/>
      <c r="EGR78" s="399"/>
      <c r="EGS78" s="399"/>
      <c r="EGT78" s="399"/>
      <c r="EGU78" s="399"/>
      <c r="EGV78" s="399"/>
      <c r="EGW78" s="399"/>
      <c r="EGX78" s="399"/>
      <c r="EGY78" s="918"/>
      <c r="EGZ78" s="918"/>
      <c r="EHA78" s="918"/>
      <c r="EHB78" s="566"/>
      <c r="EHC78" s="399"/>
      <c r="EHD78" s="399"/>
      <c r="EHE78" s="399"/>
      <c r="EHF78" s="567"/>
      <c r="EHG78" s="399"/>
      <c r="EHH78" s="399"/>
      <c r="EHI78" s="399"/>
      <c r="EHJ78" s="399"/>
      <c r="EHK78" s="399"/>
      <c r="EHL78" s="399"/>
      <c r="EHM78" s="399"/>
      <c r="EHN78" s="399"/>
      <c r="EHO78" s="399"/>
      <c r="EHP78" s="918"/>
      <c r="EHQ78" s="918"/>
      <c r="EHR78" s="918"/>
      <c r="EHS78" s="566"/>
      <c r="EHT78" s="399"/>
      <c r="EHU78" s="399"/>
      <c r="EHV78" s="399"/>
      <c r="EHW78" s="567"/>
      <c r="EHX78" s="399"/>
      <c r="EHY78" s="399"/>
      <c r="EHZ78" s="399"/>
      <c r="EIA78" s="399"/>
      <c r="EIB78" s="399"/>
      <c r="EIC78" s="399"/>
      <c r="EID78" s="399"/>
      <c r="EIE78" s="399"/>
      <c r="EIF78" s="399"/>
      <c r="EIG78" s="918"/>
      <c r="EIH78" s="918"/>
      <c r="EII78" s="918"/>
      <c r="EIJ78" s="566"/>
      <c r="EIK78" s="399"/>
      <c r="EIL78" s="399"/>
      <c r="EIM78" s="399"/>
      <c r="EIN78" s="567"/>
      <c r="EIO78" s="399"/>
      <c r="EIP78" s="399"/>
      <c r="EIQ78" s="399"/>
      <c r="EIR78" s="399"/>
      <c r="EIS78" s="399"/>
      <c r="EIT78" s="399"/>
      <c r="EIU78" s="399"/>
      <c r="EIV78" s="399"/>
      <c r="EIW78" s="399"/>
      <c r="EIX78" s="918"/>
      <c r="EIY78" s="918"/>
      <c r="EIZ78" s="918"/>
      <c r="EJA78" s="566"/>
      <c r="EJB78" s="399"/>
      <c r="EJC78" s="399"/>
      <c r="EJD78" s="399"/>
      <c r="EJE78" s="567"/>
      <c r="EJF78" s="399"/>
      <c r="EJG78" s="399"/>
      <c r="EJH78" s="399"/>
      <c r="EJI78" s="399"/>
      <c r="EJJ78" s="399"/>
      <c r="EJK78" s="399"/>
      <c r="EJL78" s="399"/>
      <c r="EJM78" s="399"/>
      <c r="EJN78" s="399"/>
      <c r="EJO78" s="918"/>
      <c r="EJP78" s="918"/>
      <c r="EJQ78" s="918"/>
      <c r="EJR78" s="566"/>
      <c r="EJS78" s="399"/>
      <c r="EJT78" s="399"/>
      <c r="EJU78" s="399"/>
      <c r="EJV78" s="567"/>
      <c r="EJW78" s="399"/>
      <c r="EJX78" s="399"/>
      <c r="EJY78" s="399"/>
      <c r="EJZ78" s="399"/>
      <c r="EKA78" s="399"/>
      <c r="EKB78" s="399"/>
      <c r="EKC78" s="399"/>
      <c r="EKD78" s="399"/>
      <c r="EKE78" s="399"/>
      <c r="EKF78" s="918"/>
      <c r="EKG78" s="918"/>
      <c r="EKH78" s="918"/>
      <c r="EKI78" s="566"/>
      <c r="EKJ78" s="399"/>
      <c r="EKK78" s="399"/>
      <c r="EKL78" s="399"/>
      <c r="EKM78" s="567"/>
      <c r="EKN78" s="399"/>
      <c r="EKO78" s="399"/>
      <c r="EKP78" s="399"/>
      <c r="EKQ78" s="399"/>
      <c r="EKR78" s="399"/>
      <c r="EKS78" s="399"/>
      <c r="EKT78" s="399"/>
      <c r="EKU78" s="399"/>
      <c r="EKV78" s="399"/>
      <c r="EKW78" s="918"/>
      <c r="EKX78" s="918"/>
      <c r="EKY78" s="918"/>
      <c r="EKZ78" s="566"/>
      <c r="ELA78" s="399"/>
      <c r="ELB78" s="399"/>
      <c r="ELC78" s="399"/>
      <c r="ELD78" s="567"/>
      <c r="ELE78" s="399"/>
      <c r="ELF78" s="399"/>
      <c r="ELG78" s="399"/>
      <c r="ELH78" s="399"/>
      <c r="ELI78" s="399"/>
      <c r="ELJ78" s="399"/>
      <c r="ELK78" s="399"/>
      <c r="ELL78" s="399"/>
      <c r="ELM78" s="399"/>
      <c r="ELN78" s="918"/>
      <c r="ELO78" s="918"/>
      <c r="ELP78" s="918"/>
      <c r="ELQ78" s="566"/>
      <c r="ELR78" s="399"/>
      <c r="ELS78" s="399"/>
      <c r="ELT78" s="399"/>
      <c r="ELU78" s="567"/>
      <c r="ELV78" s="399"/>
      <c r="ELW78" s="399"/>
      <c r="ELX78" s="399"/>
      <c r="ELY78" s="399"/>
      <c r="ELZ78" s="399"/>
      <c r="EMA78" s="399"/>
      <c r="EMB78" s="399"/>
      <c r="EMC78" s="399"/>
      <c r="EMD78" s="399"/>
      <c r="EME78" s="918"/>
      <c r="EMF78" s="918"/>
      <c r="EMG78" s="918"/>
      <c r="EMH78" s="566"/>
      <c r="EMI78" s="399"/>
      <c r="EMJ78" s="399"/>
      <c r="EMK78" s="399"/>
      <c r="EML78" s="567"/>
      <c r="EMM78" s="399"/>
      <c r="EMN78" s="399"/>
      <c r="EMO78" s="399"/>
      <c r="EMP78" s="399"/>
      <c r="EMQ78" s="399"/>
      <c r="EMR78" s="399"/>
      <c r="EMS78" s="399"/>
      <c r="EMT78" s="399"/>
      <c r="EMU78" s="399"/>
      <c r="EMV78" s="918"/>
      <c r="EMW78" s="918"/>
      <c r="EMX78" s="918"/>
      <c r="EMY78" s="566"/>
      <c r="EMZ78" s="399"/>
      <c r="ENA78" s="399"/>
      <c r="ENB78" s="399"/>
      <c r="ENC78" s="567"/>
      <c r="END78" s="399"/>
      <c r="ENE78" s="399"/>
      <c r="ENF78" s="399"/>
      <c r="ENG78" s="399"/>
      <c r="ENH78" s="399"/>
      <c r="ENI78" s="399"/>
      <c r="ENJ78" s="399"/>
      <c r="ENK78" s="399"/>
      <c r="ENL78" s="399"/>
      <c r="ENM78" s="918"/>
      <c r="ENN78" s="918"/>
      <c r="ENO78" s="918"/>
      <c r="ENP78" s="566"/>
      <c r="ENQ78" s="399"/>
      <c r="ENR78" s="399"/>
      <c r="ENS78" s="399"/>
      <c r="ENT78" s="567"/>
      <c r="ENU78" s="399"/>
      <c r="ENV78" s="399"/>
      <c r="ENW78" s="399"/>
      <c r="ENX78" s="399"/>
      <c r="ENY78" s="399"/>
      <c r="ENZ78" s="399"/>
      <c r="EOA78" s="399"/>
      <c r="EOB78" s="399"/>
      <c r="EOC78" s="399"/>
      <c r="EOD78" s="918"/>
      <c r="EOE78" s="918"/>
      <c r="EOF78" s="918"/>
      <c r="EOG78" s="566"/>
      <c r="EOH78" s="399"/>
      <c r="EOI78" s="399"/>
      <c r="EOJ78" s="399"/>
      <c r="EOK78" s="567"/>
      <c r="EOL78" s="399"/>
      <c r="EOM78" s="399"/>
      <c r="EON78" s="399"/>
      <c r="EOO78" s="399"/>
      <c r="EOP78" s="399"/>
      <c r="EOQ78" s="399"/>
      <c r="EOR78" s="399"/>
      <c r="EOS78" s="399"/>
      <c r="EOT78" s="399"/>
      <c r="EOU78" s="918"/>
      <c r="EOV78" s="918"/>
      <c r="EOW78" s="918"/>
      <c r="EOX78" s="566"/>
      <c r="EOY78" s="399"/>
      <c r="EOZ78" s="399"/>
      <c r="EPA78" s="399"/>
      <c r="EPB78" s="567"/>
      <c r="EPC78" s="399"/>
      <c r="EPD78" s="399"/>
      <c r="EPE78" s="399"/>
      <c r="EPF78" s="399"/>
      <c r="EPG78" s="399"/>
      <c r="EPH78" s="399"/>
      <c r="EPI78" s="399"/>
      <c r="EPJ78" s="399"/>
      <c r="EPK78" s="399"/>
      <c r="EPL78" s="918"/>
      <c r="EPM78" s="918"/>
      <c r="EPN78" s="918"/>
      <c r="EPO78" s="566"/>
      <c r="EPP78" s="399"/>
      <c r="EPQ78" s="399"/>
      <c r="EPR78" s="399"/>
      <c r="EPS78" s="567"/>
      <c r="EPT78" s="399"/>
      <c r="EPU78" s="399"/>
      <c r="EPV78" s="399"/>
      <c r="EPW78" s="399"/>
      <c r="EPX78" s="399"/>
      <c r="EPY78" s="399"/>
      <c r="EPZ78" s="399"/>
      <c r="EQA78" s="399"/>
      <c r="EQB78" s="399"/>
      <c r="EQC78" s="918"/>
      <c r="EQD78" s="918"/>
      <c r="EQE78" s="918"/>
      <c r="EQF78" s="566"/>
      <c r="EQG78" s="399"/>
      <c r="EQH78" s="399"/>
      <c r="EQI78" s="399"/>
      <c r="EQJ78" s="567"/>
      <c r="EQK78" s="399"/>
      <c r="EQL78" s="399"/>
      <c r="EQM78" s="399"/>
      <c r="EQN78" s="399"/>
      <c r="EQO78" s="399"/>
      <c r="EQP78" s="399"/>
      <c r="EQQ78" s="399"/>
      <c r="EQR78" s="399"/>
      <c r="EQS78" s="399"/>
      <c r="EQT78" s="918"/>
      <c r="EQU78" s="918"/>
      <c r="EQV78" s="918"/>
      <c r="EQW78" s="566"/>
      <c r="EQX78" s="399"/>
      <c r="EQY78" s="399"/>
      <c r="EQZ78" s="399"/>
      <c r="ERA78" s="567"/>
      <c r="ERB78" s="399"/>
      <c r="ERC78" s="399"/>
      <c r="ERD78" s="399"/>
      <c r="ERE78" s="399"/>
      <c r="ERF78" s="399"/>
      <c r="ERG78" s="399"/>
      <c r="ERH78" s="399"/>
      <c r="ERI78" s="399"/>
      <c r="ERJ78" s="399"/>
      <c r="ERK78" s="918"/>
      <c r="ERL78" s="918"/>
      <c r="ERM78" s="918"/>
      <c r="ERN78" s="566"/>
      <c r="ERO78" s="399"/>
      <c r="ERP78" s="399"/>
      <c r="ERQ78" s="399"/>
      <c r="ERR78" s="567"/>
      <c r="ERS78" s="399"/>
      <c r="ERT78" s="399"/>
      <c r="ERU78" s="399"/>
      <c r="ERV78" s="399"/>
      <c r="ERW78" s="399"/>
      <c r="ERX78" s="399"/>
      <c r="ERY78" s="399"/>
      <c r="ERZ78" s="399"/>
      <c r="ESA78" s="399"/>
      <c r="ESB78" s="918"/>
      <c r="ESC78" s="918"/>
      <c r="ESD78" s="918"/>
      <c r="ESE78" s="566"/>
      <c r="ESF78" s="399"/>
      <c r="ESG78" s="399"/>
      <c r="ESH78" s="399"/>
      <c r="ESI78" s="567"/>
      <c r="ESJ78" s="399"/>
      <c r="ESK78" s="399"/>
      <c r="ESL78" s="399"/>
      <c r="ESM78" s="399"/>
      <c r="ESN78" s="399"/>
      <c r="ESO78" s="399"/>
      <c r="ESP78" s="399"/>
      <c r="ESQ78" s="399"/>
      <c r="ESR78" s="399"/>
      <c r="ESS78" s="918"/>
      <c r="EST78" s="918"/>
      <c r="ESU78" s="918"/>
      <c r="ESV78" s="566"/>
      <c r="ESW78" s="399"/>
      <c r="ESX78" s="399"/>
      <c r="ESY78" s="399"/>
      <c r="ESZ78" s="567"/>
      <c r="ETA78" s="399"/>
      <c r="ETB78" s="399"/>
      <c r="ETC78" s="399"/>
      <c r="ETD78" s="399"/>
      <c r="ETE78" s="399"/>
      <c r="ETF78" s="399"/>
      <c r="ETG78" s="399"/>
      <c r="ETH78" s="399"/>
      <c r="ETI78" s="399"/>
      <c r="ETJ78" s="918"/>
      <c r="ETK78" s="918"/>
      <c r="ETL78" s="918"/>
      <c r="ETM78" s="566"/>
      <c r="ETN78" s="399"/>
      <c r="ETO78" s="399"/>
      <c r="ETP78" s="399"/>
      <c r="ETQ78" s="567"/>
      <c r="ETR78" s="399"/>
      <c r="ETS78" s="399"/>
      <c r="ETT78" s="399"/>
      <c r="ETU78" s="399"/>
      <c r="ETV78" s="399"/>
      <c r="ETW78" s="399"/>
      <c r="ETX78" s="399"/>
      <c r="ETY78" s="399"/>
      <c r="ETZ78" s="399"/>
      <c r="EUA78" s="918"/>
      <c r="EUB78" s="918"/>
      <c r="EUC78" s="918"/>
      <c r="EUD78" s="566"/>
      <c r="EUE78" s="399"/>
      <c r="EUF78" s="399"/>
      <c r="EUG78" s="399"/>
      <c r="EUH78" s="567"/>
      <c r="EUI78" s="399"/>
      <c r="EUJ78" s="399"/>
      <c r="EUK78" s="399"/>
      <c r="EUL78" s="399"/>
      <c r="EUM78" s="399"/>
      <c r="EUN78" s="399"/>
      <c r="EUO78" s="399"/>
      <c r="EUP78" s="399"/>
      <c r="EUQ78" s="399"/>
      <c r="EUR78" s="918"/>
      <c r="EUS78" s="918"/>
      <c r="EUT78" s="918"/>
      <c r="EUU78" s="566"/>
      <c r="EUV78" s="399"/>
      <c r="EUW78" s="399"/>
      <c r="EUX78" s="399"/>
      <c r="EUY78" s="567"/>
      <c r="EUZ78" s="399"/>
      <c r="EVA78" s="399"/>
      <c r="EVB78" s="399"/>
      <c r="EVC78" s="399"/>
      <c r="EVD78" s="399"/>
      <c r="EVE78" s="399"/>
      <c r="EVF78" s="399"/>
      <c r="EVG78" s="399"/>
      <c r="EVH78" s="399"/>
      <c r="EVI78" s="918"/>
      <c r="EVJ78" s="918"/>
      <c r="EVK78" s="918"/>
      <c r="EVL78" s="566"/>
      <c r="EVM78" s="399"/>
      <c r="EVN78" s="399"/>
      <c r="EVO78" s="399"/>
      <c r="EVP78" s="567"/>
      <c r="EVQ78" s="399"/>
      <c r="EVR78" s="399"/>
      <c r="EVS78" s="399"/>
      <c r="EVT78" s="399"/>
      <c r="EVU78" s="399"/>
      <c r="EVV78" s="399"/>
      <c r="EVW78" s="399"/>
      <c r="EVX78" s="399"/>
      <c r="EVY78" s="399"/>
      <c r="EVZ78" s="918"/>
      <c r="EWA78" s="918"/>
      <c r="EWB78" s="918"/>
      <c r="EWC78" s="566"/>
      <c r="EWD78" s="399"/>
      <c r="EWE78" s="399"/>
      <c r="EWF78" s="399"/>
      <c r="EWG78" s="567"/>
      <c r="EWH78" s="399"/>
      <c r="EWI78" s="399"/>
      <c r="EWJ78" s="399"/>
      <c r="EWK78" s="399"/>
      <c r="EWL78" s="399"/>
      <c r="EWM78" s="399"/>
      <c r="EWN78" s="399"/>
      <c r="EWO78" s="399"/>
      <c r="EWP78" s="399"/>
      <c r="EWQ78" s="918"/>
      <c r="EWR78" s="918"/>
      <c r="EWS78" s="918"/>
      <c r="EWT78" s="566"/>
      <c r="EWU78" s="399"/>
      <c r="EWV78" s="399"/>
      <c r="EWW78" s="399"/>
      <c r="EWX78" s="567"/>
      <c r="EWY78" s="399"/>
      <c r="EWZ78" s="399"/>
      <c r="EXA78" s="399"/>
      <c r="EXB78" s="399"/>
      <c r="EXC78" s="399"/>
      <c r="EXD78" s="399"/>
      <c r="EXE78" s="399"/>
      <c r="EXF78" s="399"/>
      <c r="EXG78" s="399"/>
      <c r="EXH78" s="918"/>
      <c r="EXI78" s="918"/>
      <c r="EXJ78" s="918"/>
      <c r="EXK78" s="566"/>
      <c r="EXL78" s="399"/>
      <c r="EXM78" s="399"/>
      <c r="EXN78" s="399"/>
      <c r="EXO78" s="567"/>
      <c r="EXP78" s="399"/>
      <c r="EXQ78" s="399"/>
      <c r="EXR78" s="399"/>
      <c r="EXS78" s="399"/>
      <c r="EXT78" s="399"/>
      <c r="EXU78" s="399"/>
      <c r="EXV78" s="399"/>
      <c r="EXW78" s="399"/>
      <c r="EXX78" s="399"/>
      <c r="EXY78" s="918"/>
      <c r="EXZ78" s="918"/>
      <c r="EYA78" s="918"/>
      <c r="EYB78" s="566"/>
      <c r="EYC78" s="399"/>
      <c r="EYD78" s="399"/>
      <c r="EYE78" s="399"/>
      <c r="EYF78" s="567"/>
      <c r="EYG78" s="399"/>
      <c r="EYH78" s="399"/>
      <c r="EYI78" s="399"/>
      <c r="EYJ78" s="399"/>
      <c r="EYK78" s="399"/>
      <c r="EYL78" s="399"/>
      <c r="EYM78" s="399"/>
      <c r="EYN78" s="399"/>
      <c r="EYO78" s="399"/>
      <c r="EYP78" s="918"/>
      <c r="EYQ78" s="918"/>
      <c r="EYR78" s="918"/>
      <c r="EYS78" s="566"/>
      <c r="EYT78" s="399"/>
      <c r="EYU78" s="399"/>
      <c r="EYV78" s="399"/>
      <c r="EYW78" s="567"/>
      <c r="EYX78" s="399"/>
      <c r="EYY78" s="399"/>
      <c r="EYZ78" s="399"/>
      <c r="EZA78" s="399"/>
      <c r="EZB78" s="399"/>
      <c r="EZC78" s="399"/>
      <c r="EZD78" s="399"/>
      <c r="EZE78" s="399"/>
      <c r="EZF78" s="399"/>
      <c r="EZG78" s="918"/>
      <c r="EZH78" s="918"/>
      <c r="EZI78" s="918"/>
      <c r="EZJ78" s="566"/>
      <c r="EZK78" s="399"/>
      <c r="EZL78" s="399"/>
      <c r="EZM78" s="399"/>
      <c r="EZN78" s="567"/>
      <c r="EZO78" s="399"/>
      <c r="EZP78" s="399"/>
      <c r="EZQ78" s="399"/>
      <c r="EZR78" s="399"/>
      <c r="EZS78" s="399"/>
      <c r="EZT78" s="399"/>
      <c r="EZU78" s="399"/>
      <c r="EZV78" s="399"/>
      <c r="EZW78" s="399"/>
      <c r="EZX78" s="918"/>
      <c r="EZY78" s="918"/>
      <c r="EZZ78" s="918"/>
      <c r="FAA78" s="566"/>
      <c r="FAB78" s="399"/>
      <c r="FAC78" s="399"/>
      <c r="FAD78" s="399"/>
      <c r="FAE78" s="567"/>
      <c r="FAF78" s="399"/>
      <c r="FAG78" s="399"/>
      <c r="FAH78" s="399"/>
      <c r="FAI78" s="399"/>
      <c r="FAJ78" s="399"/>
      <c r="FAK78" s="399"/>
      <c r="FAL78" s="399"/>
      <c r="FAM78" s="399"/>
      <c r="FAN78" s="399"/>
      <c r="FAO78" s="918"/>
      <c r="FAP78" s="918"/>
      <c r="FAQ78" s="918"/>
      <c r="FAR78" s="566"/>
      <c r="FAS78" s="399"/>
      <c r="FAT78" s="399"/>
      <c r="FAU78" s="399"/>
      <c r="FAV78" s="567"/>
      <c r="FAW78" s="399"/>
      <c r="FAX78" s="399"/>
      <c r="FAY78" s="399"/>
      <c r="FAZ78" s="399"/>
      <c r="FBA78" s="399"/>
      <c r="FBB78" s="399"/>
      <c r="FBC78" s="399"/>
      <c r="FBD78" s="399"/>
      <c r="FBE78" s="399"/>
      <c r="FBF78" s="918"/>
      <c r="FBG78" s="918"/>
      <c r="FBH78" s="918"/>
      <c r="FBI78" s="566"/>
      <c r="FBJ78" s="399"/>
      <c r="FBK78" s="399"/>
      <c r="FBL78" s="399"/>
      <c r="FBM78" s="567"/>
      <c r="FBN78" s="399"/>
      <c r="FBO78" s="399"/>
      <c r="FBP78" s="399"/>
      <c r="FBQ78" s="399"/>
      <c r="FBR78" s="399"/>
      <c r="FBS78" s="399"/>
      <c r="FBT78" s="399"/>
      <c r="FBU78" s="399"/>
      <c r="FBV78" s="399"/>
      <c r="FBW78" s="918"/>
      <c r="FBX78" s="918"/>
      <c r="FBY78" s="918"/>
      <c r="FBZ78" s="566"/>
      <c r="FCA78" s="399"/>
      <c r="FCB78" s="399"/>
      <c r="FCC78" s="399"/>
      <c r="FCD78" s="567"/>
      <c r="FCE78" s="399"/>
      <c r="FCF78" s="399"/>
      <c r="FCG78" s="399"/>
      <c r="FCH78" s="399"/>
      <c r="FCI78" s="399"/>
      <c r="FCJ78" s="399"/>
      <c r="FCK78" s="399"/>
      <c r="FCL78" s="399"/>
      <c r="FCM78" s="399"/>
      <c r="FCN78" s="918"/>
      <c r="FCO78" s="918"/>
      <c r="FCP78" s="918"/>
      <c r="FCQ78" s="566"/>
      <c r="FCR78" s="399"/>
      <c r="FCS78" s="399"/>
      <c r="FCT78" s="399"/>
      <c r="FCU78" s="567"/>
      <c r="FCV78" s="399"/>
      <c r="FCW78" s="399"/>
      <c r="FCX78" s="399"/>
      <c r="FCY78" s="399"/>
      <c r="FCZ78" s="399"/>
      <c r="FDA78" s="399"/>
      <c r="FDB78" s="399"/>
      <c r="FDC78" s="399"/>
      <c r="FDD78" s="399"/>
      <c r="FDE78" s="918"/>
      <c r="FDF78" s="918"/>
      <c r="FDG78" s="918"/>
      <c r="FDH78" s="566"/>
      <c r="FDI78" s="399"/>
      <c r="FDJ78" s="399"/>
      <c r="FDK78" s="399"/>
      <c r="FDL78" s="567"/>
      <c r="FDM78" s="399"/>
      <c r="FDN78" s="399"/>
      <c r="FDO78" s="399"/>
      <c r="FDP78" s="399"/>
      <c r="FDQ78" s="399"/>
      <c r="FDR78" s="399"/>
      <c r="FDS78" s="399"/>
      <c r="FDT78" s="399"/>
      <c r="FDU78" s="399"/>
      <c r="FDV78" s="918"/>
      <c r="FDW78" s="918"/>
      <c r="FDX78" s="918"/>
      <c r="FDY78" s="566"/>
      <c r="FDZ78" s="399"/>
      <c r="FEA78" s="399"/>
      <c r="FEB78" s="399"/>
      <c r="FEC78" s="567"/>
      <c r="FED78" s="399"/>
      <c r="FEE78" s="399"/>
      <c r="FEF78" s="399"/>
      <c r="FEG78" s="399"/>
      <c r="FEH78" s="399"/>
      <c r="FEI78" s="399"/>
      <c r="FEJ78" s="399"/>
      <c r="FEK78" s="399"/>
      <c r="FEL78" s="399"/>
      <c r="FEM78" s="918"/>
      <c r="FEN78" s="918"/>
      <c r="FEO78" s="918"/>
      <c r="FEP78" s="566"/>
      <c r="FEQ78" s="399"/>
      <c r="FER78" s="399"/>
      <c r="FES78" s="399"/>
      <c r="FET78" s="567"/>
      <c r="FEU78" s="399"/>
      <c r="FEV78" s="399"/>
      <c r="FEW78" s="399"/>
      <c r="FEX78" s="399"/>
      <c r="FEY78" s="399"/>
      <c r="FEZ78" s="399"/>
      <c r="FFA78" s="399"/>
      <c r="FFB78" s="399"/>
      <c r="FFC78" s="399"/>
      <c r="FFD78" s="918"/>
      <c r="FFE78" s="918"/>
      <c r="FFF78" s="918"/>
      <c r="FFG78" s="566"/>
      <c r="FFH78" s="399"/>
      <c r="FFI78" s="399"/>
      <c r="FFJ78" s="399"/>
      <c r="FFK78" s="567"/>
      <c r="FFL78" s="399"/>
      <c r="FFM78" s="399"/>
      <c r="FFN78" s="399"/>
      <c r="FFO78" s="399"/>
      <c r="FFP78" s="399"/>
      <c r="FFQ78" s="399"/>
      <c r="FFR78" s="399"/>
      <c r="FFS78" s="399"/>
      <c r="FFT78" s="399"/>
      <c r="FFU78" s="918"/>
      <c r="FFV78" s="918"/>
      <c r="FFW78" s="918"/>
      <c r="FFX78" s="566"/>
      <c r="FFY78" s="399"/>
      <c r="FFZ78" s="399"/>
      <c r="FGA78" s="399"/>
      <c r="FGB78" s="567"/>
      <c r="FGC78" s="399"/>
      <c r="FGD78" s="399"/>
      <c r="FGE78" s="399"/>
      <c r="FGF78" s="399"/>
      <c r="FGG78" s="399"/>
      <c r="FGH78" s="399"/>
      <c r="FGI78" s="399"/>
      <c r="FGJ78" s="399"/>
      <c r="FGK78" s="399"/>
      <c r="FGL78" s="918"/>
      <c r="FGM78" s="918"/>
      <c r="FGN78" s="918"/>
      <c r="FGO78" s="566"/>
      <c r="FGP78" s="399"/>
      <c r="FGQ78" s="399"/>
      <c r="FGR78" s="399"/>
      <c r="FGS78" s="567"/>
      <c r="FGT78" s="399"/>
      <c r="FGU78" s="399"/>
      <c r="FGV78" s="399"/>
      <c r="FGW78" s="399"/>
      <c r="FGX78" s="399"/>
      <c r="FGY78" s="399"/>
      <c r="FGZ78" s="399"/>
      <c r="FHA78" s="399"/>
      <c r="FHB78" s="399"/>
      <c r="FHC78" s="918"/>
      <c r="FHD78" s="918"/>
      <c r="FHE78" s="918"/>
      <c r="FHF78" s="566"/>
      <c r="FHG78" s="399"/>
      <c r="FHH78" s="399"/>
      <c r="FHI78" s="399"/>
      <c r="FHJ78" s="567"/>
      <c r="FHK78" s="399"/>
      <c r="FHL78" s="399"/>
      <c r="FHM78" s="399"/>
      <c r="FHN78" s="399"/>
      <c r="FHO78" s="399"/>
      <c r="FHP78" s="399"/>
      <c r="FHQ78" s="399"/>
      <c r="FHR78" s="399"/>
      <c r="FHS78" s="399"/>
      <c r="FHT78" s="918"/>
      <c r="FHU78" s="918"/>
      <c r="FHV78" s="918"/>
      <c r="FHW78" s="566"/>
      <c r="FHX78" s="399"/>
      <c r="FHY78" s="399"/>
      <c r="FHZ78" s="399"/>
      <c r="FIA78" s="567"/>
      <c r="FIB78" s="399"/>
      <c r="FIC78" s="399"/>
      <c r="FID78" s="399"/>
      <c r="FIE78" s="399"/>
      <c r="FIF78" s="399"/>
      <c r="FIG78" s="399"/>
      <c r="FIH78" s="399"/>
      <c r="FII78" s="399"/>
      <c r="FIJ78" s="399"/>
      <c r="FIK78" s="918"/>
      <c r="FIL78" s="918"/>
      <c r="FIM78" s="918"/>
      <c r="FIN78" s="566"/>
      <c r="FIO78" s="399"/>
      <c r="FIP78" s="399"/>
      <c r="FIQ78" s="399"/>
      <c r="FIR78" s="567"/>
      <c r="FIS78" s="399"/>
      <c r="FIT78" s="399"/>
      <c r="FIU78" s="399"/>
      <c r="FIV78" s="399"/>
      <c r="FIW78" s="399"/>
      <c r="FIX78" s="399"/>
      <c r="FIY78" s="399"/>
      <c r="FIZ78" s="399"/>
      <c r="FJA78" s="399"/>
      <c r="FJB78" s="918"/>
      <c r="FJC78" s="918"/>
      <c r="FJD78" s="918"/>
      <c r="FJE78" s="566"/>
      <c r="FJF78" s="399"/>
      <c r="FJG78" s="399"/>
      <c r="FJH78" s="399"/>
      <c r="FJI78" s="567"/>
      <c r="FJJ78" s="399"/>
      <c r="FJK78" s="399"/>
      <c r="FJL78" s="399"/>
      <c r="FJM78" s="399"/>
      <c r="FJN78" s="399"/>
      <c r="FJO78" s="399"/>
      <c r="FJP78" s="399"/>
      <c r="FJQ78" s="399"/>
      <c r="FJR78" s="399"/>
      <c r="FJS78" s="918"/>
      <c r="FJT78" s="918"/>
      <c r="FJU78" s="918"/>
      <c r="FJV78" s="566"/>
      <c r="FJW78" s="399"/>
      <c r="FJX78" s="399"/>
      <c r="FJY78" s="399"/>
      <c r="FJZ78" s="567"/>
      <c r="FKA78" s="399"/>
      <c r="FKB78" s="399"/>
      <c r="FKC78" s="399"/>
      <c r="FKD78" s="399"/>
      <c r="FKE78" s="399"/>
      <c r="FKF78" s="399"/>
      <c r="FKG78" s="399"/>
      <c r="FKH78" s="399"/>
      <c r="FKI78" s="399"/>
      <c r="FKJ78" s="918"/>
      <c r="FKK78" s="918"/>
      <c r="FKL78" s="918"/>
      <c r="FKM78" s="566"/>
      <c r="FKN78" s="399"/>
      <c r="FKO78" s="399"/>
      <c r="FKP78" s="399"/>
      <c r="FKQ78" s="567"/>
      <c r="FKR78" s="399"/>
      <c r="FKS78" s="399"/>
      <c r="FKT78" s="399"/>
      <c r="FKU78" s="399"/>
      <c r="FKV78" s="399"/>
      <c r="FKW78" s="399"/>
      <c r="FKX78" s="399"/>
      <c r="FKY78" s="399"/>
      <c r="FKZ78" s="399"/>
      <c r="FLA78" s="918"/>
      <c r="FLB78" s="918"/>
      <c r="FLC78" s="918"/>
      <c r="FLD78" s="566"/>
      <c r="FLE78" s="399"/>
      <c r="FLF78" s="399"/>
      <c r="FLG78" s="399"/>
      <c r="FLH78" s="567"/>
      <c r="FLI78" s="399"/>
      <c r="FLJ78" s="399"/>
      <c r="FLK78" s="399"/>
      <c r="FLL78" s="399"/>
      <c r="FLM78" s="399"/>
      <c r="FLN78" s="399"/>
      <c r="FLO78" s="399"/>
      <c r="FLP78" s="399"/>
      <c r="FLQ78" s="399"/>
      <c r="FLR78" s="918"/>
      <c r="FLS78" s="918"/>
      <c r="FLT78" s="918"/>
      <c r="FLU78" s="566"/>
      <c r="FLV78" s="399"/>
      <c r="FLW78" s="399"/>
      <c r="FLX78" s="399"/>
      <c r="FLY78" s="567"/>
      <c r="FLZ78" s="399"/>
      <c r="FMA78" s="399"/>
      <c r="FMB78" s="399"/>
      <c r="FMC78" s="399"/>
      <c r="FMD78" s="399"/>
      <c r="FME78" s="399"/>
      <c r="FMF78" s="399"/>
      <c r="FMG78" s="399"/>
      <c r="FMH78" s="399"/>
      <c r="FMI78" s="918"/>
      <c r="FMJ78" s="918"/>
      <c r="FMK78" s="918"/>
      <c r="FML78" s="566"/>
      <c r="FMM78" s="399"/>
      <c r="FMN78" s="399"/>
      <c r="FMO78" s="399"/>
      <c r="FMP78" s="567"/>
      <c r="FMQ78" s="399"/>
      <c r="FMR78" s="399"/>
      <c r="FMS78" s="399"/>
      <c r="FMT78" s="399"/>
      <c r="FMU78" s="399"/>
      <c r="FMV78" s="399"/>
      <c r="FMW78" s="399"/>
      <c r="FMX78" s="399"/>
      <c r="FMY78" s="399"/>
      <c r="FMZ78" s="918"/>
      <c r="FNA78" s="918"/>
      <c r="FNB78" s="918"/>
      <c r="FNC78" s="566"/>
      <c r="FND78" s="399"/>
      <c r="FNE78" s="399"/>
      <c r="FNF78" s="399"/>
      <c r="FNG78" s="567"/>
      <c r="FNH78" s="399"/>
      <c r="FNI78" s="399"/>
      <c r="FNJ78" s="399"/>
      <c r="FNK78" s="399"/>
      <c r="FNL78" s="399"/>
      <c r="FNM78" s="399"/>
      <c r="FNN78" s="399"/>
      <c r="FNO78" s="399"/>
      <c r="FNP78" s="399"/>
      <c r="FNQ78" s="918"/>
      <c r="FNR78" s="918"/>
      <c r="FNS78" s="918"/>
      <c r="FNT78" s="566"/>
      <c r="FNU78" s="399"/>
      <c r="FNV78" s="399"/>
      <c r="FNW78" s="399"/>
      <c r="FNX78" s="567"/>
      <c r="FNY78" s="399"/>
      <c r="FNZ78" s="399"/>
      <c r="FOA78" s="399"/>
      <c r="FOB78" s="399"/>
      <c r="FOC78" s="399"/>
      <c r="FOD78" s="399"/>
      <c r="FOE78" s="399"/>
      <c r="FOF78" s="399"/>
      <c r="FOG78" s="399"/>
      <c r="FOH78" s="918"/>
      <c r="FOI78" s="918"/>
      <c r="FOJ78" s="918"/>
      <c r="FOK78" s="566"/>
      <c r="FOL78" s="399"/>
      <c r="FOM78" s="399"/>
      <c r="FON78" s="399"/>
      <c r="FOO78" s="567"/>
      <c r="FOP78" s="399"/>
      <c r="FOQ78" s="399"/>
      <c r="FOR78" s="399"/>
      <c r="FOS78" s="399"/>
      <c r="FOT78" s="399"/>
      <c r="FOU78" s="399"/>
      <c r="FOV78" s="399"/>
      <c r="FOW78" s="399"/>
      <c r="FOX78" s="399"/>
      <c r="FOY78" s="918"/>
      <c r="FOZ78" s="918"/>
      <c r="FPA78" s="918"/>
      <c r="FPB78" s="566"/>
      <c r="FPC78" s="399"/>
      <c r="FPD78" s="399"/>
      <c r="FPE78" s="399"/>
      <c r="FPF78" s="567"/>
      <c r="FPG78" s="399"/>
      <c r="FPH78" s="399"/>
      <c r="FPI78" s="399"/>
      <c r="FPJ78" s="399"/>
      <c r="FPK78" s="399"/>
      <c r="FPL78" s="399"/>
      <c r="FPM78" s="399"/>
      <c r="FPN78" s="399"/>
      <c r="FPO78" s="399"/>
      <c r="FPP78" s="918"/>
      <c r="FPQ78" s="918"/>
      <c r="FPR78" s="918"/>
      <c r="FPS78" s="566"/>
      <c r="FPT78" s="399"/>
      <c r="FPU78" s="399"/>
      <c r="FPV78" s="399"/>
      <c r="FPW78" s="567"/>
      <c r="FPX78" s="399"/>
      <c r="FPY78" s="399"/>
      <c r="FPZ78" s="399"/>
      <c r="FQA78" s="399"/>
      <c r="FQB78" s="399"/>
      <c r="FQC78" s="399"/>
      <c r="FQD78" s="399"/>
      <c r="FQE78" s="399"/>
      <c r="FQF78" s="399"/>
      <c r="FQG78" s="918"/>
      <c r="FQH78" s="918"/>
      <c r="FQI78" s="918"/>
      <c r="FQJ78" s="566"/>
      <c r="FQK78" s="399"/>
      <c r="FQL78" s="399"/>
      <c r="FQM78" s="399"/>
      <c r="FQN78" s="567"/>
      <c r="FQO78" s="399"/>
      <c r="FQP78" s="399"/>
      <c r="FQQ78" s="399"/>
      <c r="FQR78" s="399"/>
      <c r="FQS78" s="399"/>
      <c r="FQT78" s="399"/>
      <c r="FQU78" s="399"/>
      <c r="FQV78" s="399"/>
      <c r="FQW78" s="399"/>
      <c r="FQX78" s="918"/>
      <c r="FQY78" s="918"/>
      <c r="FQZ78" s="918"/>
      <c r="FRA78" s="566"/>
      <c r="FRB78" s="399"/>
      <c r="FRC78" s="399"/>
      <c r="FRD78" s="399"/>
      <c r="FRE78" s="567"/>
      <c r="FRF78" s="399"/>
      <c r="FRG78" s="399"/>
      <c r="FRH78" s="399"/>
      <c r="FRI78" s="399"/>
      <c r="FRJ78" s="399"/>
      <c r="FRK78" s="399"/>
      <c r="FRL78" s="399"/>
      <c r="FRM78" s="399"/>
      <c r="FRN78" s="399"/>
      <c r="FRO78" s="918"/>
      <c r="FRP78" s="918"/>
      <c r="FRQ78" s="918"/>
      <c r="FRR78" s="566"/>
      <c r="FRS78" s="399"/>
      <c r="FRT78" s="399"/>
      <c r="FRU78" s="399"/>
      <c r="FRV78" s="567"/>
      <c r="FRW78" s="399"/>
      <c r="FRX78" s="399"/>
      <c r="FRY78" s="399"/>
      <c r="FRZ78" s="399"/>
      <c r="FSA78" s="399"/>
      <c r="FSB78" s="399"/>
      <c r="FSC78" s="399"/>
      <c r="FSD78" s="399"/>
      <c r="FSE78" s="399"/>
      <c r="FSF78" s="918"/>
      <c r="FSG78" s="918"/>
      <c r="FSH78" s="918"/>
      <c r="FSI78" s="566"/>
      <c r="FSJ78" s="399"/>
      <c r="FSK78" s="399"/>
      <c r="FSL78" s="399"/>
      <c r="FSM78" s="567"/>
      <c r="FSN78" s="399"/>
      <c r="FSO78" s="399"/>
      <c r="FSP78" s="399"/>
      <c r="FSQ78" s="399"/>
      <c r="FSR78" s="399"/>
      <c r="FSS78" s="399"/>
      <c r="FST78" s="399"/>
      <c r="FSU78" s="399"/>
      <c r="FSV78" s="399"/>
      <c r="FSW78" s="918"/>
      <c r="FSX78" s="918"/>
      <c r="FSY78" s="918"/>
      <c r="FSZ78" s="566"/>
      <c r="FTA78" s="399"/>
      <c r="FTB78" s="399"/>
      <c r="FTC78" s="399"/>
      <c r="FTD78" s="567"/>
      <c r="FTE78" s="399"/>
      <c r="FTF78" s="399"/>
      <c r="FTG78" s="399"/>
      <c r="FTH78" s="399"/>
      <c r="FTI78" s="399"/>
      <c r="FTJ78" s="399"/>
      <c r="FTK78" s="399"/>
      <c r="FTL78" s="399"/>
      <c r="FTM78" s="399"/>
      <c r="FTN78" s="918"/>
      <c r="FTO78" s="918"/>
      <c r="FTP78" s="918"/>
      <c r="FTQ78" s="566"/>
      <c r="FTR78" s="399"/>
      <c r="FTS78" s="399"/>
      <c r="FTT78" s="399"/>
      <c r="FTU78" s="567"/>
      <c r="FTV78" s="399"/>
      <c r="FTW78" s="399"/>
      <c r="FTX78" s="399"/>
      <c r="FTY78" s="399"/>
      <c r="FTZ78" s="399"/>
      <c r="FUA78" s="399"/>
      <c r="FUB78" s="399"/>
      <c r="FUC78" s="399"/>
      <c r="FUD78" s="399"/>
      <c r="FUE78" s="918"/>
      <c r="FUF78" s="918"/>
      <c r="FUG78" s="918"/>
      <c r="FUH78" s="566"/>
      <c r="FUI78" s="399"/>
      <c r="FUJ78" s="399"/>
      <c r="FUK78" s="399"/>
      <c r="FUL78" s="567"/>
      <c r="FUM78" s="399"/>
      <c r="FUN78" s="399"/>
      <c r="FUO78" s="399"/>
      <c r="FUP78" s="399"/>
      <c r="FUQ78" s="399"/>
      <c r="FUR78" s="399"/>
      <c r="FUS78" s="399"/>
      <c r="FUT78" s="399"/>
      <c r="FUU78" s="399"/>
      <c r="FUV78" s="918"/>
      <c r="FUW78" s="918"/>
      <c r="FUX78" s="918"/>
      <c r="FUY78" s="566"/>
      <c r="FUZ78" s="399"/>
      <c r="FVA78" s="399"/>
      <c r="FVB78" s="399"/>
      <c r="FVC78" s="567"/>
      <c r="FVD78" s="399"/>
      <c r="FVE78" s="399"/>
      <c r="FVF78" s="399"/>
      <c r="FVG78" s="399"/>
      <c r="FVH78" s="399"/>
      <c r="FVI78" s="399"/>
      <c r="FVJ78" s="399"/>
      <c r="FVK78" s="399"/>
      <c r="FVL78" s="399"/>
      <c r="FVM78" s="918"/>
      <c r="FVN78" s="918"/>
      <c r="FVO78" s="918"/>
      <c r="FVP78" s="566"/>
      <c r="FVQ78" s="399"/>
      <c r="FVR78" s="399"/>
      <c r="FVS78" s="399"/>
      <c r="FVT78" s="567"/>
      <c r="FVU78" s="399"/>
      <c r="FVV78" s="399"/>
      <c r="FVW78" s="399"/>
      <c r="FVX78" s="399"/>
      <c r="FVY78" s="399"/>
      <c r="FVZ78" s="399"/>
      <c r="FWA78" s="399"/>
      <c r="FWB78" s="399"/>
      <c r="FWC78" s="399"/>
      <c r="FWD78" s="918"/>
      <c r="FWE78" s="918"/>
      <c r="FWF78" s="918"/>
      <c r="FWG78" s="566"/>
      <c r="FWH78" s="399"/>
      <c r="FWI78" s="399"/>
      <c r="FWJ78" s="399"/>
      <c r="FWK78" s="567"/>
      <c r="FWL78" s="399"/>
      <c r="FWM78" s="399"/>
      <c r="FWN78" s="399"/>
      <c r="FWO78" s="399"/>
      <c r="FWP78" s="399"/>
      <c r="FWQ78" s="399"/>
      <c r="FWR78" s="399"/>
      <c r="FWS78" s="399"/>
      <c r="FWT78" s="399"/>
      <c r="FWU78" s="918"/>
      <c r="FWV78" s="918"/>
      <c r="FWW78" s="918"/>
      <c r="FWX78" s="566"/>
      <c r="FWY78" s="399"/>
      <c r="FWZ78" s="399"/>
      <c r="FXA78" s="399"/>
      <c r="FXB78" s="567"/>
      <c r="FXC78" s="399"/>
      <c r="FXD78" s="399"/>
      <c r="FXE78" s="399"/>
      <c r="FXF78" s="399"/>
      <c r="FXG78" s="399"/>
      <c r="FXH78" s="399"/>
      <c r="FXI78" s="399"/>
      <c r="FXJ78" s="399"/>
      <c r="FXK78" s="399"/>
      <c r="FXL78" s="918"/>
      <c r="FXM78" s="918"/>
      <c r="FXN78" s="918"/>
      <c r="FXO78" s="566"/>
      <c r="FXP78" s="399"/>
      <c r="FXQ78" s="399"/>
      <c r="FXR78" s="399"/>
      <c r="FXS78" s="567"/>
      <c r="FXT78" s="399"/>
      <c r="FXU78" s="399"/>
      <c r="FXV78" s="399"/>
      <c r="FXW78" s="399"/>
      <c r="FXX78" s="399"/>
      <c r="FXY78" s="399"/>
      <c r="FXZ78" s="399"/>
      <c r="FYA78" s="399"/>
      <c r="FYB78" s="399"/>
      <c r="FYC78" s="918"/>
      <c r="FYD78" s="918"/>
      <c r="FYE78" s="918"/>
      <c r="FYF78" s="566"/>
      <c r="FYG78" s="399"/>
      <c r="FYH78" s="399"/>
      <c r="FYI78" s="399"/>
      <c r="FYJ78" s="567"/>
      <c r="FYK78" s="399"/>
      <c r="FYL78" s="399"/>
      <c r="FYM78" s="399"/>
      <c r="FYN78" s="399"/>
      <c r="FYO78" s="399"/>
      <c r="FYP78" s="399"/>
      <c r="FYQ78" s="399"/>
      <c r="FYR78" s="399"/>
      <c r="FYS78" s="399"/>
      <c r="FYT78" s="918"/>
      <c r="FYU78" s="918"/>
      <c r="FYV78" s="918"/>
      <c r="FYW78" s="566"/>
      <c r="FYX78" s="399"/>
      <c r="FYY78" s="399"/>
      <c r="FYZ78" s="399"/>
      <c r="FZA78" s="567"/>
      <c r="FZB78" s="399"/>
      <c r="FZC78" s="399"/>
      <c r="FZD78" s="399"/>
      <c r="FZE78" s="399"/>
      <c r="FZF78" s="399"/>
      <c r="FZG78" s="399"/>
      <c r="FZH78" s="399"/>
      <c r="FZI78" s="399"/>
      <c r="FZJ78" s="399"/>
      <c r="FZK78" s="918"/>
      <c r="FZL78" s="918"/>
      <c r="FZM78" s="918"/>
      <c r="FZN78" s="566"/>
      <c r="FZO78" s="399"/>
      <c r="FZP78" s="399"/>
      <c r="FZQ78" s="399"/>
      <c r="FZR78" s="567"/>
      <c r="FZS78" s="399"/>
      <c r="FZT78" s="399"/>
      <c r="FZU78" s="399"/>
      <c r="FZV78" s="399"/>
      <c r="FZW78" s="399"/>
      <c r="FZX78" s="399"/>
      <c r="FZY78" s="399"/>
      <c r="FZZ78" s="399"/>
      <c r="GAA78" s="399"/>
      <c r="GAB78" s="918"/>
      <c r="GAC78" s="918"/>
      <c r="GAD78" s="918"/>
      <c r="GAE78" s="566"/>
      <c r="GAF78" s="399"/>
      <c r="GAG78" s="399"/>
      <c r="GAH78" s="399"/>
      <c r="GAI78" s="567"/>
      <c r="GAJ78" s="399"/>
      <c r="GAK78" s="399"/>
      <c r="GAL78" s="399"/>
      <c r="GAM78" s="399"/>
      <c r="GAN78" s="399"/>
      <c r="GAO78" s="399"/>
      <c r="GAP78" s="399"/>
      <c r="GAQ78" s="399"/>
      <c r="GAR78" s="399"/>
      <c r="GAS78" s="918"/>
      <c r="GAT78" s="918"/>
      <c r="GAU78" s="918"/>
      <c r="GAV78" s="566"/>
      <c r="GAW78" s="399"/>
      <c r="GAX78" s="399"/>
      <c r="GAY78" s="399"/>
      <c r="GAZ78" s="567"/>
      <c r="GBA78" s="399"/>
      <c r="GBB78" s="399"/>
      <c r="GBC78" s="399"/>
      <c r="GBD78" s="399"/>
      <c r="GBE78" s="399"/>
      <c r="GBF78" s="399"/>
      <c r="GBG78" s="399"/>
      <c r="GBH78" s="399"/>
      <c r="GBI78" s="399"/>
      <c r="GBJ78" s="918"/>
      <c r="GBK78" s="918"/>
      <c r="GBL78" s="918"/>
      <c r="GBM78" s="566"/>
      <c r="GBN78" s="399"/>
      <c r="GBO78" s="399"/>
      <c r="GBP78" s="399"/>
      <c r="GBQ78" s="567"/>
      <c r="GBR78" s="399"/>
      <c r="GBS78" s="399"/>
      <c r="GBT78" s="399"/>
      <c r="GBU78" s="399"/>
      <c r="GBV78" s="399"/>
      <c r="GBW78" s="399"/>
      <c r="GBX78" s="399"/>
      <c r="GBY78" s="399"/>
      <c r="GBZ78" s="399"/>
      <c r="GCA78" s="918"/>
      <c r="GCB78" s="918"/>
      <c r="GCC78" s="918"/>
      <c r="GCD78" s="566"/>
      <c r="GCE78" s="399"/>
      <c r="GCF78" s="399"/>
      <c r="GCG78" s="399"/>
      <c r="GCH78" s="567"/>
      <c r="GCI78" s="399"/>
      <c r="GCJ78" s="399"/>
      <c r="GCK78" s="399"/>
      <c r="GCL78" s="399"/>
      <c r="GCM78" s="399"/>
      <c r="GCN78" s="399"/>
      <c r="GCO78" s="399"/>
      <c r="GCP78" s="399"/>
      <c r="GCQ78" s="399"/>
      <c r="GCR78" s="918"/>
      <c r="GCS78" s="918"/>
      <c r="GCT78" s="918"/>
      <c r="GCU78" s="566"/>
      <c r="GCV78" s="399"/>
      <c r="GCW78" s="399"/>
      <c r="GCX78" s="399"/>
      <c r="GCY78" s="567"/>
      <c r="GCZ78" s="399"/>
      <c r="GDA78" s="399"/>
      <c r="GDB78" s="399"/>
      <c r="GDC78" s="399"/>
      <c r="GDD78" s="399"/>
      <c r="GDE78" s="399"/>
      <c r="GDF78" s="399"/>
      <c r="GDG78" s="399"/>
      <c r="GDH78" s="399"/>
      <c r="GDI78" s="918"/>
      <c r="GDJ78" s="918"/>
      <c r="GDK78" s="918"/>
      <c r="GDL78" s="566"/>
      <c r="GDM78" s="399"/>
      <c r="GDN78" s="399"/>
      <c r="GDO78" s="399"/>
      <c r="GDP78" s="567"/>
      <c r="GDQ78" s="399"/>
      <c r="GDR78" s="399"/>
      <c r="GDS78" s="399"/>
      <c r="GDT78" s="399"/>
      <c r="GDU78" s="399"/>
      <c r="GDV78" s="399"/>
      <c r="GDW78" s="399"/>
      <c r="GDX78" s="399"/>
      <c r="GDY78" s="399"/>
      <c r="GDZ78" s="918"/>
      <c r="GEA78" s="918"/>
      <c r="GEB78" s="918"/>
      <c r="GEC78" s="566"/>
      <c r="GED78" s="399"/>
      <c r="GEE78" s="399"/>
      <c r="GEF78" s="399"/>
      <c r="GEG78" s="567"/>
      <c r="GEH78" s="399"/>
      <c r="GEI78" s="399"/>
      <c r="GEJ78" s="399"/>
      <c r="GEK78" s="399"/>
      <c r="GEL78" s="399"/>
      <c r="GEM78" s="399"/>
      <c r="GEN78" s="399"/>
      <c r="GEO78" s="399"/>
      <c r="GEP78" s="399"/>
      <c r="GEQ78" s="918"/>
      <c r="GER78" s="918"/>
      <c r="GES78" s="918"/>
      <c r="GET78" s="566"/>
      <c r="GEU78" s="399"/>
      <c r="GEV78" s="399"/>
      <c r="GEW78" s="399"/>
      <c r="GEX78" s="567"/>
      <c r="GEY78" s="399"/>
      <c r="GEZ78" s="399"/>
      <c r="GFA78" s="399"/>
      <c r="GFB78" s="399"/>
      <c r="GFC78" s="399"/>
      <c r="GFD78" s="399"/>
      <c r="GFE78" s="399"/>
      <c r="GFF78" s="399"/>
      <c r="GFG78" s="399"/>
      <c r="GFH78" s="918"/>
      <c r="GFI78" s="918"/>
      <c r="GFJ78" s="918"/>
      <c r="GFK78" s="566"/>
      <c r="GFL78" s="399"/>
      <c r="GFM78" s="399"/>
      <c r="GFN78" s="399"/>
      <c r="GFO78" s="567"/>
      <c r="GFP78" s="399"/>
      <c r="GFQ78" s="399"/>
      <c r="GFR78" s="399"/>
      <c r="GFS78" s="399"/>
      <c r="GFT78" s="399"/>
      <c r="GFU78" s="399"/>
      <c r="GFV78" s="399"/>
      <c r="GFW78" s="399"/>
      <c r="GFX78" s="399"/>
      <c r="GFY78" s="918"/>
      <c r="GFZ78" s="918"/>
      <c r="GGA78" s="918"/>
      <c r="GGB78" s="566"/>
      <c r="GGC78" s="399"/>
      <c r="GGD78" s="399"/>
      <c r="GGE78" s="399"/>
      <c r="GGF78" s="567"/>
      <c r="GGG78" s="399"/>
      <c r="GGH78" s="399"/>
      <c r="GGI78" s="399"/>
      <c r="GGJ78" s="399"/>
      <c r="GGK78" s="399"/>
      <c r="GGL78" s="399"/>
      <c r="GGM78" s="399"/>
      <c r="GGN78" s="399"/>
      <c r="GGO78" s="399"/>
      <c r="GGP78" s="918"/>
      <c r="GGQ78" s="918"/>
      <c r="GGR78" s="918"/>
      <c r="GGS78" s="566"/>
      <c r="GGT78" s="399"/>
      <c r="GGU78" s="399"/>
      <c r="GGV78" s="399"/>
      <c r="GGW78" s="567"/>
      <c r="GGX78" s="399"/>
      <c r="GGY78" s="399"/>
      <c r="GGZ78" s="399"/>
      <c r="GHA78" s="399"/>
      <c r="GHB78" s="399"/>
      <c r="GHC78" s="399"/>
      <c r="GHD78" s="399"/>
      <c r="GHE78" s="399"/>
      <c r="GHF78" s="399"/>
      <c r="GHG78" s="918"/>
      <c r="GHH78" s="918"/>
      <c r="GHI78" s="918"/>
      <c r="GHJ78" s="566"/>
      <c r="GHK78" s="399"/>
      <c r="GHL78" s="399"/>
      <c r="GHM78" s="399"/>
      <c r="GHN78" s="567"/>
      <c r="GHO78" s="399"/>
      <c r="GHP78" s="399"/>
      <c r="GHQ78" s="399"/>
      <c r="GHR78" s="399"/>
      <c r="GHS78" s="399"/>
      <c r="GHT78" s="399"/>
      <c r="GHU78" s="399"/>
      <c r="GHV78" s="399"/>
      <c r="GHW78" s="399"/>
      <c r="GHX78" s="918"/>
      <c r="GHY78" s="918"/>
      <c r="GHZ78" s="918"/>
      <c r="GIA78" s="566"/>
      <c r="GIB78" s="399"/>
      <c r="GIC78" s="399"/>
      <c r="GID78" s="399"/>
      <c r="GIE78" s="567"/>
      <c r="GIF78" s="399"/>
      <c r="GIG78" s="399"/>
      <c r="GIH78" s="399"/>
      <c r="GII78" s="399"/>
      <c r="GIJ78" s="399"/>
      <c r="GIK78" s="399"/>
      <c r="GIL78" s="399"/>
      <c r="GIM78" s="399"/>
      <c r="GIN78" s="399"/>
      <c r="GIO78" s="918"/>
      <c r="GIP78" s="918"/>
      <c r="GIQ78" s="918"/>
      <c r="GIR78" s="566"/>
      <c r="GIS78" s="399"/>
      <c r="GIT78" s="399"/>
      <c r="GIU78" s="399"/>
      <c r="GIV78" s="567"/>
      <c r="GIW78" s="399"/>
      <c r="GIX78" s="399"/>
      <c r="GIY78" s="399"/>
      <c r="GIZ78" s="399"/>
      <c r="GJA78" s="399"/>
      <c r="GJB78" s="399"/>
      <c r="GJC78" s="399"/>
      <c r="GJD78" s="399"/>
      <c r="GJE78" s="399"/>
      <c r="GJF78" s="918"/>
      <c r="GJG78" s="918"/>
      <c r="GJH78" s="918"/>
      <c r="GJI78" s="566"/>
      <c r="GJJ78" s="399"/>
      <c r="GJK78" s="399"/>
      <c r="GJL78" s="399"/>
      <c r="GJM78" s="567"/>
      <c r="GJN78" s="399"/>
      <c r="GJO78" s="399"/>
      <c r="GJP78" s="399"/>
      <c r="GJQ78" s="399"/>
      <c r="GJR78" s="399"/>
      <c r="GJS78" s="399"/>
      <c r="GJT78" s="399"/>
      <c r="GJU78" s="399"/>
      <c r="GJV78" s="399"/>
      <c r="GJW78" s="918"/>
      <c r="GJX78" s="918"/>
      <c r="GJY78" s="918"/>
      <c r="GJZ78" s="566"/>
      <c r="GKA78" s="399"/>
      <c r="GKB78" s="399"/>
      <c r="GKC78" s="399"/>
      <c r="GKD78" s="567"/>
      <c r="GKE78" s="399"/>
      <c r="GKF78" s="399"/>
      <c r="GKG78" s="399"/>
      <c r="GKH78" s="399"/>
      <c r="GKI78" s="399"/>
      <c r="GKJ78" s="399"/>
      <c r="GKK78" s="399"/>
      <c r="GKL78" s="399"/>
      <c r="GKM78" s="399"/>
      <c r="GKN78" s="918"/>
      <c r="GKO78" s="918"/>
      <c r="GKP78" s="918"/>
      <c r="GKQ78" s="566"/>
      <c r="GKR78" s="399"/>
      <c r="GKS78" s="399"/>
      <c r="GKT78" s="399"/>
      <c r="GKU78" s="567"/>
      <c r="GKV78" s="399"/>
      <c r="GKW78" s="399"/>
      <c r="GKX78" s="399"/>
      <c r="GKY78" s="399"/>
      <c r="GKZ78" s="399"/>
      <c r="GLA78" s="399"/>
      <c r="GLB78" s="399"/>
      <c r="GLC78" s="399"/>
      <c r="GLD78" s="399"/>
      <c r="GLE78" s="918"/>
      <c r="GLF78" s="918"/>
      <c r="GLG78" s="918"/>
      <c r="GLH78" s="566"/>
      <c r="GLI78" s="399"/>
      <c r="GLJ78" s="399"/>
      <c r="GLK78" s="399"/>
      <c r="GLL78" s="567"/>
      <c r="GLM78" s="399"/>
      <c r="GLN78" s="399"/>
      <c r="GLO78" s="399"/>
      <c r="GLP78" s="399"/>
      <c r="GLQ78" s="399"/>
      <c r="GLR78" s="399"/>
      <c r="GLS78" s="399"/>
      <c r="GLT78" s="399"/>
      <c r="GLU78" s="399"/>
      <c r="GLV78" s="918"/>
      <c r="GLW78" s="918"/>
      <c r="GLX78" s="918"/>
      <c r="GLY78" s="566"/>
      <c r="GLZ78" s="399"/>
      <c r="GMA78" s="399"/>
      <c r="GMB78" s="399"/>
      <c r="GMC78" s="567"/>
      <c r="GMD78" s="399"/>
      <c r="GME78" s="399"/>
      <c r="GMF78" s="399"/>
      <c r="GMG78" s="399"/>
      <c r="GMH78" s="399"/>
      <c r="GMI78" s="399"/>
      <c r="GMJ78" s="399"/>
      <c r="GMK78" s="399"/>
      <c r="GML78" s="399"/>
      <c r="GMM78" s="918"/>
      <c r="GMN78" s="918"/>
      <c r="GMO78" s="918"/>
      <c r="GMP78" s="566"/>
      <c r="GMQ78" s="399"/>
      <c r="GMR78" s="399"/>
      <c r="GMS78" s="399"/>
      <c r="GMT78" s="567"/>
      <c r="GMU78" s="399"/>
      <c r="GMV78" s="399"/>
      <c r="GMW78" s="399"/>
      <c r="GMX78" s="399"/>
      <c r="GMY78" s="399"/>
      <c r="GMZ78" s="399"/>
      <c r="GNA78" s="399"/>
      <c r="GNB78" s="399"/>
      <c r="GNC78" s="399"/>
      <c r="GND78" s="918"/>
      <c r="GNE78" s="918"/>
      <c r="GNF78" s="918"/>
      <c r="GNG78" s="566"/>
      <c r="GNH78" s="399"/>
      <c r="GNI78" s="399"/>
      <c r="GNJ78" s="399"/>
      <c r="GNK78" s="567"/>
      <c r="GNL78" s="399"/>
      <c r="GNM78" s="399"/>
      <c r="GNN78" s="399"/>
      <c r="GNO78" s="399"/>
      <c r="GNP78" s="399"/>
      <c r="GNQ78" s="399"/>
      <c r="GNR78" s="399"/>
      <c r="GNS78" s="399"/>
      <c r="GNT78" s="399"/>
      <c r="GNU78" s="918"/>
      <c r="GNV78" s="918"/>
      <c r="GNW78" s="918"/>
      <c r="GNX78" s="566"/>
      <c r="GNY78" s="399"/>
      <c r="GNZ78" s="399"/>
      <c r="GOA78" s="399"/>
      <c r="GOB78" s="567"/>
      <c r="GOC78" s="399"/>
      <c r="GOD78" s="399"/>
      <c r="GOE78" s="399"/>
      <c r="GOF78" s="399"/>
      <c r="GOG78" s="399"/>
      <c r="GOH78" s="399"/>
      <c r="GOI78" s="399"/>
      <c r="GOJ78" s="399"/>
      <c r="GOK78" s="399"/>
      <c r="GOL78" s="918"/>
      <c r="GOM78" s="918"/>
      <c r="GON78" s="918"/>
      <c r="GOO78" s="566"/>
      <c r="GOP78" s="399"/>
      <c r="GOQ78" s="399"/>
      <c r="GOR78" s="399"/>
      <c r="GOS78" s="567"/>
      <c r="GOT78" s="399"/>
      <c r="GOU78" s="399"/>
      <c r="GOV78" s="399"/>
      <c r="GOW78" s="399"/>
      <c r="GOX78" s="399"/>
      <c r="GOY78" s="399"/>
      <c r="GOZ78" s="399"/>
      <c r="GPA78" s="399"/>
      <c r="GPB78" s="399"/>
      <c r="GPC78" s="918"/>
      <c r="GPD78" s="918"/>
      <c r="GPE78" s="918"/>
      <c r="GPF78" s="566"/>
      <c r="GPG78" s="399"/>
      <c r="GPH78" s="399"/>
      <c r="GPI78" s="399"/>
      <c r="GPJ78" s="567"/>
      <c r="GPK78" s="399"/>
      <c r="GPL78" s="399"/>
      <c r="GPM78" s="399"/>
      <c r="GPN78" s="399"/>
      <c r="GPO78" s="399"/>
      <c r="GPP78" s="399"/>
      <c r="GPQ78" s="399"/>
      <c r="GPR78" s="399"/>
      <c r="GPS78" s="399"/>
      <c r="GPT78" s="918"/>
      <c r="GPU78" s="918"/>
      <c r="GPV78" s="918"/>
      <c r="GPW78" s="566"/>
      <c r="GPX78" s="399"/>
      <c r="GPY78" s="399"/>
      <c r="GPZ78" s="399"/>
      <c r="GQA78" s="567"/>
      <c r="GQB78" s="399"/>
      <c r="GQC78" s="399"/>
      <c r="GQD78" s="399"/>
      <c r="GQE78" s="399"/>
      <c r="GQF78" s="399"/>
      <c r="GQG78" s="399"/>
      <c r="GQH78" s="399"/>
      <c r="GQI78" s="399"/>
      <c r="GQJ78" s="399"/>
      <c r="GQK78" s="918"/>
      <c r="GQL78" s="918"/>
      <c r="GQM78" s="918"/>
      <c r="GQN78" s="566"/>
      <c r="GQO78" s="399"/>
      <c r="GQP78" s="399"/>
      <c r="GQQ78" s="399"/>
      <c r="GQR78" s="567"/>
      <c r="GQS78" s="399"/>
      <c r="GQT78" s="399"/>
      <c r="GQU78" s="399"/>
      <c r="GQV78" s="399"/>
      <c r="GQW78" s="399"/>
      <c r="GQX78" s="399"/>
      <c r="GQY78" s="399"/>
      <c r="GQZ78" s="399"/>
      <c r="GRA78" s="399"/>
      <c r="GRB78" s="918"/>
      <c r="GRC78" s="918"/>
      <c r="GRD78" s="918"/>
      <c r="GRE78" s="566"/>
      <c r="GRF78" s="399"/>
      <c r="GRG78" s="399"/>
      <c r="GRH78" s="399"/>
      <c r="GRI78" s="567"/>
      <c r="GRJ78" s="399"/>
      <c r="GRK78" s="399"/>
      <c r="GRL78" s="399"/>
      <c r="GRM78" s="399"/>
      <c r="GRN78" s="399"/>
      <c r="GRO78" s="399"/>
      <c r="GRP78" s="399"/>
      <c r="GRQ78" s="399"/>
      <c r="GRR78" s="399"/>
      <c r="GRS78" s="918"/>
      <c r="GRT78" s="918"/>
      <c r="GRU78" s="918"/>
      <c r="GRV78" s="566"/>
      <c r="GRW78" s="399"/>
      <c r="GRX78" s="399"/>
      <c r="GRY78" s="399"/>
      <c r="GRZ78" s="567"/>
      <c r="GSA78" s="399"/>
      <c r="GSB78" s="399"/>
      <c r="GSC78" s="399"/>
      <c r="GSD78" s="399"/>
      <c r="GSE78" s="399"/>
      <c r="GSF78" s="399"/>
      <c r="GSG78" s="399"/>
      <c r="GSH78" s="399"/>
      <c r="GSI78" s="399"/>
      <c r="GSJ78" s="918"/>
      <c r="GSK78" s="918"/>
      <c r="GSL78" s="918"/>
      <c r="GSM78" s="566"/>
      <c r="GSN78" s="399"/>
      <c r="GSO78" s="399"/>
      <c r="GSP78" s="399"/>
      <c r="GSQ78" s="567"/>
      <c r="GSR78" s="399"/>
      <c r="GSS78" s="399"/>
      <c r="GST78" s="399"/>
      <c r="GSU78" s="399"/>
      <c r="GSV78" s="399"/>
      <c r="GSW78" s="399"/>
      <c r="GSX78" s="399"/>
      <c r="GSY78" s="399"/>
      <c r="GSZ78" s="399"/>
      <c r="GTA78" s="918"/>
      <c r="GTB78" s="918"/>
      <c r="GTC78" s="918"/>
      <c r="GTD78" s="566"/>
      <c r="GTE78" s="399"/>
      <c r="GTF78" s="399"/>
      <c r="GTG78" s="399"/>
      <c r="GTH78" s="567"/>
      <c r="GTI78" s="399"/>
      <c r="GTJ78" s="399"/>
      <c r="GTK78" s="399"/>
      <c r="GTL78" s="399"/>
      <c r="GTM78" s="399"/>
      <c r="GTN78" s="399"/>
      <c r="GTO78" s="399"/>
      <c r="GTP78" s="399"/>
      <c r="GTQ78" s="399"/>
      <c r="GTR78" s="918"/>
      <c r="GTS78" s="918"/>
      <c r="GTT78" s="918"/>
      <c r="GTU78" s="566"/>
      <c r="GTV78" s="399"/>
      <c r="GTW78" s="399"/>
      <c r="GTX78" s="399"/>
      <c r="GTY78" s="567"/>
      <c r="GTZ78" s="399"/>
      <c r="GUA78" s="399"/>
      <c r="GUB78" s="399"/>
      <c r="GUC78" s="399"/>
      <c r="GUD78" s="399"/>
      <c r="GUE78" s="399"/>
      <c r="GUF78" s="399"/>
      <c r="GUG78" s="399"/>
      <c r="GUH78" s="399"/>
      <c r="GUI78" s="918"/>
      <c r="GUJ78" s="918"/>
      <c r="GUK78" s="918"/>
      <c r="GUL78" s="566"/>
      <c r="GUM78" s="399"/>
      <c r="GUN78" s="399"/>
      <c r="GUO78" s="399"/>
      <c r="GUP78" s="567"/>
      <c r="GUQ78" s="399"/>
      <c r="GUR78" s="399"/>
      <c r="GUS78" s="399"/>
      <c r="GUT78" s="399"/>
      <c r="GUU78" s="399"/>
      <c r="GUV78" s="399"/>
      <c r="GUW78" s="399"/>
      <c r="GUX78" s="399"/>
      <c r="GUY78" s="399"/>
      <c r="GUZ78" s="918"/>
      <c r="GVA78" s="918"/>
      <c r="GVB78" s="918"/>
      <c r="GVC78" s="566"/>
      <c r="GVD78" s="399"/>
      <c r="GVE78" s="399"/>
      <c r="GVF78" s="399"/>
      <c r="GVG78" s="567"/>
      <c r="GVH78" s="399"/>
      <c r="GVI78" s="399"/>
      <c r="GVJ78" s="399"/>
      <c r="GVK78" s="399"/>
      <c r="GVL78" s="399"/>
      <c r="GVM78" s="399"/>
      <c r="GVN78" s="399"/>
      <c r="GVO78" s="399"/>
      <c r="GVP78" s="399"/>
      <c r="GVQ78" s="918"/>
      <c r="GVR78" s="918"/>
      <c r="GVS78" s="918"/>
      <c r="GVT78" s="566"/>
      <c r="GVU78" s="399"/>
      <c r="GVV78" s="399"/>
      <c r="GVW78" s="399"/>
      <c r="GVX78" s="567"/>
      <c r="GVY78" s="399"/>
      <c r="GVZ78" s="399"/>
      <c r="GWA78" s="399"/>
      <c r="GWB78" s="399"/>
      <c r="GWC78" s="399"/>
      <c r="GWD78" s="399"/>
      <c r="GWE78" s="399"/>
      <c r="GWF78" s="399"/>
      <c r="GWG78" s="399"/>
      <c r="GWH78" s="918"/>
      <c r="GWI78" s="918"/>
      <c r="GWJ78" s="918"/>
      <c r="GWK78" s="566"/>
      <c r="GWL78" s="399"/>
      <c r="GWM78" s="399"/>
      <c r="GWN78" s="399"/>
      <c r="GWO78" s="567"/>
      <c r="GWP78" s="399"/>
      <c r="GWQ78" s="399"/>
      <c r="GWR78" s="399"/>
      <c r="GWS78" s="399"/>
      <c r="GWT78" s="399"/>
      <c r="GWU78" s="399"/>
      <c r="GWV78" s="399"/>
      <c r="GWW78" s="399"/>
      <c r="GWX78" s="399"/>
      <c r="GWY78" s="918"/>
      <c r="GWZ78" s="918"/>
      <c r="GXA78" s="918"/>
      <c r="GXB78" s="566"/>
      <c r="GXC78" s="399"/>
      <c r="GXD78" s="399"/>
      <c r="GXE78" s="399"/>
      <c r="GXF78" s="567"/>
      <c r="GXG78" s="399"/>
      <c r="GXH78" s="399"/>
      <c r="GXI78" s="399"/>
      <c r="GXJ78" s="399"/>
      <c r="GXK78" s="399"/>
      <c r="GXL78" s="399"/>
      <c r="GXM78" s="399"/>
      <c r="GXN78" s="399"/>
      <c r="GXO78" s="399"/>
      <c r="GXP78" s="918"/>
      <c r="GXQ78" s="918"/>
      <c r="GXR78" s="918"/>
      <c r="GXS78" s="566"/>
      <c r="GXT78" s="399"/>
      <c r="GXU78" s="399"/>
      <c r="GXV78" s="399"/>
      <c r="GXW78" s="567"/>
      <c r="GXX78" s="399"/>
      <c r="GXY78" s="399"/>
      <c r="GXZ78" s="399"/>
      <c r="GYA78" s="399"/>
      <c r="GYB78" s="399"/>
      <c r="GYC78" s="399"/>
      <c r="GYD78" s="399"/>
      <c r="GYE78" s="399"/>
      <c r="GYF78" s="399"/>
      <c r="GYG78" s="918"/>
      <c r="GYH78" s="918"/>
      <c r="GYI78" s="918"/>
      <c r="GYJ78" s="566"/>
      <c r="GYK78" s="399"/>
      <c r="GYL78" s="399"/>
      <c r="GYM78" s="399"/>
      <c r="GYN78" s="567"/>
      <c r="GYO78" s="399"/>
      <c r="GYP78" s="399"/>
      <c r="GYQ78" s="399"/>
      <c r="GYR78" s="399"/>
      <c r="GYS78" s="399"/>
      <c r="GYT78" s="399"/>
      <c r="GYU78" s="399"/>
      <c r="GYV78" s="399"/>
      <c r="GYW78" s="399"/>
      <c r="GYX78" s="918"/>
      <c r="GYY78" s="918"/>
      <c r="GYZ78" s="918"/>
      <c r="GZA78" s="566"/>
      <c r="GZB78" s="399"/>
      <c r="GZC78" s="399"/>
      <c r="GZD78" s="399"/>
      <c r="GZE78" s="567"/>
      <c r="GZF78" s="399"/>
      <c r="GZG78" s="399"/>
      <c r="GZH78" s="399"/>
      <c r="GZI78" s="399"/>
      <c r="GZJ78" s="399"/>
      <c r="GZK78" s="399"/>
      <c r="GZL78" s="399"/>
      <c r="GZM78" s="399"/>
      <c r="GZN78" s="399"/>
      <c r="GZO78" s="918"/>
      <c r="GZP78" s="918"/>
      <c r="GZQ78" s="918"/>
      <c r="GZR78" s="566"/>
      <c r="GZS78" s="399"/>
      <c r="GZT78" s="399"/>
      <c r="GZU78" s="399"/>
      <c r="GZV78" s="567"/>
      <c r="GZW78" s="399"/>
      <c r="GZX78" s="399"/>
      <c r="GZY78" s="399"/>
      <c r="GZZ78" s="399"/>
      <c r="HAA78" s="399"/>
      <c r="HAB78" s="399"/>
      <c r="HAC78" s="399"/>
      <c r="HAD78" s="399"/>
      <c r="HAE78" s="399"/>
      <c r="HAF78" s="918"/>
      <c r="HAG78" s="918"/>
      <c r="HAH78" s="918"/>
      <c r="HAI78" s="566"/>
      <c r="HAJ78" s="399"/>
      <c r="HAK78" s="399"/>
      <c r="HAL78" s="399"/>
      <c r="HAM78" s="567"/>
      <c r="HAN78" s="399"/>
      <c r="HAO78" s="399"/>
      <c r="HAP78" s="399"/>
      <c r="HAQ78" s="399"/>
      <c r="HAR78" s="399"/>
      <c r="HAS78" s="399"/>
      <c r="HAT78" s="399"/>
      <c r="HAU78" s="399"/>
      <c r="HAV78" s="399"/>
      <c r="HAW78" s="918"/>
      <c r="HAX78" s="918"/>
      <c r="HAY78" s="918"/>
      <c r="HAZ78" s="566"/>
      <c r="HBA78" s="399"/>
      <c r="HBB78" s="399"/>
      <c r="HBC78" s="399"/>
      <c r="HBD78" s="567"/>
      <c r="HBE78" s="399"/>
      <c r="HBF78" s="399"/>
      <c r="HBG78" s="399"/>
      <c r="HBH78" s="399"/>
      <c r="HBI78" s="399"/>
      <c r="HBJ78" s="399"/>
      <c r="HBK78" s="399"/>
      <c r="HBL78" s="399"/>
      <c r="HBM78" s="399"/>
      <c r="HBN78" s="918"/>
      <c r="HBO78" s="918"/>
      <c r="HBP78" s="918"/>
      <c r="HBQ78" s="566"/>
      <c r="HBR78" s="399"/>
      <c r="HBS78" s="399"/>
      <c r="HBT78" s="399"/>
      <c r="HBU78" s="567"/>
      <c r="HBV78" s="399"/>
      <c r="HBW78" s="399"/>
      <c r="HBX78" s="399"/>
      <c r="HBY78" s="399"/>
      <c r="HBZ78" s="399"/>
      <c r="HCA78" s="399"/>
      <c r="HCB78" s="399"/>
      <c r="HCC78" s="399"/>
      <c r="HCD78" s="399"/>
      <c r="HCE78" s="918"/>
      <c r="HCF78" s="918"/>
      <c r="HCG78" s="918"/>
      <c r="HCH78" s="566"/>
      <c r="HCI78" s="399"/>
      <c r="HCJ78" s="399"/>
      <c r="HCK78" s="399"/>
      <c r="HCL78" s="567"/>
      <c r="HCM78" s="399"/>
      <c r="HCN78" s="399"/>
      <c r="HCO78" s="399"/>
      <c r="HCP78" s="399"/>
      <c r="HCQ78" s="399"/>
      <c r="HCR78" s="399"/>
      <c r="HCS78" s="399"/>
      <c r="HCT78" s="399"/>
      <c r="HCU78" s="399"/>
      <c r="HCV78" s="918"/>
      <c r="HCW78" s="918"/>
      <c r="HCX78" s="918"/>
      <c r="HCY78" s="566"/>
      <c r="HCZ78" s="399"/>
      <c r="HDA78" s="399"/>
      <c r="HDB78" s="399"/>
      <c r="HDC78" s="567"/>
      <c r="HDD78" s="399"/>
      <c r="HDE78" s="399"/>
      <c r="HDF78" s="399"/>
      <c r="HDG78" s="399"/>
      <c r="HDH78" s="399"/>
      <c r="HDI78" s="399"/>
      <c r="HDJ78" s="399"/>
      <c r="HDK78" s="399"/>
      <c r="HDL78" s="399"/>
      <c r="HDM78" s="918"/>
      <c r="HDN78" s="918"/>
      <c r="HDO78" s="918"/>
      <c r="HDP78" s="566"/>
      <c r="HDQ78" s="399"/>
      <c r="HDR78" s="399"/>
      <c r="HDS78" s="399"/>
      <c r="HDT78" s="567"/>
      <c r="HDU78" s="399"/>
      <c r="HDV78" s="399"/>
      <c r="HDW78" s="399"/>
      <c r="HDX78" s="399"/>
      <c r="HDY78" s="399"/>
      <c r="HDZ78" s="399"/>
      <c r="HEA78" s="399"/>
      <c r="HEB78" s="399"/>
      <c r="HEC78" s="399"/>
      <c r="HED78" s="918"/>
      <c r="HEE78" s="918"/>
      <c r="HEF78" s="918"/>
      <c r="HEG78" s="566"/>
      <c r="HEH78" s="399"/>
      <c r="HEI78" s="399"/>
      <c r="HEJ78" s="399"/>
      <c r="HEK78" s="567"/>
      <c r="HEL78" s="399"/>
      <c r="HEM78" s="399"/>
      <c r="HEN78" s="399"/>
      <c r="HEO78" s="399"/>
      <c r="HEP78" s="399"/>
      <c r="HEQ78" s="399"/>
      <c r="HER78" s="399"/>
      <c r="HES78" s="399"/>
      <c r="HET78" s="399"/>
      <c r="HEU78" s="918"/>
      <c r="HEV78" s="918"/>
      <c r="HEW78" s="918"/>
      <c r="HEX78" s="566"/>
      <c r="HEY78" s="399"/>
      <c r="HEZ78" s="399"/>
      <c r="HFA78" s="399"/>
      <c r="HFB78" s="567"/>
      <c r="HFC78" s="399"/>
      <c r="HFD78" s="399"/>
      <c r="HFE78" s="399"/>
      <c r="HFF78" s="399"/>
      <c r="HFG78" s="399"/>
      <c r="HFH78" s="399"/>
      <c r="HFI78" s="399"/>
      <c r="HFJ78" s="399"/>
      <c r="HFK78" s="399"/>
      <c r="HFL78" s="918"/>
      <c r="HFM78" s="918"/>
      <c r="HFN78" s="918"/>
      <c r="HFO78" s="566"/>
      <c r="HFP78" s="399"/>
      <c r="HFQ78" s="399"/>
      <c r="HFR78" s="399"/>
      <c r="HFS78" s="567"/>
      <c r="HFT78" s="399"/>
      <c r="HFU78" s="399"/>
      <c r="HFV78" s="399"/>
      <c r="HFW78" s="399"/>
      <c r="HFX78" s="399"/>
      <c r="HFY78" s="399"/>
      <c r="HFZ78" s="399"/>
      <c r="HGA78" s="399"/>
      <c r="HGB78" s="399"/>
      <c r="HGC78" s="918"/>
      <c r="HGD78" s="918"/>
      <c r="HGE78" s="918"/>
      <c r="HGF78" s="566"/>
      <c r="HGG78" s="399"/>
      <c r="HGH78" s="399"/>
      <c r="HGI78" s="399"/>
      <c r="HGJ78" s="567"/>
      <c r="HGK78" s="399"/>
      <c r="HGL78" s="399"/>
      <c r="HGM78" s="399"/>
      <c r="HGN78" s="399"/>
      <c r="HGO78" s="399"/>
      <c r="HGP78" s="399"/>
      <c r="HGQ78" s="399"/>
      <c r="HGR78" s="399"/>
      <c r="HGS78" s="399"/>
      <c r="HGT78" s="918"/>
      <c r="HGU78" s="918"/>
      <c r="HGV78" s="918"/>
      <c r="HGW78" s="566"/>
      <c r="HGX78" s="399"/>
      <c r="HGY78" s="399"/>
      <c r="HGZ78" s="399"/>
      <c r="HHA78" s="567"/>
      <c r="HHB78" s="399"/>
      <c r="HHC78" s="399"/>
      <c r="HHD78" s="399"/>
      <c r="HHE78" s="399"/>
      <c r="HHF78" s="399"/>
      <c r="HHG78" s="399"/>
      <c r="HHH78" s="399"/>
      <c r="HHI78" s="399"/>
      <c r="HHJ78" s="399"/>
      <c r="HHK78" s="918"/>
      <c r="HHL78" s="918"/>
      <c r="HHM78" s="918"/>
      <c r="HHN78" s="566"/>
      <c r="HHO78" s="399"/>
      <c r="HHP78" s="399"/>
      <c r="HHQ78" s="399"/>
      <c r="HHR78" s="567"/>
      <c r="HHS78" s="399"/>
      <c r="HHT78" s="399"/>
      <c r="HHU78" s="399"/>
      <c r="HHV78" s="399"/>
      <c r="HHW78" s="399"/>
      <c r="HHX78" s="399"/>
      <c r="HHY78" s="399"/>
      <c r="HHZ78" s="399"/>
      <c r="HIA78" s="399"/>
      <c r="HIB78" s="918"/>
      <c r="HIC78" s="918"/>
      <c r="HID78" s="918"/>
      <c r="HIE78" s="566"/>
      <c r="HIF78" s="399"/>
      <c r="HIG78" s="399"/>
      <c r="HIH78" s="399"/>
      <c r="HII78" s="567"/>
      <c r="HIJ78" s="399"/>
      <c r="HIK78" s="399"/>
      <c r="HIL78" s="399"/>
      <c r="HIM78" s="399"/>
      <c r="HIN78" s="399"/>
      <c r="HIO78" s="399"/>
      <c r="HIP78" s="399"/>
      <c r="HIQ78" s="399"/>
      <c r="HIR78" s="399"/>
      <c r="HIS78" s="918"/>
      <c r="HIT78" s="918"/>
      <c r="HIU78" s="918"/>
      <c r="HIV78" s="566"/>
      <c r="HIW78" s="399"/>
      <c r="HIX78" s="399"/>
      <c r="HIY78" s="399"/>
      <c r="HIZ78" s="567"/>
      <c r="HJA78" s="399"/>
      <c r="HJB78" s="399"/>
      <c r="HJC78" s="399"/>
      <c r="HJD78" s="399"/>
      <c r="HJE78" s="399"/>
      <c r="HJF78" s="399"/>
      <c r="HJG78" s="399"/>
      <c r="HJH78" s="399"/>
      <c r="HJI78" s="399"/>
      <c r="HJJ78" s="918"/>
      <c r="HJK78" s="918"/>
      <c r="HJL78" s="918"/>
      <c r="HJM78" s="566"/>
      <c r="HJN78" s="399"/>
      <c r="HJO78" s="399"/>
      <c r="HJP78" s="399"/>
      <c r="HJQ78" s="567"/>
      <c r="HJR78" s="399"/>
      <c r="HJS78" s="399"/>
      <c r="HJT78" s="399"/>
      <c r="HJU78" s="399"/>
      <c r="HJV78" s="399"/>
      <c r="HJW78" s="399"/>
      <c r="HJX78" s="399"/>
      <c r="HJY78" s="399"/>
      <c r="HJZ78" s="399"/>
      <c r="HKA78" s="918"/>
      <c r="HKB78" s="918"/>
      <c r="HKC78" s="918"/>
      <c r="HKD78" s="566"/>
      <c r="HKE78" s="399"/>
      <c r="HKF78" s="399"/>
      <c r="HKG78" s="399"/>
      <c r="HKH78" s="567"/>
      <c r="HKI78" s="399"/>
      <c r="HKJ78" s="399"/>
      <c r="HKK78" s="399"/>
      <c r="HKL78" s="399"/>
      <c r="HKM78" s="399"/>
      <c r="HKN78" s="399"/>
      <c r="HKO78" s="399"/>
      <c r="HKP78" s="399"/>
      <c r="HKQ78" s="399"/>
      <c r="HKR78" s="918"/>
      <c r="HKS78" s="918"/>
      <c r="HKT78" s="918"/>
      <c r="HKU78" s="566"/>
      <c r="HKV78" s="399"/>
      <c r="HKW78" s="399"/>
      <c r="HKX78" s="399"/>
      <c r="HKY78" s="567"/>
      <c r="HKZ78" s="399"/>
      <c r="HLA78" s="399"/>
      <c r="HLB78" s="399"/>
      <c r="HLC78" s="399"/>
      <c r="HLD78" s="399"/>
      <c r="HLE78" s="399"/>
      <c r="HLF78" s="399"/>
      <c r="HLG78" s="399"/>
      <c r="HLH78" s="399"/>
      <c r="HLI78" s="918"/>
      <c r="HLJ78" s="918"/>
      <c r="HLK78" s="918"/>
      <c r="HLL78" s="566"/>
      <c r="HLM78" s="399"/>
      <c r="HLN78" s="399"/>
      <c r="HLO78" s="399"/>
      <c r="HLP78" s="567"/>
      <c r="HLQ78" s="399"/>
      <c r="HLR78" s="399"/>
      <c r="HLS78" s="399"/>
      <c r="HLT78" s="399"/>
      <c r="HLU78" s="399"/>
      <c r="HLV78" s="399"/>
      <c r="HLW78" s="399"/>
      <c r="HLX78" s="399"/>
      <c r="HLY78" s="399"/>
      <c r="HLZ78" s="918"/>
      <c r="HMA78" s="918"/>
      <c r="HMB78" s="918"/>
      <c r="HMC78" s="566"/>
      <c r="HMD78" s="399"/>
      <c r="HME78" s="399"/>
      <c r="HMF78" s="399"/>
      <c r="HMG78" s="567"/>
      <c r="HMH78" s="399"/>
      <c r="HMI78" s="399"/>
      <c r="HMJ78" s="399"/>
      <c r="HMK78" s="399"/>
      <c r="HML78" s="399"/>
      <c r="HMM78" s="399"/>
      <c r="HMN78" s="399"/>
      <c r="HMO78" s="399"/>
      <c r="HMP78" s="399"/>
      <c r="HMQ78" s="918"/>
      <c r="HMR78" s="918"/>
      <c r="HMS78" s="918"/>
      <c r="HMT78" s="566"/>
      <c r="HMU78" s="399"/>
      <c r="HMV78" s="399"/>
      <c r="HMW78" s="399"/>
      <c r="HMX78" s="567"/>
      <c r="HMY78" s="399"/>
      <c r="HMZ78" s="399"/>
      <c r="HNA78" s="399"/>
      <c r="HNB78" s="399"/>
      <c r="HNC78" s="399"/>
      <c r="HND78" s="399"/>
      <c r="HNE78" s="399"/>
      <c r="HNF78" s="399"/>
      <c r="HNG78" s="399"/>
      <c r="HNH78" s="918"/>
      <c r="HNI78" s="918"/>
      <c r="HNJ78" s="918"/>
      <c r="HNK78" s="566"/>
      <c r="HNL78" s="399"/>
      <c r="HNM78" s="399"/>
      <c r="HNN78" s="399"/>
      <c r="HNO78" s="567"/>
      <c r="HNP78" s="399"/>
      <c r="HNQ78" s="399"/>
      <c r="HNR78" s="399"/>
      <c r="HNS78" s="399"/>
      <c r="HNT78" s="399"/>
      <c r="HNU78" s="399"/>
      <c r="HNV78" s="399"/>
      <c r="HNW78" s="399"/>
      <c r="HNX78" s="399"/>
      <c r="HNY78" s="918"/>
      <c r="HNZ78" s="918"/>
      <c r="HOA78" s="918"/>
      <c r="HOB78" s="566"/>
      <c r="HOC78" s="399"/>
      <c r="HOD78" s="399"/>
      <c r="HOE78" s="399"/>
      <c r="HOF78" s="567"/>
      <c r="HOG78" s="399"/>
      <c r="HOH78" s="399"/>
      <c r="HOI78" s="399"/>
      <c r="HOJ78" s="399"/>
      <c r="HOK78" s="399"/>
      <c r="HOL78" s="399"/>
      <c r="HOM78" s="399"/>
      <c r="HON78" s="399"/>
      <c r="HOO78" s="399"/>
      <c r="HOP78" s="918"/>
      <c r="HOQ78" s="918"/>
      <c r="HOR78" s="918"/>
      <c r="HOS78" s="566"/>
      <c r="HOT78" s="399"/>
      <c r="HOU78" s="399"/>
      <c r="HOV78" s="399"/>
      <c r="HOW78" s="567"/>
      <c r="HOX78" s="399"/>
      <c r="HOY78" s="399"/>
      <c r="HOZ78" s="399"/>
      <c r="HPA78" s="399"/>
      <c r="HPB78" s="399"/>
      <c r="HPC78" s="399"/>
      <c r="HPD78" s="399"/>
      <c r="HPE78" s="399"/>
      <c r="HPF78" s="399"/>
      <c r="HPG78" s="918"/>
      <c r="HPH78" s="918"/>
      <c r="HPI78" s="918"/>
      <c r="HPJ78" s="566"/>
      <c r="HPK78" s="399"/>
      <c r="HPL78" s="399"/>
      <c r="HPM78" s="399"/>
      <c r="HPN78" s="567"/>
      <c r="HPO78" s="399"/>
      <c r="HPP78" s="399"/>
      <c r="HPQ78" s="399"/>
      <c r="HPR78" s="399"/>
      <c r="HPS78" s="399"/>
      <c r="HPT78" s="399"/>
      <c r="HPU78" s="399"/>
      <c r="HPV78" s="399"/>
      <c r="HPW78" s="399"/>
      <c r="HPX78" s="918"/>
      <c r="HPY78" s="918"/>
      <c r="HPZ78" s="918"/>
      <c r="HQA78" s="566"/>
      <c r="HQB78" s="399"/>
      <c r="HQC78" s="399"/>
      <c r="HQD78" s="399"/>
      <c r="HQE78" s="567"/>
      <c r="HQF78" s="399"/>
      <c r="HQG78" s="399"/>
      <c r="HQH78" s="399"/>
      <c r="HQI78" s="399"/>
      <c r="HQJ78" s="399"/>
      <c r="HQK78" s="399"/>
      <c r="HQL78" s="399"/>
      <c r="HQM78" s="399"/>
      <c r="HQN78" s="399"/>
      <c r="HQO78" s="918"/>
      <c r="HQP78" s="918"/>
      <c r="HQQ78" s="918"/>
      <c r="HQR78" s="566"/>
      <c r="HQS78" s="399"/>
      <c r="HQT78" s="399"/>
      <c r="HQU78" s="399"/>
      <c r="HQV78" s="567"/>
      <c r="HQW78" s="399"/>
      <c r="HQX78" s="399"/>
      <c r="HQY78" s="399"/>
      <c r="HQZ78" s="399"/>
      <c r="HRA78" s="399"/>
      <c r="HRB78" s="399"/>
      <c r="HRC78" s="399"/>
      <c r="HRD78" s="399"/>
      <c r="HRE78" s="399"/>
      <c r="HRF78" s="918"/>
      <c r="HRG78" s="918"/>
      <c r="HRH78" s="918"/>
      <c r="HRI78" s="566"/>
      <c r="HRJ78" s="399"/>
      <c r="HRK78" s="399"/>
      <c r="HRL78" s="399"/>
      <c r="HRM78" s="567"/>
      <c r="HRN78" s="399"/>
      <c r="HRO78" s="399"/>
      <c r="HRP78" s="399"/>
      <c r="HRQ78" s="399"/>
      <c r="HRR78" s="399"/>
      <c r="HRS78" s="399"/>
      <c r="HRT78" s="399"/>
      <c r="HRU78" s="399"/>
      <c r="HRV78" s="399"/>
      <c r="HRW78" s="918"/>
      <c r="HRX78" s="918"/>
      <c r="HRY78" s="918"/>
      <c r="HRZ78" s="566"/>
      <c r="HSA78" s="399"/>
      <c r="HSB78" s="399"/>
      <c r="HSC78" s="399"/>
      <c r="HSD78" s="567"/>
      <c r="HSE78" s="399"/>
      <c r="HSF78" s="399"/>
      <c r="HSG78" s="399"/>
      <c r="HSH78" s="399"/>
      <c r="HSI78" s="399"/>
      <c r="HSJ78" s="399"/>
      <c r="HSK78" s="399"/>
      <c r="HSL78" s="399"/>
      <c r="HSM78" s="399"/>
      <c r="HSN78" s="918"/>
      <c r="HSO78" s="918"/>
      <c r="HSP78" s="918"/>
      <c r="HSQ78" s="566"/>
      <c r="HSR78" s="399"/>
      <c r="HSS78" s="399"/>
      <c r="HST78" s="399"/>
      <c r="HSU78" s="567"/>
      <c r="HSV78" s="399"/>
      <c r="HSW78" s="399"/>
      <c r="HSX78" s="399"/>
      <c r="HSY78" s="399"/>
      <c r="HSZ78" s="399"/>
      <c r="HTA78" s="399"/>
      <c r="HTB78" s="399"/>
      <c r="HTC78" s="399"/>
      <c r="HTD78" s="399"/>
      <c r="HTE78" s="918"/>
      <c r="HTF78" s="918"/>
      <c r="HTG78" s="918"/>
      <c r="HTH78" s="566"/>
      <c r="HTI78" s="399"/>
      <c r="HTJ78" s="399"/>
      <c r="HTK78" s="399"/>
      <c r="HTL78" s="567"/>
      <c r="HTM78" s="399"/>
      <c r="HTN78" s="399"/>
      <c r="HTO78" s="399"/>
      <c r="HTP78" s="399"/>
      <c r="HTQ78" s="399"/>
      <c r="HTR78" s="399"/>
      <c r="HTS78" s="399"/>
      <c r="HTT78" s="399"/>
      <c r="HTU78" s="399"/>
      <c r="HTV78" s="918"/>
      <c r="HTW78" s="918"/>
      <c r="HTX78" s="918"/>
      <c r="HTY78" s="566"/>
      <c r="HTZ78" s="399"/>
      <c r="HUA78" s="399"/>
      <c r="HUB78" s="399"/>
      <c r="HUC78" s="567"/>
      <c r="HUD78" s="399"/>
      <c r="HUE78" s="399"/>
      <c r="HUF78" s="399"/>
      <c r="HUG78" s="399"/>
      <c r="HUH78" s="399"/>
      <c r="HUI78" s="399"/>
      <c r="HUJ78" s="399"/>
      <c r="HUK78" s="399"/>
      <c r="HUL78" s="399"/>
      <c r="HUM78" s="918"/>
      <c r="HUN78" s="918"/>
      <c r="HUO78" s="918"/>
      <c r="HUP78" s="566"/>
      <c r="HUQ78" s="399"/>
      <c r="HUR78" s="399"/>
      <c r="HUS78" s="399"/>
      <c r="HUT78" s="567"/>
      <c r="HUU78" s="399"/>
      <c r="HUV78" s="399"/>
      <c r="HUW78" s="399"/>
      <c r="HUX78" s="399"/>
      <c r="HUY78" s="399"/>
      <c r="HUZ78" s="399"/>
      <c r="HVA78" s="399"/>
      <c r="HVB78" s="399"/>
      <c r="HVC78" s="399"/>
      <c r="HVD78" s="918"/>
      <c r="HVE78" s="918"/>
      <c r="HVF78" s="918"/>
      <c r="HVG78" s="566"/>
      <c r="HVH78" s="399"/>
      <c r="HVI78" s="399"/>
      <c r="HVJ78" s="399"/>
      <c r="HVK78" s="567"/>
      <c r="HVL78" s="399"/>
      <c r="HVM78" s="399"/>
      <c r="HVN78" s="399"/>
      <c r="HVO78" s="399"/>
      <c r="HVP78" s="399"/>
      <c r="HVQ78" s="399"/>
      <c r="HVR78" s="399"/>
      <c r="HVS78" s="399"/>
      <c r="HVT78" s="399"/>
      <c r="HVU78" s="918"/>
      <c r="HVV78" s="918"/>
      <c r="HVW78" s="918"/>
      <c r="HVX78" s="566"/>
      <c r="HVY78" s="399"/>
      <c r="HVZ78" s="399"/>
      <c r="HWA78" s="399"/>
      <c r="HWB78" s="567"/>
      <c r="HWC78" s="399"/>
      <c r="HWD78" s="399"/>
      <c r="HWE78" s="399"/>
      <c r="HWF78" s="399"/>
      <c r="HWG78" s="399"/>
      <c r="HWH78" s="399"/>
      <c r="HWI78" s="399"/>
      <c r="HWJ78" s="399"/>
      <c r="HWK78" s="399"/>
      <c r="HWL78" s="918"/>
      <c r="HWM78" s="918"/>
      <c r="HWN78" s="918"/>
      <c r="HWO78" s="566"/>
      <c r="HWP78" s="399"/>
      <c r="HWQ78" s="399"/>
      <c r="HWR78" s="399"/>
      <c r="HWS78" s="567"/>
      <c r="HWT78" s="399"/>
      <c r="HWU78" s="399"/>
      <c r="HWV78" s="399"/>
      <c r="HWW78" s="399"/>
      <c r="HWX78" s="399"/>
      <c r="HWY78" s="399"/>
      <c r="HWZ78" s="399"/>
      <c r="HXA78" s="399"/>
      <c r="HXB78" s="399"/>
      <c r="HXC78" s="918"/>
      <c r="HXD78" s="918"/>
      <c r="HXE78" s="918"/>
      <c r="HXF78" s="566"/>
      <c r="HXG78" s="399"/>
      <c r="HXH78" s="399"/>
      <c r="HXI78" s="399"/>
      <c r="HXJ78" s="567"/>
      <c r="HXK78" s="399"/>
      <c r="HXL78" s="399"/>
      <c r="HXM78" s="399"/>
      <c r="HXN78" s="399"/>
      <c r="HXO78" s="399"/>
      <c r="HXP78" s="399"/>
      <c r="HXQ78" s="399"/>
      <c r="HXR78" s="399"/>
      <c r="HXS78" s="399"/>
      <c r="HXT78" s="918"/>
      <c r="HXU78" s="918"/>
      <c r="HXV78" s="918"/>
      <c r="HXW78" s="566"/>
      <c r="HXX78" s="399"/>
      <c r="HXY78" s="399"/>
      <c r="HXZ78" s="399"/>
      <c r="HYA78" s="567"/>
      <c r="HYB78" s="399"/>
      <c r="HYC78" s="399"/>
      <c r="HYD78" s="399"/>
      <c r="HYE78" s="399"/>
      <c r="HYF78" s="399"/>
      <c r="HYG78" s="399"/>
      <c r="HYH78" s="399"/>
      <c r="HYI78" s="399"/>
      <c r="HYJ78" s="399"/>
      <c r="HYK78" s="918"/>
      <c r="HYL78" s="918"/>
      <c r="HYM78" s="918"/>
      <c r="HYN78" s="566"/>
      <c r="HYO78" s="399"/>
      <c r="HYP78" s="399"/>
      <c r="HYQ78" s="399"/>
      <c r="HYR78" s="567"/>
      <c r="HYS78" s="399"/>
      <c r="HYT78" s="399"/>
      <c r="HYU78" s="399"/>
      <c r="HYV78" s="399"/>
      <c r="HYW78" s="399"/>
      <c r="HYX78" s="399"/>
      <c r="HYY78" s="399"/>
      <c r="HYZ78" s="399"/>
      <c r="HZA78" s="399"/>
      <c r="HZB78" s="918"/>
      <c r="HZC78" s="918"/>
      <c r="HZD78" s="918"/>
      <c r="HZE78" s="566"/>
      <c r="HZF78" s="399"/>
      <c r="HZG78" s="399"/>
      <c r="HZH78" s="399"/>
      <c r="HZI78" s="567"/>
      <c r="HZJ78" s="399"/>
      <c r="HZK78" s="399"/>
      <c r="HZL78" s="399"/>
      <c r="HZM78" s="399"/>
      <c r="HZN78" s="399"/>
      <c r="HZO78" s="399"/>
      <c r="HZP78" s="399"/>
      <c r="HZQ78" s="399"/>
      <c r="HZR78" s="399"/>
      <c r="HZS78" s="918"/>
      <c r="HZT78" s="918"/>
      <c r="HZU78" s="918"/>
      <c r="HZV78" s="566"/>
      <c r="HZW78" s="399"/>
      <c r="HZX78" s="399"/>
      <c r="HZY78" s="399"/>
      <c r="HZZ78" s="567"/>
      <c r="IAA78" s="399"/>
      <c r="IAB78" s="399"/>
      <c r="IAC78" s="399"/>
      <c r="IAD78" s="399"/>
      <c r="IAE78" s="399"/>
      <c r="IAF78" s="399"/>
      <c r="IAG78" s="399"/>
      <c r="IAH78" s="399"/>
      <c r="IAI78" s="399"/>
      <c r="IAJ78" s="918"/>
      <c r="IAK78" s="918"/>
      <c r="IAL78" s="918"/>
      <c r="IAM78" s="566"/>
      <c r="IAN78" s="399"/>
      <c r="IAO78" s="399"/>
      <c r="IAP78" s="399"/>
      <c r="IAQ78" s="567"/>
      <c r="IAR78" s="399"/>
      <c r="IAS78" s="399"/>
      <c r="IAT78" s="399"/>
      <c r="IAU78" s="399"/>
      <c r="IAV78" s="399"/>
      <c r="IAW78" s="399"/>
      <c r="IAX78" s="399"/>
      <c r="IAY78" s="399"/>
      <c r="IAZ78" s="399"/>
      <c r="IBA78" s="918"/>
      <c r="IBB78" s="918"/>
      <c r="IBC78" s="918"/>
      <c r="IBD78" s="566"/>
      <c r="IBE78" s="399"/>
      <c r="IBF78" s="399"/>
      <c r="IBG78" s="399"/>
      <c r="IBH78" s="567"/>
      <c r="IBI78" s="399"/>
      <c r="IBJ78" s="399"/>
      <c r="IBK78" s="399"/>
      <c r="IBL78" s="399"/>
      <c r="IBM78" s="399"/>
      <c r="IBN78" s="399"/>
      <c r="IBO78" s="399"/>
      <c r="IBP78" s="399"/>
      <c r="IBQ78" s="399"/>
      <c r="IBR78" s="918"/>
      <c r="IBS78" s="918"/>
      <c r="IBT78" s="918"/>
      <c r="IBU78" s="566"/>
      <c r="IBV78" s="399"/>
      <c r="IBW78" s="399"/>
      <c r="IBX78" s="399"/>
      <c r="IBY78" s="567"/>
      <c r="IBZ78" s="399"/>
      <c r="ICA78" s="399"/>
      <c r="ICB78" s="399"/>
      <c r="ICC78" s="399"/>
      <c r="ICD78" s="399"/>
      <c r="ICE78" s="399"/>
      <c r="ICF78" s="399"/>
      <c r="ICG78" s="399"/>
      <c r="ICH78" s="399"/>
      <c r="ICI78" s="918"/>
      <c r="ICJ78" s="918"/>
      <c r="ICK78" s="918"/>
      <c r="ICL78" s="566"/>
      <c r="ICM78" s="399"/>
      <c r="ICN78" s="399"/>
      <c r="ICO78" s="399"/>
      <c r="ICP78" s="567"/>
      <c r="ICQ78" s="399"/>
      <c r="ICR78" s="399"/>
      <c r="ICS78" s="399"/>
      <c r="ICT78" s="399"/>
      <c r="ICU78" s="399"/>
      <c r="ICV78" s="399"/>
      <c r="ICW78" s="399"/>
      <c r="ICX78" s="399"/>
      <c r="ICY78" s="399"/>
      <c r="ICZ78" s="918"/>
      <c r="IDA78" s="918"/>
      <c r="IDB78" s="918"/>
      <c r="IDC78" s="566"/>
      <c r="IDD78" s="399"/>
      <c r="IDE78" s="399"/>
      <c r="IDF78" s="399"/>
      <c r="IDG78" s="567"/>
      <c r="IDH78" s="399"/>
      <c r="IDI78" s="399"/>
      <c r="IDJ78" s="399"/>
      <c r="IDK78" s="399"/>
      <c r="IDL78" s="399"/>
      <c r="IDM78" s="399"/>
      <c r="IDN78" s="399"/>
      <c r="IDO78" s="399"/>
      <c r="IDP78" s="399"/>
      <c r="IDQ78" s="918"/>
      <c r="IDR78" s="918"/>
      <c r="IDS78" s="918"/>
      <c r="IDT78" s="566"/>
      <c r="IDU78" s="399"/>
      <c r="IDV78" s="399"/>
      <c r="IDW78" s="399"/>
      <c r="IDX78" s="567"/>
      <c r="IDY78" s="399"/>
      <c r="IDZ78" s="399"/>
      <c r="IEA78" s="399"/>
      <c r="IEB78" s="399"/>
      <c r="IEC78" s="399"/>
      <c r="IED78" s="399"/>
      <c r="IEE78" s="399"/>
      <c r="IEF78" s="399"/>
      <c r="IEG78" s="399"/>
      <c r="IEH78" s="918"/>
      <c r="IEI78" s="918"/>
      <c r="IEJ78" s="918"/>
      <c r="IEK78" s="566"/>
      <c r="IEL78" s="399"/>
      <c r="IEM78" s="399"/>
      <c r="IEN78" s="399"/>
      <c r="IEO78" s="567"/>
      <c r="IEP78" s="399"/>
      <c r="IEQ78" s="399"/>
      <c r="IER78" s="399"/>
      <c r="IES78" s="399"/>
      <c r="IET78" s="399"/>
      <c r="IEU78" s="399"/>
      <c r="IEV78" s="399"/>
      <c r="IEW78" s="399"/>
      <c r="IEX78" s="399"/>
      <c r="IEY78" s="918"/>
      <c r="IEZ78" s="918"/>
      <c r="IFA78" s="918"/>
      <c r="IFB78" s="566"/>
      <c r="IFC78" s="399"/>
      <c r="IFD78" s="399"/>
      <c r="IFE78" s="399"/>
      <c r="IFF78" s="567"/>
      <c r="IFG78" s="399"/>
      <c r="IFH78" s="399"/>
      <c r="IFI78" s="399"/>
      <c r="IFJ78" s="399"/>
      <c r="IFK78" s="399"/>
      <c r="IFL78" s="399"/>
      <c r="IFM78" s="399"/>
      <c r="IFN78" s="399"/>
      <c r="IFO78" s="399"/>
      <c r="IFP78" s="918"/>
      <c r="IFQ78" s="918"/>
      <c r="IFR78" s="918"/>
      <c r="IFS78" s="566"/>
      <c r="IFT78" s="399"/>
      <c r="IFU78" s="399"/>
      <c r="IFV78" s="399"/>
      <c r="IFW78" s="567"/>
      <c r="IFX78" s="399"/>
      <c r="IFY78" s="399"/>
      <c r="IFZ78" s="399"/>
      <c r="IGA78" s="399"/>
      <c r="IGB78" s="399"/>
      <c r="IGC78" s="399"/>
      <c r="IGD78" s="399"/>
      <c r="IGE78" s="399"/>
      <c r="IGF78" s="399"/>
      <c r="IGG78" s="918"/>
      <c r="IGH78" s="918"/>
      <c r="IGI78" s="918"/>
      <c r="IGJ78" s="566"/>
      <c r="IGK78" s="399"/>
      <c r="IGL78" s="399"/>
      <c r="IGM78" s="399"/>
      <c r="IGN78" s="567"/>
      <c r="IGO78" s="399"/>
      <c r="IGP78" s="399"/>
      <c r="IGQ78" s="399"/>
      <c r="IGR78" s="399"/>
      <c r="IGS78" s="399"/>
      <c r="IGT78" s="399"/>
      <c r="IGU78" s="399"/>
      <c r="IGV78" s="399"/>
      <c r="IGW78" s="399"/>
      <c r="IGX78" s="918"/>
      <c r="IGY78" s="918"/>
      <c r="IGZ78" s="918"/>
      <c r="IHA78" s="566"/>
      <c r="IHB78" s="399"/>
      <c r="IHC78" s="399"/>
      <c r="IHD78" s="399"/>
      <c r="IHE78" s="567"/>
      <c r="IHF78" s="399"/>
      <c r="IHG78" s="399"/>
      <c r="IHH78" s="399"/>
      <c r="IHI78" s="399"/>
      <c r="IHJ78" s="399"/>
      <c r="IHK78" s="399"/>
      <c r="IHL78" s="399"/>
      <c r="IHM78" s="399"/>
      <c r="IHN78" s="399"/>
      <c r="IHO78" s="918"/>
      <c r="IHP78" s="918"/>
      <c r="IHQ78" s="918"/>
      <c r="IHR78" s="566"/>
      <c r="IHS78" s="399"/>
      <c r="IHT78" s="399"/>
      <c r="IHU78" s="399"/>
      <c r="IHV78" s="567"/>
      <c r="IHW78" s="399"/>
      <c r="IHX78" s="399"/>
      <c r="IHY78" s="399"/>
      <c r="IHZ78" s="399"/>
      <c r="IIA78" s="399"/>
      <c r="IIB78" s="399"/>
      <c r="IIC78" s="399"/>
      <c r="IID78" s="399"/>
      <c r="IIE78" s="399"/>
      <c r="IIF78" s="918"/>
      <c r="IIG78" s="918"/>
      <c r="IIH78" s="918"/>
      <c r="III78" s="566"/>
      <c r="IIJ78" s="399"/>
      <c r="IIK78" s="399"/>
      <c r="IIL78" s="399"/>
      <c r="IIM78" s="567"/>
      <c r="IIN78" s="399"/>
      <c r="IIO78" s="399"/>
      <c r="IIP78" s="399"/>
      <c r="IIQ78" s="399"/>
      <c r="IIR78" s="399"/>
      <c r="IIS78" s="399"/>
      <c r="IIT78" s="399"/>
      <c r="IIU78" s="399"/>
      <c r="IIV78" s="399"/>
      <c r="IIW78" s="918"/>
      <c r="IIX78" s="918"/>
      <c r="IIY78" s="918"/>
      <c r="IIZ78" s="566"/>
      <c r="IJA78" s="399"/>
      <c r="IJB78" s="399"/>
      <c r="IJC78" s="399"/>
      <c r="IJD78" s="567"/>
      <c r="IJE78" s="399"/>
      <c r="IJF78" s="399"/>
      <c r="IJG78" s="399"/>
      <c r="IJH78" s="399"/>
      <c r="IJI78" s="399"/>
      <c r="IJJ78" s="399"/>
      <c r="IJK78" s="399"/>
      <c r="IJL78" s="399"/>
      <c r="IJM78" s="399"/>
      <c r="IJN78" s="918"/>
      <c r="IJO78" s="918"/>
      <c r="IJP78" s="918"/>
      <c r="IJQ78" s="566"/>
      <c r="IJR78" s="399"/>
      <c r="IJS78" s="399"/>
      <c r="IJT78" s="399"/>
      <c r="IJU78" s="567"/>
      <c r="IJV78" s="399"/>
      <c r="IJW78" s="399"/>
      <c r="IJX78" s="399"/>
      <c r="IJY78" s="399"/>
      <c r="IJZ78" s="399"/>
      <c r="IKA78" s="399"/>
      <c r="IKB78" s="399"/>
      <c r="IKC78" s="399"/>
      <c r="IKD78" s="399"/>
      <c r="IKE78" s="918"/>
      <c r="IKF78" s="918"/>
      <c r="IKG78" s="918"/>
      <c r="IKH78" s="566"/>
      <c r="IKI78" s="399"/>
      <c r="IKJ78" s="399"/>
      <c r="IKK78" s="399"/>
      <c r="IKL78" s="567"/>
      <c r="IKM78" s="399"/>
      <c r="IKN78" s="399"/>
      <c r="IKO78" s="399"/>
      <c r="IKP78" s="399"/>
      <c r="IKQ78" s="399"/>
      <c r="IKR78" s="399"/>
      <c r="IKS78" s="399"/>
      <c r="IKT78" s="399"/>
      <c r="IKU78" s="399"/>
      <c r="IKV78" s="918"/>
      <c r="IKW78" s="918"/>
      <c r="IKX78" s="918"/>
      <c r="IKY78" s="566"/>
      <c r="IKZ78" s="399"/>
      <c r="ILA78" s="399"/>
      <c r="ILB78" s="399"/>
      <c r="ILC78" s="567"/>
      <c r="ILD78" s="399"/>
      <c r="ILE78" s="399"/>
      <c r="ILF78" s="399"/>
      <c r="ILG78" s="399"/>
      <c r="ILH78" s="399"/>
      <c r="ILI78" s="399"/>
      <c r="ILJ78" s="399"/>
      <c r="ILK78" s="399"/>
      <c r="ILL78" s="399"/>
      <c r="ILM78" s="918"/>
      <c r="ILN78" s="918"/>
      <c r="ILO78" s="918"/>
      <c r="ILP78" s="566"/>
      <c r="ILQ78" s="399"/>
      <c r="ILR78" s="399"/>
      <c r="ILS78" s="399"/>
      <c r="ILT78" s="567"/>
      <c r="ILU78" s="399"/>
      <c r="ILV78" s="399"/>
      <c r="ILW78" s="399"/>
      <c r="ILX78" s="399"/>
      <c r="ILY78" s="399"/>
      <c r="ILZ78" s="399"/>
      <c r="IMA78" s="399"/>
      <c r="IMB78" s="399"/>
      <c r="IMC78" s="399"/>
      <c r="IMD78" s="918"/>
      <c r="IME78" s="918"/>
      <c r="IMF78" s="918"/>
      <c r="IMG78" s="566"/>
      <c r="IMH78" s="399"/>
      <c r="IMI78" s="399"/>
      <c r="IMJ78" s="399"/>
      <c r="IMK78" s="567"/>
      <c r="IML78" s="399"/>
      <c r="IMM78" s="399"/>
      <c r="IMN78" s="399"/>
      <c r="IMO78" s="399"/>
      <c r="IMP78" s="399"/>
      <c r="IMQ78" s="399"/>
      <c r="IMR78" s="399"/>
      <c r="IMS78" s="399"/>
      <c r="IMT78" s="399"/>
      <c r="IMU78" s="918"/>
      <c r="IMV78" s="918"/>
      <c r="IMW78" s="918"/>
      <c r="IMX78" s="566"/>
      <c r="IMY78" s="399"/>
      <c r="IMZ78" s="399"/>
      <c r="INA78" s="399"/>
      <c r="INB78" s="567"/>
      <c r="INC78" s="399"/>
      <c r="IND78" s="399"/>
      <c r="INE78" s="399"/>
      <c r="INF78" s="399"/>
      <c r="ING78" s="399"/>
      <c r="INH78" s="399"/>
      <c r="INI78" s="399"/>
      <c r="INJ78" s="399"/>
      <c r="INK78" s="399"/>
      <c r="INL78" s="918"/>
      <c r="INM78" s="918"/>
      <c r="INN78" s="918"/>
      <c r="INO78" s="566"/>
      <c r="INP78" s="399"/>
      <c r="INQ78" s="399"/>
      <c r="INR78" s="399"/>
      <c r="INS78" s="567"/>
      <c r="INT78" s="399"/>
      <c r="INU78" s="399"/>
      <c r="INV78" s="399"/>
      <c r="INW78" s="399"/>
      <c r="INX78" s="399"/>
      <c r="INY78" s="399"/>
      <c r="INZ78" s="399"/>
      <c r="IOA78" s="399"/>
      <c r="IOB78" s="399"/>
      <c r="IOC78" s="918"/>
      <c r="IOD78" s="918"/>
      <c r="IOE78" s="918"/>
      <c r="IOF78" s="566"/>
      <c r="IOG78" s="399"/>
      <c r="IOH78" s="399"/>
      <c r="IOI78" s="399"/>
      <c r="IOJ78" s="567"/>
      <c r="IOK78" s="399"/>
      <c r="IOL78" s="399"/>
      <c r="IOM78" s="399"/>
      <c r="ION78" s="399"/>
      <c r="IOO78" s="399"/>
      <c r="IOP78" s="399"/>
      <c r="IOQ78" s="399"/>
      <c r="IOR78" s="399"/>
      <c r="IOS78" s="399"/>
      <c r="IOT78" s="918"/>
      <c r="IOU78" s="918"/>
      <c r="IOV78" s="918"/>
      <c r="IOW78" s="566"/>
      <c r="IOX78" s="399"/>
      <c r="IOY78" s="399"/>
      <c r="IOZ78" s="399"/>
      <c r="IPA78" s="567"/>
      <c r="IPB78" s="399"/>
      <c r="IPC78" s="399"/>
      <c r="IPD78" s="399"/>
      <c r="IPE78" s="399"/>
      <c r="IPF78" s="399"/>
      <c r="IPG78" s="399"/>
      <c r="IPH78" s="399"/>
      <c r="IPI78" s="399"/>
      <c r="IPJ78" s="399"/>
      <c r="IPK78" s="918"/>
      <c r="IPL78" s="918"/>
      <c r="IPM78" s="918"/>
      <c r="IPN78" s="566"/>
      <c r="IPO78" s="399"/>
      <c r="IPP78" s="399"/>
      <c r="IPQ78" s="399"/>
      <c r="IPR78" s="567"/>
      <c r="IPS78" s="399"/>
      <c r="IPT78" s="399"/>
      <c r="IPU78" s="399"/>
      <c r="IPV78" s="399"/>
      <c r="IPW78" s="399"/>
      <c r="IPX78" s="399"/>
      <c r="IPY78" s="399"/>
      <c r="IPZ78" s="399"/>
      <c r="IQA78" s="399"/>
      <c r="IQB78" s="918"/>
      <c r="IQC78" s="918"/>
      <c r="IQD78" s="918"/>
      <c r="IQE78" s="566"/>
      <c r="IQF78" s="399"/>
      <c r="IQG78" s="399"/>
      <c r="IQH78" s="399"/>
      <c r="IQI78" s="567"/>
      <c r="IQJ78" s="399"/>
      <c r="IQK78" s="399"/>
      <c r="IQL78" s="399"/>
      <c r="IQM78" s="399"/>
      <c r="IQN78" s="399"/>
      <c r="IQO78" s="399"/>
      <c r="IQP78" s="399"/>
      <c r="IQQ78" s="399"/>
      <c r="IQR78" s="399"/>
      <c r="IQS78" s="918"/>
      <c r="IQT78" s="918"/>
      <c r="IQU78" s="918"/>
      <c r="IQV78" s="566"/>
      <c r="IQW78" s="399"/>
      <c r="IQX78" s="399"/>
      <c r="IQY78" s="399"/>
      <c r="IQZ78" s="567"/>
      <c r="IRA78" s="399"/>
      <c r="IRB78" s="399"/>
      <c r="IRC78" s="399"/>
      <c r="IRD78" s="399"/>
      <c r="IRE78" s="399"/>
      <c r="IRF78" s="399"/>
      <c r="IRG78" s="399"/>
      <c r="IRH78" s="399"/>
      <c r="IRI78" s="399"/>
      <c r="IRJ78" s="918"/>
      <c r="IRK78" s="918"/>
      <c r="IRL78" s="918"/>
      <c r="IRM78" s="566"/>
      <c r="IRN78" s="399"/>
      <c r="IRO78" s="399"/>
      <c r="IRP78" s="399"/>
      <c r="IRQ78" s="567"/>
      <c r="IRR78" s="399"/>
      <c r="IRS78" s="399"/>
      <c r="IRT78" s="399"/>
      <c r="IRU78" s="399"/>
      <c r="IRV78" s="399"/>
      <c r="IRW78" s="399"/>
      <c r="IRX78" s="399"/>
      <c r="IRY78" s="399"/>
      <c r="IRZ78" s="399"/>
      <c r="ISA78" s="918"/>
      <c r="ISB78" s="918"/>
      <c r="ISC78" s="918"/>
      <c r="ISD78" s="566"/>
      <c r="ISE78" s="399"/>
      <c r="ISF78" s="399"/>
      <c r="ISG78" s="399"/>
      <c r="ISH78" s="567"/>
      <c r="ISI78" s="399"/>
      <c r="ISJ78" s="399"/>
      <c r="ISK78" s="399"/>
      <c r="ISL78" s="399"/>
      <c r="ISM78" s="399"/>
      <c r="ISN78" s="399"/>
      <c r="ISO78" s="399"/>
      <c r="ISP78" s="399"/>
      <c r="ISQ78" s="399"/>
      <c r="ISR78" s="918"/>
      <c r="ISS78" s="918"/>
      <c r="IST78" s="918"/>
      <c r="ISU78" s="566"/>
      <c r="ISV78" s="399"/>
      <c r="ISW78" s="399"/>
      <c r="ISX78" s="399"/>
      <c r="ISY78" s="567"/>
      <c r="ISZ78" s="399"/>
      <c r="ITA78" s="399"/>
      <c r="ITB78" s="399"/>
      <c r="ITC78" s="399"/>
      <c r="ITD78" s="399"/>
      <c r="ITE78" s="399"/>
      <c r="ITF78" s="399"/>
      <c r="ITG78" s="399"/>
      <c r="ITH78" s="399"/>
      <c r="ITI78" s="918"/>
      <c r="ITJ78" s="918"/>
      <c r="ITK78" s="918"/>
      <c r="ITL78" s="566"/>
      <c r="ITM78" s="399"/>
      <c r="ITN78" s="399"/>
      <c r="ITO78" s="399"/>
      <c r="ITP78" s="567"/>
      <c r="ITQ78" s="399"/>
      <c r="ITR78" s="399"/>
      <c r="ITS78" s="399"/>
      <c r="ITT78" s="399"/>
      <c r="ITU78" s="399"/>
      <c r="ITV78" s="399"/>
      <c r="ITW78" s="399"/>
      <c r="ITX78" s="399"/>
      <c r="ITY78" s="399"/>
      <c r="ITZ78" s="918"/>
      <c r="IUA78" s="918"/>
      <c r="IUB78" s="918"/>
      <c r="IUC78" s="566"/>
      <c r="IUD78" s="399"/>
      <c r="IUE78" s="399"/>
      <c r="IUF78" s="399"/>
      <c r="IUG78" s="567"/>
      <c r="IUH78" s="399"/>
      <c r="IUI78" s="399"/>
      <c r="IUJ78" s="399"/>
      <c r="IUK78" s="399"/>
      <c r="IUL78" s="399"/>
      <c r="IUM78" s="399"/>
      <c r="IUN78" s="399"/>
      <c r="IUO78" s="399"/>
      <c r="IUP78" s="399"/>
      <c r="IUQ78" s="918"/>
      <c r="IUR78" s="918"/>
      <c r="IUS78" s="918"/>
      <c r="IUT78" s="566"/>
      <c r="IUU78" s="399"/>
      <c r="IUV78" s="399"/>
      <c r="IUW78" s="399"/>
      <c r="IUX78" s="567"/>
      <c r="IUY78" s="399"/>
      <c r="IUZ78" s="399"/>
      <c r="IVA78" s="399"/>
      <c r="IVB78" s="399"/>
      <c r="IVC78" s="399"/>
      <c r="IVD78" s="399"/>
      <c r="IVE78" s="399"/>
      <c r="IVF78" s="399"/>
      <c r="IVG78" s="399"/>
      <c r="IVH78" s="918"/>
      <c r="IVI78" s="918"/>
      <c r="IVJ78" s="918"/>
      <c r="IVK78" s="566"/>
      <c r="IVL78" s="399"/>
      <c r="IVM78" s="399"/>
      <c r="IVN78" s="399"/>
      <c r="IVO78" s="567"/>
      <c r="IVP78" s="399"/>
      <c r="IVQ78" s="399"/>
      <c r="IVR78" s="399"/>
      <c r="IVS78" s="399"/>
      <c r="IVT78" s="399"/>
      <c r="IVU78" s="399"/>
      <c r="IVV78" s="399"/>
      <c r="IVW78" s="399"/>
      <c r="IVX78" s="399"/>
      <c r="IVY78" s="918"/>
      <c r="IVZ78" s="918"/>
      <c r="IWA78" s="918"/>
      <c r="IWB78" s="566"/>
      <c r="IWC78" s="399"/>
      <c r="IWD78" s="399"/>
      <c r="IWE78" s="399"/>
      <c r="IWF78" s="567"/>
      <c r="IWG78" s="399"/>
      <c r="IWH78" s="399"/>
      <c r="IWI78" s="399"/>
      <c r="IWJ78" s="399"/>
      <c r="IWK78" s="399"/>
      <c r="IWL78" s="399"/>
      <c r="IWM78" s="399"/>
      <c r="IWN78" s="399"/>
      <c r="IWO78" s="399"/>
      <c r="IWP78" s="918"/>
      <c r="IWQ78" s="918"/>
      <c r="IWR78" s="918"/>
      <c r="IWS78" s="566"/>
      <c r="IWT78" s="399"/>
      <c r="IWU78" s="399"/>
      <c r="IWV78" s="399"/>
      <c r="IWW78" s="567"/>
      <c r="IWX78" s="399"/>
      <c r="IWY78" s="399"/>
      <c r="IWZ78" s="399"/>
      <c r="IXA78" s="399"/>
      <c r="IXB78" s="399"/>
      <c r="IXC78" s="399"/>
      <c r="IXD78" s="399"/>
      <c r="IXE78" s="399"/>
      <c r="IXF78" s="399"/>
      <c r="IXG78" s="918"/>
      <c r="IXH78" s="918"/>
      <c r="IXI78" s="918"/>
      <c r="IXJ78" s="566"/>
      <c r="IXK78" s="399"/>
      <c r="IXL78" s="399"/>
      <c r="IXM78" s="399"/>
      <c r="IXN78" s="567"/>
      <c r="IXO78" s="399"/>
      <c r="IXP78" s="399"/>
      <c r="IXQ78" s="399"/>
      <c r="IXR78" s="399"/>
      <c r="IXS78" s="399"/>
      <c r="IXT78" s="399"/>
      <c r="IXU78" s="399"/>
      <c r="IXV78" s="399"/>
      <c r="IXW78" s="399"/>
      <c r="IXX78" s="918"/>
      <c r="IXY78" s="918"/>
      <c r="IXZ78" s="918"/>
      <c r="IYA78" s="566"/>
      <c r="IYB78" s="399"/>
      <c r="IYC78" s="399"/>
      <c r="IYD78" s="399"/>
      <c r="IYE78" s="567"/>
      <c r="IYF78" s="399"/>
      <c r="IYG78" s="399"/>
      <c r="IYH78" s="399"/>
      <c r="IYI78" s="399"/>
      <c r="IYJ78" s="399"/>
      <c r="IYK78" s="399"/>
      <c r="IYL78" s="399"/>
      <c r="IYM78" s="399"/>
      <c r="IYN78" s="399"/>
      <c r="IYO78" s="918"/>
      <c r="IYP78" s="918"/>
      <c r="IYQ78" s="918"/>
      <c r="IYR78" s="566"/>
      <c r="IYS78" s="399"/>
      <c r="IYT78" s="399"/>
      <c r="IYU78" s="399"/>
      <c r="IYV78" s="567"/>
      <c r="IYW78" s="399"/>
      <c r="IYX78" s="399"/>
      <c r="IYY78" s="399"/>
      <c r="IYZ78" s="399"/>
      <c r="IZA78" s="399"/>
      <c r="IZB78" s="399"/>
      <c r="IZC78" s="399"/>
      <c r="IZD78" s="399"/>
      <c r="IZE78" s="399"/>
      <c r="IZF78" s="918"/>
      <c r="IZG78" s="918"/>
      <c r="IZH78" s="918"/>
      <c r="IZI78" s="566"/>
      <c r="IZJ78" s="399"/>
      <c r="IZK78" s="399"/>
      <c r="IZL78" s="399"/>
      <c r="IZM78" s="567"/>
      <c r="IZN78" s="399"/>
      <c r="IZO78" s="399"/>
      <c r="IZP78" s="399"/>
      <c r="IZQ78" s="399"/>
      <c r="IZR78" s="399"/>
      <c r="IZS78" s="399"/>
      <c r="IZT78" s="399"/>
      <c r="IZU78" s="399"/>
      <c r="IZV78" s="399"/>
      <c r="IZW78" s="918"/>
      <c r="IZX78" s="918"/>
      <c r="IZY78" s="918"/>
      <c r="IZZ78" s="566"/>
      <c r="JAA78" s="399"/>
      <c r="JAB78" s="399"/>
      <c r="JAC78" s="399"/>
      <c r="JAD78" s="567"/>
      <c r="JAE78" s="399"/>
      <c r="JAF78" s="399"/>
      <c r="JAG78" s="399"/>
      <c r="JAH78" s="399"/>
      <c r="JAI78" s="399"/>
      <c r="JAJ78" s="399"/>
      <c r="JAK78" s="399"/>
      <c r="JAL78" s="399"/>
      <c r="JAM78" s="399"/>
      <c r="JAN78" s="918"/>
      <c r="JAO78" s="918"/>
      <c r="JAP78" s="918"/>
      <c r="JAQ78" s="566"/>
      <c r="JAR78" s="399"/>
      <c r="JAS78" s="399"/>
      <c r="JAT78" s="399"/>
      <c r="JAU78" s="567"/>
      <c r="JAV78" s="399"/>
      <c r="JAW78" s="399"/>
      <c r="JAX78" s="399"/>
      <c r="JAY78" s="399"/>
      <c r="JAZ78" s="399"/>
      <c r="JBA78" s="399"/>
      <c r="JBB78" s="399"/>
      <c r="JBC78" s="399"/>
      <c r="JBD78" s="399"/>
      <c r="JBE78" s="918"/>
      <c r="JBF78" s="918"/>
      <c r="JBG78" s="918"/>
      <c r="JBH78" s="566"/>
      <c r="JBI78" s="399"/>
      <c r="JBJ78" s="399"/>
      <c r="JBK78" s="399"/>
      <c r="JBL78" s="567"/>
      <c r="JBM78" s="399"/>
      <c r="JBN78" s="399"/>
      <c r="JBO78" s="399"/>
      <c r="JBP78" s="399"/>
      <c r="JBQ78" s="399"/>
      <c r="JBR78" s="399"/>
      <c r="JBS78" s="399"/>
      <c r="JBT78" s="399"/>
      <c r="JBU78" s="399"/>
      <c r="JBV78" s="918"/>
      <c r="JBW78" s="918"/>
      <c r="JBX78" s="918"/>
      <c r="JBY78" s="566"/>
      <c r="JBZ78" s="399"/>
      <c r="JCA78" s="399"/>
      <c r="JCB78" s="399"/>
      <c r="JCC78" s="567"/>
      <c r="JCD78" s="399"/>
      <c r="JCE78" s="399"/>
      <c r="JCF78" s="399"/>
      <c r="JCG78" s="399"/>
      <c r="JCH78" s="399"/>
      <c r="JCI78" s="399"/>
      <c r="JCJ78" s="399"/>
      <c r="JCK78" s="399"/>
      <c r="JCL78" s="399"/>
      <c r="JCM78" s="918"/>
      <c r="JCN78" s="918"/>
      <c r="JCO78" s="918"/>
      <c r="JCP78" s="566"/>
      <c r="JCQ78" s="399"/>
      <c r="JCR78" s="399"/>
      <c r="JCS78" s="399"/>
      <c r="JCT78" s="567"/>
      <c r="JCU78" s="399"/>
      <c r="JCV78" s="399"/>
      <c r="JCW78" s="399"/>
      <c r="JCX78" s="399"/>
      <c r="JCY78" s="399"/>
      <c r="JCZ78" s="399"/>
      <c r="JDA78" s="399"/>
      <c r="JDB78" s="399"/>
      <c r="JDC78" s="399"/>
      <c r="JDD78" s="918"/>
      <c r="JDE78" s="918"/>
      <c r="JDF78" s="918"/>
      <c r="JDG78" s="566"/>
      <c r="JDH78" s="399"/>
      <c r="JDI78" s="399"/>
      <c r="JDJ78" s="399"/>
      <c r="JDK78" s="567"/>
      <c r="JDL78" s="399"/>
      <c r="JDM78" s="399"/>
      <c r="JDN78" s="399"/>
      <c r="JDO78" s="399"/>
      <c r="JDP78" s="399"/>
      <c r="JDQ78" s="399"/>
      <c r="JDR78" s="399"/>
      <c r="JDS78" s="399"/>
      <c r="JDT78" s="399"/>
      <c r="JDU78" s="918"/>
      <c r="JDV78" s="918"/>
      <c r="JDW78" s="918"/>
      <c r="JDX78" s="566"/>
      <c r="JDY78" s="399"/>
      <c r="JDZ78" s="399"/>
      <c r="JEA78" s="399"/>
      <c r="JEB78" s="567"/>
      <c r="JEC78" s="399"/>
      <c r="JED78" s="399"/>
      <c r="JEE78" s="399"/>
      <c r="JEF78" s="399"/>
      <c r="JEG78" s="399"/>
      <c r="JEH78" s="399"/>
      <c r="JEI78" s="399"/>
      <c r="JEJ78" s="399"/>
      <c r="JEK78" s="399"/>
      <c r="JEL78" s="918"/>
      <c r="JEM78" s="918"/>
      <c r="JEN78" s="918"/>
      <c r="JEO78" s="566"/>
      <c r="JEP78" s="399"/>
      <c r="JEQ78" s="399"/>
      <c r="JER78" s="399"/>
      <c r="JES78" s="567"/>
      <c r="JET78" s="399"/>
      <c r="JEU78" s="399"/>
      <c r="JEV78" s="399"/>
      <c r="JEW78" s="399"/>
      <c r="JEX78" s="399"/>
      <c r="JEY78" s="399"/>
      <c r="JEZ78" s="399"/>
      <c r="JFA78" s="399"/>
      <c r="JFB78" s="399"/>
      <c r="JFC78" s="918"/>
      <c r="JFD78" s="918"/>
      <c r="JFE78" s="918"/>
      <c r="JFF78" s="566"/>
      <c r="JFG78" s="399"/>
      <c r="JFH78" s="399"/>
      <c r="JFI78" s="399"/>
      <c r="JFJ78" s="567"/>
      <c r="JFK78" s="399"/>
      <c r="JFL78" s="399"/>
      <c r="JFM78" s="399"/>
      <c r="JFN78" s="399"/>
      <c r="JFO78" s="399"/>
      <c r="JFP78" s="399"/>
      <c r="JFQ78" s="399"/>
      <c r="JFR78" s="399"/>
      <c r="JFS78" s="399"/>
      <c r="JFT78" s="918"/>
      <c r="JFU78" s="918"/>
      <c r="JFV78" s="918"/>
      <c r="JFW78" s="566"/>
      <c r="JFX78" s="399"/>
      <c r="JFY78" s="399"/>
      <c r="JFZ78" s="399"/>
      <c r="JGA78" s="567"/>
      <c r="JGB78" s="399"/>
      <c r="JGC78" s="399"/>
      <c r="JGD78" s="399"/>
      <c r="JGE78" s="399"/>
      <c r="JGF78" s="399"/>
      <c r="JGG78" s="399"/>
      <c r="JGH78" s="399"/>
      <c r="JGI78" s="399"/>
      <c r="JGJ78" s="399"/>
      <c r="JGK78" s="918"/>
      <c r="JGL78" s="918"/>
      <c r="JGM78" s="918"/>
      <c r="JGN78" s="566"/>
      <c r="JGO78" s="399"/>
      <c r="JGP78" s="399"/>
      <c r="JGQ78" s="399"/>
      <c r="JGR78" s="567"/>
      <c r="JGS78" s="399"/>
      <c r="JGT78" s="399"/>
      <c r="JGU78" s="399"/>
      <c r="JGV78" s="399"/>
      <c r="JGW78" s="399"/>
      <c r="JGX78" s="399"/>
      <c r="JGY78" s="399"/>
      <c r="JGZ78" s="399"/>
      <c r="JHA78" s="399"/>
      <c r="JHB78" s="918"/>
      <c r="JHC78" s="918"/>
      <c r="JHD78" s="918"/>
      <c r="JHE78" s="566"/>
      <c r="JHF78" s="399"/>
      <c r="JHG78" s="399"/>
      <c r="JHH78" s="399"/>
      <c r="JHI78" s="567"/>
      <c r="JHJ78" s="399"/>
      <c r="JHK78" s="399"/>
      <c r="JHL78" s="399"/>
      <c r="JHM78" s="399"/>
      <c r="JHN78" s="399"/>
      <c r="JHO78" s="399"/>
      <c r="JHP78" s="399"/>
      <c r="JHQ78" s="399"/>
      <c r="JHR78" s="399"/>
      <c r="JHS78" s="918"/>
      <c r="JHT78" s="918"/>
      <c r="JHU78" s="918"/>
      <c r="JHV78" s="566"/>
      <c r="JHW78" s="399"/>
      <c r="JHX78" s="399"/>
      <c r="JHY78" s="399"/>
      <c r="JHZ78" s="567"/>
      <c r="JIA78" s="399"/>
      <c r="JIB78" s="399"/>
      <c r="JIC78" s="399"/>
      <c r="JID78" s="399"/>
      <c r="JIE78" s="399"/>
      <c r="JIF78" s="399"/>
      <c r="JIG78" s="399"/>
      <c r="JIH78" s="399"/>
      <c r="JII78" s="399"/>
      <c r="JIJ78" s="918"/>
      <c r="JIK78" s="918"/>
      <c r="JIL78" s="918"/>
      <c r="JIM78" s="566"/>
      <c r="JIN78" s="399"/>
      <c r="JIO78" s="399"/>
      <c r="JIP78" s="399"/>
      <c r="JIQ78" s="567"/>
      <c r="JIR78" s="399"/>
      <c r="JIS78" s="399"/>
      <c r="JIT78" s="399"/>
      <c r="JIU78" s="399"/>
      <c r="JIV78" s="399"/>
      <c r="JIW78" s="399"/>
      <c r="JIX78" s="399"/>
      <c r="JIY78" s="399"/>
      <c r="JIZ78" s="399"/>
      <c r="JJA78" s="918"/>
      <c r="JJB78" s="918"/>
      <c r="JJC78" s="918"/>
      <c r="JJD78" s="566"/>
      <c r="JJE78" s="399"/>
      <c r="JJF78" s="399"/>
      <c r="JJG78" s="399"/>
      <c r="JJH78" s="567"/>
      <c r="JJI78" s="399"/>
      <c r="JJJ78" s="399"/>
      <c r="JJK78" s="399"/>
      <c r="JJL78" s="399"/>
      <c r="JJM78" s="399"/>
      <c r="JJN78" s="399"/>
      <c r="JJO78" s="399"/>
      <c r="JJP78" s="399"/>
      <c r="JJQ78" s="399"/>
      <c r="JJR78" s="918"/>
      <c r="JJS78" s="918"/>
      <c r="JJT78" s="918"/>
      <c r="JJU78" s="566"/>
      <c r="JJV78" s="399"/>
      <c r="JJW78" s="399"/>
      <c r="JJX78" s="399"/>
      <c r="JJY78" s="567"/>
      <c r="JJZ78" s="399"/>
      <c r="JKA78" s="399"/>
      <c r="JKB78" s="399"/>
      <c r="JKC78" s="399"/>
      <c r="JKD78" s="399"/>
      <c r="JKE78" s="399"/>
      <c r="JKF78" s="399"/>
      <c r="JKG78" s="399"/>
      <c r="JKH78" s="399"/>
      <c r="JKI78" s="918"/>
      <c r="JKJ78" s="918"/>
      <c r="JKK78" s="918"/>
      <c r="JKL78" s="566"/>
      <c r="JKM78" s="399"/>
      <c r="JKN78" s="399"/>
      <c r="JKO78" s="399"/>
      <c r="JKP78" s="567"/>
      <c r="JKQ78" s="399"/>
      <c r="JKR78" s="399"/>
      <c r="JKS78" s="399"/>
      <c r="JKT78" s="399"/>
      <c r="JKU78" s="399"/>
      <c r="JKV78" s="399"/>
      <c r="JKW78" s="399"/>
      <c r="JKX78" s="399"/>
      <c r="JKY78" s="399"/>
      <c r="JKZ78" s="918"/>
      <c r="JLA78" s="918"/>
      <c r="JLB78" s="918"/>
      <c r="JLC78" s="566"/>
      <c r="JLD78" s="399"/>
      <c r="JLE78" s="399"/>
      <c r="JLF78" s="399"/>
      <c r="JLG78" s="567"/>
      <c r="JLH78" s="399"/>
      <c r="JLI78" s="399"/>
      <c r="JLJ78" s="399"/>
      <c r="JLK78" s="399"/>
      <c r="JLL78" s="399"/>
      <c r="JLM78" s="399"/>
      <c r="JLN78" s="399"/>
      <c r="JLO78" s="399"/>
      <c r="JLP78" s="399"/>
      <c r="JLQ78" s="918"/>
      <c r="JLR78" s="918"/>
      <c r="JLS78" s="918"/>
      <c r="JLT78" s="566"/>
      <c r="JLU78" s="399"/>
      <c r="JLV78" s="399"/>
      <c r="JLW78" s="399"/>
      <c r="JLX78" s="567"/>
      <c r="JLY78" s="399"/>
      <c r="JLZ78" s="399"/>
      <c r="JMA78" s="399"/>
      <c r="JMB78" s="399"/>
      <c r="JMC78" s="399"/>
      <c r="JMD78" s="399"/>
      <c r="JME78" s="399"/>
      <c r="JMF78" s="399"/>
      <c r="JMG78" s="399"/>
      <c r="JMH78" s="918"/>
      <c r="JMI78" s="918"/>
      <c r="JMJ78" s="918"/>
      <c r="JMK78" s="566"/>
      <c r="JML78" s="399"/>
      <c r="JMM78" s="399"/>
      <c r="JMN78" s="399"/>
      <c r="JMO78" s="567"/>
      <c r="JMP78" s="399"/>
      <c r="JMQ78" s="399"/>
      <c r="JMR78" s="399"/>
      <c r="JMS78" s="399"/>
      <c r="JMT78" s="399"/>
      <c r="JMU78" s="399"/>
      <c r="JMV78" s="399"/>
      <c r="JMW78" s="399"/>
      <c r="JMX78" s="399"/>
      <c r="JMY78" s="918"/>
      <c r="JMZ78" s="918"/>
      <c r="JNA78" s="918"/>
      <c r="JNB78" s="566"/>
      <c r="JNC78" s="399"/>
      <c r="JND78" s="399"/>
      <c r="JNE78" s="399"/>
      <c r="JNF78" s="567"/>
      <c r="JNG78" s="399"/>
      <c r="JNH78" s="399"/>
      <c r="JNI78" s="399"/>
      <c r="JNJ78" s="399"/>
      <c r="JNK78" s="399"/>
      <c r="JNL78" s="399"/>
      <c r="JNM78" s="399"/>
      <c r="JNN78" s="399"/>
      <c r="JNO78" s="399"/>
      <c r="JNP78" s="918"/>
      <c r="JNQ78" s="918"/>
      <c r="JNR78" s="918"/>
      <c r="JNS78" s="566"/>
      <c r="JNT78" s="399"/>
      <c r="JNU78" s="399"/>
      <c r="JNV78" s="399"/>
      <c r="JNW78" s="567"/>
      <c r="JNX78" s="399"/>
      <c r="JNY78" s="399"/>
      <c r="JNZ78" s="399"/>
      <c r="JOA78" s="399"/>
      <c r="JOB78" s="399"/>
      <c r="JOC78" s="399"/>
      <c r="JOD78" s="399"/>
      <c r="JOE78" s="399"/>
      <c r="JOF78" s="399"/>
      <c r="JOG78" s="918"/>
      <c r="JOH78" s="918"/>
      <c r="JOI78" s="918"/>
      <c r="JOJ78" s="566"/>
      <c r="JOK78" s="399"/>
      <c r="JOL78" s="399"/>
      <c r="JOM78" s="399"/>
      <c r="JON78" s="567"/>
      <c r="JOO78" s="399"/>
      <c r="JOP78" s="399"/>
      <c r="JOQ78" s="399"/>
      <c r="JOR78" s="399"/>
      <c r="JOS78" s="399"/>
      <c r="JOT78" s="399"/>
      <c r="JOU78" s="399"/>
      <c r="JOV78" s="399"/>
      <c r="JOW78" s="399"/>
      <c r="JOX78" s="918"/>
      <c r="JOY78" s="918"/>
      <c r="JOZ78" s="918"/>
      <c r="JPA78" s="566"/>
      <c r="JPB78" s="399"/>
      <c r="JPC78" s="399"/>
      <c r="JPD78" s="399"/>
      <c r="JPE78" s="567"/>
      <c r="JPF78" s="399"/>
      <c r="JPG78" s="399"/>
      <c r="JPH78" s="399"/>
      <c r="JPI78" s="399"/>
      <c r="JPJ78" s="399"/>
      <c r="JPK78" s="399"/>
      <c r="JPL78" s="399"/>
      <c r="JPM78" s="399"/>
      <c r="JPN78" s="399"/>
      <c r="JPO78" s="918"/>
      <c r="JPP78" s="918"/>
      <c r="JPQ78" s="918"/>
      <c r="JPR78" s="566"/>
      <c r="JPS78" s="399"/>
      <c r="JPT78" s="399"/>
      <c r="JPU78" s="399"/>
      <c r="JPV78" s="567"/>
      <c r="JPW78" s="399"/>
      <c r="JPX78" s="399"/>
      <c r="JPY78" s="399"/>
      <c r="JPZ78" s="399"/>
      <c r="JQA78" s="399"/>
      <c r="JQB78" s="399"/>
      <c r="JQC78" s="399"/>
      <c r="JQD78" s="399"/>
      <c r="JQE78" s="399"/>
      <c r="JQF78" s="918"/>
      <c r="JQG78" s="918"/>
      <c r="JQH78" s="918"/>
      <c r="JQI78" s="566"/>
      <c r="JQJ78" s="399"/>
      <c r="JQK78" s="399"/>
      <c r="JQL78" s="399"/>
      <c r="JQM78" s="567"/>
      <c r="JQN78" s="399"/>
      <c r="JQO78" s="399"/>
      <c r="JQP78" s="399"/>
      <c r="JQQ78" s="399"/>
      <c r="JQR78" s="399"/>
      <c r="JQS78" s="399"/>
      <c r="JQT78" s="399"/>
      <c r="JQU78" s="399"/>
      <c r="JQV78" s="399"/>
      <c r="JQW78" s="918"/>
      <c r="JQX78" s="918"/>
      <c r="JQY78" s="918"/>
      <c r="JQZ78" s="566"/>
      <c r="JRA78" s="399"/>
      <c r="JRB78" s="399"/>
      <c r="JRC78" s="399"/>
      <c r="JRD78" s="567"/>
      <c r="JRE78" s="399"/>
      <c r="JRF78" s="399"/>
      <c r="JRG78" s="399"/>
      <c r="JRH78" s="399"/>
      <c r="JRI78" s="399"/>
      <c r="JRJ78" s="399"/>
      <c r="JRK78" s="399"/>
      <c r="JRL78" s="399"/>
      <c r="JRM78" s="399"/>
      <c r="JRN78" s="918"/>
      <c r="JRO78" s="918"/>
      <c r="JRP78" s="918"/>
      <c r="JRQ78" s="566"/>
      <c r="JRR78" s="399"/>
      <c r="JRS78" s="399"/>
      <c r="JRT78" s="399"/>
      <c r="JRU78" s="567"/>
      <c r="JRV78" s="399"/>
      <c r="JRW78" s="399"/>
      <c r="JRX78" s="399"/>
      <c r="JRY78" s="399"/>
      <c r="JRZ78" s="399"/>
      <c r="JSA78" s="399"/>
      <c r="JSB78" s="399"/>
      <c r="JSC78" s="399"/>
      <c r="JSD78" s="399"/>
      <c r="JSE78" s="918"/>
      <c r="JSF78" s="918"/>
      <c r="JSG78" s="918"/>
      <c r="JSH78" s="566"/>
      <c r="JSI78" s="399"/>
      <c r="JSJ78" s="399"/>
      <c r="JSK78" s="399"/>
      <c r="JSL78" s="567"/>
      <c r="JSM78" s="399"/>
      <c r="JSN78" s="399"/>
      <c r="JSO78" s="399"/>
      <c r="JSP78" s="399"/>
      <c r="JSQ78" s="399"/>
      <c r="JSR78" s="399"/>
      <c r="JSS78" s="399"/>
      <c r="JST78" s="399"/>
      <c r="JSU78" s="399"/>
      <c r="JSV78" s="918"/>
      <c r="JSW78" s="918"/>
      <c r="JSX78" s="918"/>
      <c r="JSY78" s="566"/>
      <c r="JSZ78" s="399"/>
      <c r="JTA78" s="399"/>
      <c r="JTB78" s="399"/>
      <c r="JTC78" s="567"/>
      <c r="JTD78" s="399"/>
      <c r="JTE78" s="399"/>
      <c r="JTF78" s="399"/>
      <c r="JTG78" s="399"/>
      <c r="JTH78" s="399"/>
      <c r="JTI78" s="399"/>
      <c r="JTJ78" s="399"/>
      <c r="JTK78" s="399"/>
      <c r="JTL78" s="399"/>
      <c r="JTM78" s="918"/>
      <c r="JTN78" s="918"/>
      <c r="JTO78" s="918"/>
      <c r="JTP78" s="566"/>
      <c r="JTQ78" s="399"/>
      <c r="JTR78" s="399"/>
      <c r="JTS78" s="399"/>
      <c r="JTT78" s="567"/>
      <c r="JTU78" s="399"/>
      <c r="JTV78" s="399"/>
      <c r="JTW78" s="399"/>
      <c r="JTX78" s="399"/>
      <c r="JTY78" s="399"/>
      <c r="JTZ78" s="399"/>
      <c r="JUA78" s="399"/>
      <c r="JUB78" s="399"/>
      <c r="JUC78" s="399"/>
      <c r="JUD78" s="918"/>
      <c r="JUE78" s="918"/>
      <c r="JUF78" s="918"/>
      <c r="JUG78" s="566"/>
      <c r="JUH78" s="399"/>
      <c r="JUI78" s="399"/>
      <c r="JUJ78" s="399"/>
      <c r="JUK78" s="567"/>
      <c r="JUL78" s="399"/>
      <c r="JUM78" s="399"/>
      <c r="JUN78" s="399"/>
      <c r="JUO78" s="399"/>
      <c r="JUP78" s="399"/>
      <c r="JUQ78" s="399"/>
      <c r="JUR78" s="399"/>
      <c r="JUS78" s="399"/>
      <c r="JUT78" s="399"/>
      <c r="JUU78" s="918"/>
      <c r="JUV78" s="918"/>
      <c r="JUW78" s="918"/>
      <c r="JUX78" s="566"/>
      <c r="JUY78" s="399"/>
      <c r="JUZ78" s="399"/>
      <c r="JVA78" s="399"/>
      <c r="JVB78" s="567"/>
      <c r="JVC78" s="399"/>
      <c r="JVD78" s="399"/>
      <c r="JVE78" s="399"/>
      <c r="JVF78" s="399"/>
      <c r="JVG78" s="399"/>
      <c r="JVH78" s="399"/>
      <c r="JVI78" s="399"/>
      <c r="JVJ78" s="399"/>
      <c r="JVK78" s="399"/>
      <c r="JVL78" s="918"/>
      <c r="JVM78" s="918"/>
      <c r="JVN78" s="918"/>
      <c r="JVO78" s="566"/>
      <c r="JVP78" s="399"/>
      <c r="JVQ78" s="399"/>
      <c r="JVR78" s="399"/>
      <c r="JVS78" s="567"/>
      <c r="JVT78" s="399"/>
      <c r="JVU78" s="399"/>
      <c r="JVV78" s="399"/>
      <c r="JVW78" s="399"/>
      <c r="JVX78" s="399"/>
      <c r="JVY78" s="399"/>
      <c r="JVZ78" s="399"/>
      <c r="JWA78" s="399"/>
      <c r="JWB78" s="399"/>
      <c r="JWC78" s="918"/>
      <c r="JWD78" s="918"/>
      <c r="JWE78" s="918"/>
      <c r="JWF78" s="566"/>
      <c r="JWG78" s="399"/>
      <c r="JWH78" s="399"/>
      <c r="JWI78" s="399"/>
      <c r="JWJ78" s="567"/>
      <c r="JWK78" s="399"/>
      <c r="JWL78" s="399"/>
      <c r="JWM78" s="399"/>
      <c r="JWN78" s="399"/>
      <c r="JWO78" s="399"/>
      <c r="JWP78" s="399"/>
      <c r="JWQ78" s="399"/>
      <c r="JWR78" s="399"/>
      <c r="JWS78" s="399"/>
      <c r="JWT78" s="918"/>
      <c r="JWU78" s="918"/>
      <c r="JWV78" s="918"/>
      <c r="JWW78" s="566"/>
      <c r="JWX78" s="399"/>
      <c r="JWY78" s="399"/>
      <c r="JWZ78" s="399"/>
      <c r="JXA78" s="567"/>
      <c r="JXB78" s="399"/>
      <c r="JXC78" s="399"/>
      <c r="JXD78" s="399"/>
      <c r="JXE78" s="399"/>
      <c r="JXF78" s="399"/>
      <c r="JXG78" s="399"/>
      <c r="JXH78" s="399"/>
      <c r="JXI78" s="399"/>
      <c r="JXJ78" s="399"/>
      <c r="JXK78" s="918"/>
      <c r="JXL78" s="918"/>
      <c r="JXM78" s="918"/>
      <c r="JXN78" s="566"/>
      <c r="JXO78" s="399"/>
      <c r="JXP78" s="399"/>
      <c r="JXQ78" s="399"/>
      <c r="JXR78" s="567"/>
      <c r="JXS78" s="399"/>
      <c r="JXT78" s="399"/>
      <c r="JXU78" s="399"/>
      <c r="JXV78" s="399"/>
      <c r="JXW78" s="399"/>
      <c r="JXX78" s="399"/>
      <c r="JXY78" s="399"/>
      <c r="JXZ78" s="399"/>
      <c r="JYA78" s="399"/>
      <c r="JYB78" s="918"/>
      <c r="JYC78" s="918"/>
      <c r="JYD78" s="918"/>
      <c r="JYE78" s="566"/>
      <c r="JYF78" s="399"/>
      <c r="JYG78" s="399"/>
      <c r="JYH78" s="399"/>
      <c r="JYI78" s="567"/>
      <c r="JYJ78" s="399"/>
      <c r="JYK78" s="399"/>
      <c r="JYL78" s="399"/>
      <c r="JYM78" s="399"/>
      <c r="JYN78" s="399"/>
      <c r="JYO78" s="399"/>
      <c r="JYP78" s="399"/>
      <c r="JYQ78" s="399"/>
      <c r="JYR78" s="399"/>
      <c r="JYS78" s="918"/>
      <c r="JYT78" s="918"/>
      <c r="JYU78" s="918"/>
      <c r="JYV78" s="566"/>
      <c r="JYW78" s="399"/>
      <c r="JYX78" s="399"/>
      <c r="JYY78" s="399"/>
      <c r="JYZ78" s="567"/>
      <c r="JZA78" s="399"/>
      <c r="JZB78" s="399"/>
      <c r="JZC78" s="399"/>
      <c r="JZD78" s="399"/>
      <c r="JZE78" s="399"/>
      <c r="JZF78" s="399"/>
      <c r="JZG78" s="399"/>
      <c r="JZH78" s="399"/>
      <c r="JZI78" s="399"/>
      <c r="JZJ78" s="918"/>
      <c r="JZK78" s="918"/>
      <c r="JZL78" s="918"/>
      <c r="JZM78" s="566"/>
      <c r="JZN78" s="399"/>
      <c r="JZO78" s="399"/>
      <c r="JZP78" s="399"/>
      <c r="JZQ78" s="567"/>
      <c r="JZR78" s="399"/>
      <c r="JZS78" s="399"/>
      <c r="JZT78" s="399"/>
      <c r="JZU78" s="399"/>
      <c r="JZV78" s="399"/>
      <c r="JZW78" s="399"/>
      <c r="JZX78" s="399"/>
      <c r="JZY78" s="399"/>
      <c r="JZZ78" s="399"/>
      <c r="KAA78" s="918"/>
      <c r="KAB78" s="918"/>
      <c r="KAC78" s="918"/>
      <c r="KAD78" s="566"/>
      <c r="KAE78" s="399"/>
      <c r="KAF78" s="399"/>
      <c r="KAG78" s="399"/>
      <c r="KAH78" s="567"/>
      <c r="KAI78" s="399"/>
      <c r="KAJ78" s="399"/>
      <c r="KAK78" s="399"/>
      <c r="KAL78" s="399"/>
      <c r="KAM78" s="399"/>
      <c r="KAN78" s="399"/>
      <c r="KAO78" s="399"/>
      <c r="KAP78" s="399"/>
      <c r="KAQ78" s="399"/>
      <c r="KAR78" s="918"/>
      <c r="KAS78" s="918"/>
      <c r="KAT78" s="918"/>
      <c r="KAU78" s="566"/>
      <c r="KAV78" s="399"/>
      <c r="KAW78" s="399"/>
      <c r="KAX78" s="399"/>
      <c r="KAY78" s="567"/>
      <c r="KAZ78" s="399"/>
      <c r="KBA78" s="399"/>
      <c r="KBB78" s="399"/>
      <c r="KBC78" s="399"/>
      <c r="KBD78" s="399"/>
      <c r="KBE78" s="399"/>
      <c r="KBF78" s="399"/>
      <c r="KBG78" s="399"/>
      <c r="KBH78" s="399"/>
      <c r="KBI78" s="918"/>
      <c r="KBJ78" s="918"/>
      <c r="KBK78" s="918"/>
      <c r="KBL78" s="566"/>
      <c r="KBM78" s="399"/>
      <c r="KBN78" s="399"/>
      <c r="KBO78" s="399"/>
      <c r="KBP78" s="567"/>
      <c r="KBQ78" s="399"/>
      <c r="KBR78" s="399"/>
      <c r="KBS78" s="399"/>
      <c r="KBT78" s="399"/>
      <c r="KBU78" s="399"/>
      <c r="KBV78" s="399"/>
      <c r="KBW78" s="399"/>
      <c r="KBX78" s="399"/>
      <c r="KBY78" s="399"/>
      <c r="KBZ78" s="918"/>
      <c r="KCA78" s="918"/>
      <c r="KCB78" s="918"/>
      <c r="KCC78" s="566"/>
      <c r="KCD78" s="399"/>
      <c r="KCE78" s="399"/>
      <c r="KCF78" s="399"/>
      <c r="KCG78" s="567"/>
      <c r="KCH78" s="399"/>
      <c r="KCI78" s="399"/>
      <c r="KCJ78" s="399"/>
      <c r="KCK78" s="399"/>
      <c r="KCL78" s="399"/>
      <c r="KCM78" s="399"/>
      <c r="KCN78" s="399"/>
      <c r="KCO78" s="399"/>
      <c r="KCP78" s="399"/>
      <c r="KCQ78" s="918"/>
      <c r="KCR78" s="918"/>
      <c r="KCS78" s="918"/>
      <c r="KCT78" s="566"/>
      <c r="KCU78" s="399"/>
      <c r="KCV78" s="399"/>
      <c r="KCW78" s="399"/>
      <c r="KCX78" s="567"/>
      <c r="KCY78" s="399"/>
      <c r="KCZ78" s="399"/>
      <c r="KDA78" s="399"/>
      <c r="KDB78" s="399"/>
      <c r="KDC78" s="399"/>
      <c r="KDD78" s="399"/>
      <c r="KDE78" s="399"/>
      <c r="KDF78" s="399"/>
      <c r="KDG78" s="399"/>
      <c r="KDH78" s="918"/>
      <c r="KDI78" s="918"/>
      <c r="KDJ78" s="918"/>
      <c r="KDK78" s="566"/>
      <c r="KDL78" s="399"/>
      <c r="KDM78" s="399"/>
      <c r="KDN78" s="399"/>
      <c r="KDO78" s="567"/>
      <c r="KDP78" s="399"/>
      <c r="KDQ78" s="399"/>
      <c r="KDR78" s="399"/>
      <c r="KDS78" s="399"/>
      <c r="KDT78" s="399"/>
      <c r="KDU78" s="399"/>
      <c r="KDV78" s="399"/>
      <c r="KDW78" s="399"/>
      <c r="KDX78" s="399"/>
      <c r="KDY78" s="918"/>
      <c r="KDZ78" s="918"/>
      <c r="KEA78" s="918"/>
      <c r="KEB78" s="566"/>
      <c r="KEC78" s="399"/>
      <c r="KED78" s="399"/>
      <c r="KEE78" s="399"/>
      <c r="KEF78" s="567"/>
      <c r="KEG78" s="399"/>
      <c r="KEH78" s="399"/>
      <c r="KEI78" s="399"/>
      <c r="KEJ78" s="399"/>
      <c r="KEK78" s="399"/>
      <c r="KEL78" s="399"/>
      <c r="KEM78" s="399"/>
      <c r="KEN78" s="399"/>
      <c r="KEO78" s="399"/>
      <c r="KEP78" s="918"/>
      <c r="KEQ78" s="918"/>
      <c r="KER78" s="918"/>
      <c r="KES78" s="566"/>
      <c r="KET78" s="399"/>
      <c r="KEU78" s="399"/>
      <c r="KEV78" s="399"/>
      <c r="KEW78" s="567"/>
      <c r="KEX78" s="399"/>
      <c r="KEY78" s="399"/>
      <c r="KEZ78" s="399"/>
      <c r="KFA78" s="399"/>
      <c r="KFB78" s="399"/>
      <c r="KFC78" s="399"/>
      <c r="KFD78" s="399"/>
      <c r="KFE78" s="399"/>
      <c r="KFF78" s="399"/>
      <c r="KFG78" s="918"/>
      <c r="KFH78" s="918"/>
      <c r="KFI78" s="918"/>
      <c r="KFJ78" s="566"/>
      <c r="KFK78" s="399"/>
      <c r="KFL78" s="399"/>
      <c r="KFM78" s="399"/>
      <c r="KFN78" s="567"/>
      <c r="KFO78" s="399"/>
      <c r="KFP78" s="399"/>
      <c r="KFQ78" s="399"/>
      <c r="KFR78" s="399"/>
      <c r="KFS78" s="399"/>
      <c r="KFT78" s="399"/>
      <c r="KFU78" s="399"/>
      <c r="KFV78" s="399"/>
      <c r="KFW78" s="399"/>
      <c r="KFX78" s="918"/>
      <c r="KFY78" s="918"/>
      <c r="KFZ78" s="918"/>
      <c r="KGA78" s="566"/>
      <c r="KGB78" s="399"/>
      <c r="KGC78" s="399"/>
      <c r="KGD78" s="399"/>
      <c r="KGE78" s="567"/>
      <c r="KGF78" s="399"/>
      <c r="KGG78" s="399"/>
      <c r="KGH78" s="399"/>
      <c r="KGI78" s="399"/>
      <c r="KGJ78" s="399"/>
      <c r="KGK78" s="399"/>
      <c r="KGL78" s="399"/>
      <c r="KGM78" s="399"/>
      <c r="KGN78" s="399"/>
      <c r="KGO78" s="918"/>
      <c r="KGP78" s="918"/>
      <c r="KGQ78" s="918"/>
      <c r="KGR78" s="566"/>
      <c r="KGS78" s="399"/>
      <c r="KGT78" s="399"/>
      <c r="KGU78" s="399"/>
      <c r="KGV78" s="567"/>
      <c r="KGW78" s="399"/>
      <c r="KGX78" s="399"/>
      <c r="KGY78" s="399"/>
      <c r="KGZ78" s="399"/>
      <c r="KHA78" s="399"/>
      <c r="KHB78" s="399"/>
      <c r="KHC78" s="399"/>
      <c r="KHD78" s="399"/>
      <c r="KHE78" s="399"/>
      <c r="KHF78" s="918"/>
      <c r="KHG78" s="918"/>
      <c r="KHH78" s="918"/>
      <c r="KHI78" s="566"/>
      <c r="KHJ78" s="399"/>
      <c r="KHK78" s="399"/>
      <c r="KHL78" s="399"/>
      <c r="KHM78" s="567"/>
      <c r="KHN78" s="399"/>
      <c r="KHO78" s="399"/>
      <c r="KHP78" s="399"/>
      <c r="KHQ78" s="399"/>
      <c r="KHR78" s="399"/>
      <c r="KHS78" s="399"/>
      <c r="KHT78" s="399"/>
      <c r="KHU78" s="399"/>
      <c r="KHV78" s="399"/>
      <c r="KHW78" s="918"/>
      <c r="KHX78" s="918"/>
      <c r="KHY78" s="918"/>
      <c r="KHZ78" s="566"/>
      <c r="KIA78" s="399"/>
      <c r="KIB78" s="399"/>
      <c r="KIC78" s="399"/>
      <c r="KID78" s="567"/>
      <c r="KIE78" s="399"/>
      <c r="KIF78" s="399"/>
      <c r="KIG78" s="399"/>
      <c r="KIH78" s="399"/>
      <c r="KII78" s="399"/>
      <c r="KIJ78" s="399"/>
      <c r="KIK78" s="399"/>
      <c r="KIL78" s="399"/>
      <c r="KIM78" s="399"/>
      <c r="KIN78" s="918"/>
      <c r="KIO78" s="918"/>
      <c r="KIP78" s="918"/>
      <c r="KIQ78" s="566"/>
      <c r="KIR78" s="399"/>
      <c r="KIS78" s="399"/>
      <c r="KIT78" s="399"/>
      <c r="KIU78" s="567"/>
      <c r="KIV78" s="399"/>
      <c r="KIW78" s="399"/>
      <c r="KIX78" s="399"/>
      <c r="KIY78" s="399"/>
      <c r="KIZ78" s="399"/>
      <c r="KJA78" s="399"/>
      <c r="KJB78" s="399"/>
      <c r="KJC78" s="399"/>
      <c r="KJD78" s="399"/>
      <c r="KJE78" s="918"/>
      <c r="KJF78" s="918"/>
      <c r="KJG78" s="918"/>
      <c r="KJH78" s="566"/>
      <c r="KJI78" s="399"/>
      <c r="KJJ78" s="399"/>
      <c r="KJK78" s="399"/>
      <c r="KJL78" s="567"/>
      <c r="KJM78" s="399"/>
      <c r="KJN78" s="399"/>
      <c r="KJO78" s="399"/>
      <c r="KJP78" s="399"/>
      <c r="KJQ78" s="399"/>
      <c r="KJR78" s="399"/>
      <c r="KJS78" s="399"/>
      <c r="KJT78" s="399"/>
      <c r="KJU78" s="399"/>
      <c r="KJV78" s="918"/>
      <c r="KJW78" s="918"/>
      <c r="KJX78" s="918"/>
      <c r="KJY78" s="566"/>
      <c r="KJZ78" s="399"/>
      <c r="KKA78" s="399"/>
      <c r="KKB78" s="399"/>
      <c r="KKC78" s="567"/>
      <c r="KKD78" s="399"/>
      <c r="KKE78" s="399"/>
      <c r="KKF78" s="399"/>
      <c r="KKG78" s="399"/>
      <c r="KKH78" s="399"/>
      <c r="KKI78" s="399"/>
      <c r="KKJ78" s="399"/>
      <c r="KKK78" s="399"/>
      <c r="KKL78" s="399"/>
      <c r="KKM78" s="918"/>
      <c r="KKN78" s="918"/>
      <c r="KKO78" s="918"/>
      <c r="KKP78" s="566"/>
      <c r="KKQ78" s="399"/>
      <c r="KKR78" s="399"/>
      <c r="KKS78" s="399"/>
      <c r="KKT78" s="567"/>
      <c r="KKU78" s="399"/>
      <c r="KKV78" s="399"/>
      <c r="KKW78" s="399"/>
      <c r="KKX78" s="399"/>
      <c r="KKY78" s="399"/>
      <c r="KKZ78" s="399"/>
      <c r="KLA78" s="399"/>
      <c r="KLB78" s="399"/>
      <c r="KLC78" s="399"/>
      <c r="KLD78" s="918"/>
      <c r="KLE78" s="918"/>
      <c r="KLF78" s="918"/>
      <c r="KLG78" s="566"/>
      <c r="KLH78" s="399"/>
      <c r="KLI78" s="399"/>
      <c r="KLJ78" s="399"/>
      <c r="KLK78" s="567"/>
      <c r="KLL78" s="399"/>
      <c r="KLM78" s="399"/>
      <c r="KLN78" s="399"/>
      <c r="KLO78" s="399"/>
      <c r="KLP78" s="399"/>
      <c r="KLQ78" s="399"/>
      <c r="KLR78" s="399"/>
      <c r="KLS78" s="399"/>
      <c r="KLT78" s="399"/>
      <c r="KLU78" s="918"/>
      <c r="KLV78" s="918"/>
      <c r="KLW78" s="918"/>
      <c r="KLX78" s="566"/>
      <c r="KLY78" s="399"/>
      <c r="KLZ78" s="399"/>
      <c r="KMA78" s="399"/>
      <c r="KMB78" s="567"/>
      <c r="KMC78" s="399"/>
      <c r="KMD78" s="399"/>
      <c r="KME78" s="399"/>
      <c r="KMF78" s="399"/>
      <c r="KMG78" s="399"/>
      <c r="KMH78" s="399"/>
      <c r="KMI78" s="399"/>
      <c r="KMJ78" s="399"/>
      <c r="KMK78" s="399"/>
      <c r="KML78" s="918"/>
      <c r="KMM78" s="918"/>
      <c r="KMN78" s="918"/>
      <c r="KMO78" s="566"/>
      <c r="KMP78" s="399"/>
      <c r="KMQ78" s="399"/>
      <c r="KMR78" s="399"/>
      <c r="KMS78" s="567"/>
      <c r="KMT78" s="399"/>
      <c r="KMU78" s="399"/>
      <c r="KMV78" s="399"/>
      <c r="KMW78" s="399"/>
      <c r="KMX78" s="399"/>
      <c r="KMY78" s="399"/>
      <c r="KMZ78" s="399"/>
      <c r="KNA78" s="399"/>
      <c r="KNB78" s="399"/>
      <c r="KNC78" s="918"/>
      <c r="KND78" s="918"/>
      <c r="KNE78" s="918"/>
      <c r="KNF78" s="566"/>
      <c r="KNG78" s="399"/>
      <c r="KNH78" s="399"/>
      <c r="KNI78" s="399"/>
      <c r="KNJ78" s="567"/>
      <c r="KNK78" s="399"/>
      <c r="KNL78" s="399"/>
      <c r="KNM78" s="399"/>
      <c r="KNN78" s="399"/>
      <c r="KNO78" s="399"/>
      <c r="KNP78" s="399"/>
      <c r="KNQ78" s="399"/>
      <c r="KNR78" s="399"/>
      <c r="KNS78" s="399"/>
      <c r="KNT78" s="918"/>
      <c r="KNU78" s="918"/>
      <c r="KNV78" s="918"/>
      <c r="KNW78" s="566"/>
      <c r="KNX78" s="399"/>
      <c r="KNY78" s="399"/>
      <c r="KNZ78" s="399"/>
      <c r="KOA78" s="567"/>
      <c r="KOB78" s="399"/>
      <c r="KOC78" s="399"/>
      <c r="KOD78" s="399"/>
      <c r="KOE78" s="399"/>
      <c r="KOF78" s="399"/>
      <c r="KOG78" s="399"/>
      <c r="KOH78" s="399"/>
      <c r="KOI78" s="399"/>
      <c r="KOJ78" s="399"/>
      <c r="KOK78" s="918"/>
      <c r="KOL78" s="918"/>
      <c r="KOM78" s="918"/>
      <c r="KON78" s="566"/>
      <c r="KOO78" s="399"/>
      <c r="KOP78" s="399"/>
      <c r="KOQ78" s="399"/>
      <c r="KOR78" s="567"/>
      <c r="KOS78" s="399"/>
      <c r="KOT78" s="399"/>
      <c r="KOU78" s="399"/>
      <c r="KOV78" s="399"/>
      <c r="KOW78" s="399"/>
      <c r="KOX78" s="399"/>
      <c r="KOY78" s="399"/>
      <c r="KOZ78" s="399"/>
      <c r="KPA78" s="399"/>
      <c r="KPB78" s="918"/>
      <c r="KPC78" s="918"/>
      <c r="KPD78" s="918"/>
      <c r="KPE78" s="566"/>
      <c r="KPF78" s="399"/>
      <c r="KPG78" s="399"/>
      <c r="KPH78" s="399"/>
      <c r="KPI78" s="567"/>
      <c r="KPJ78" s="399"/>
      <c r="KPK78" s="399"/>
      <c r="KPL78" s="399"/>
      <c r="KPM78" s="399"/>
      <c r="KPN78" s="399"/>
      <c r="KPO78" s="399"/>
      <c r="KPP78" s="399"/>
      <c r="KPQ78" s="399"/>
      <c r="KPR78" s="399"/>
      <c r="KPS78" s="918"/>
      <c r="KPT78" s="918"/>
      <c r="KPU78" s="918"/>
      <c r="KPV78" s="566"/>
      <c r="KPW78" s="399"/>
      <c r="KPX78" s="399"/>
      <c r="KPY78" s="399"/>
      <c r="KPZ78" s="567"/>
      <c r="KQA78" s="399"/>
      <c r="KQB78" s="399"/>
      <c r="KQC78" s="399"/>
      <c r="KQD78" s="399"/>
      <c r="KQE78" s="399"/>
      <c r="KQF78" s="399"/>
      <c r="KQG78" s="399"/>
      <c r="KQH78" s="399"/>
      <c r="KQI78" s="399"/>
      <c r="KQJ78" s="918"/>
      <c r="KQK78" s="918"/>
      <c r="KQL78" s="918"/>
      <c r="KQM78" s="566"/>
      <c r="KQN78" s="399"/>
      <c r="KQO78" s="399"/>
      <c r="KQP78" s="399"/>
      <c r="KQQ78" s="567"/>
      <c r="KQR78" s="399"/>
      <c r="KQS78" s="399"/>
      <c r="KQT78" s="399"/>
      <c r="KQU78" s="399"/>
      <c r="KQV78" s="399"/>
      <c r="KQW78" s="399"/>
      <c r="KQX78" s="399"/>
      <c r="KQY78" s="399"/>
      <c r="KQZ78" s="399"/>
      <c r="KRA78" s="918"/>
      <c r="KRB78" s="918"/>
      <c r="KRC78" s="918"/>
      <c r="KRD78" s="566"/>
      <c r="KRE78" s="399"/>
      <c r="KRF78" s="399"/>
      <c r="KRG78" s="399"/>
      <c r="KRH78" s="567"/>
      <c r="KRI78" s="399"/>
      <c r="KRJ78" s="399"/>
      <c r="KRK78" s="399"/>
      <c r="KRL78" s="399"/>
      <c r="KRM78" s="399"/>
      <c r="KRN78" s="399"/>
      <c r="KRO78" s="399"/>
      <c r="KRP78" s="399"/>
      <c r="KRQ78" s="399"/>
      <c r="KRR78" s="918"/>
      <c r="KRS78" s="918"/>
      <c r="KRT78" s="918"/>
      <c r="KRU78" s="566"/>
      <c r="KRV78" s="399"/>
      <c r="KRW78" s="399"/>
      <c r="KRX78" s="399"/>
      <c r="KRY78" s="567"/>
      <c r="KRZ78" s="399"/>
      <c r="KSA78" s="399"/>
      <c r="KSB78" s="399"/>
      <c r="KSC78" s="399"/>
      <c r="KSD78" s="399"/>
      <c r="KSE78" s="399"/>
      <c r="KSF78" s="399"/>
      <c r="KSG78" s="399"/>
      <c r="KSH78" s="399"/>
      <c r="KSI78" s="918"/>
      <c r="KSJ78" s="918"/>
      <c r="KSK78" s="918"/>
      <c r="KSL78" s="566"/>
      <c r="KSM78" s="399"/>
      <c r="KSN78" s="399"/>
      <c r="KSO78" s="399"/>
      <c r="KSP78" s="567"/>
      <c r="KSQ78" s="399"/>
      <c r="KSR78" s="399"/>
      <c r="KSS78" s="399"/>
      <c r="KST78" s="399"/>
      <c r="KSU78" s="399"/>
      <c r="KSV78" s="399"/>
      <c r="KSW78" s="399"/>
      <c r="KSX78" s="399"/>
      <c r="KSY78" s="399"/>
      <c r="KSZ78" s="918"/>
      <c r="KTA78" s="918"/>
      <c r="KTB78" s="918"/>
      <c r="KTC78" s="566"/>
      <c r="KTD78" s="399"/>
      <c r="KTE78" s="399"/>
      <c r="KTF78" s="399"/>
      <c r="KTG78" s="567"/>
      <c r="KTH78" s="399"/>
      <c r="KTI78" s="399"/>
      <c r="KTJ78" s="399"/>
      <c r="KTK78" s="399"/>
      <c r="KTL78" s="399"/>
      <c r="KTM78" s="399"/>
      <c r="KTN78" s="399"/>
      <c r="KTO78" s="399"/>
      <c r="KTP78" s="399"/>
      <c r="KTQ78" s="918"/>
      <c r="KTR78" s="918"/>
      <c r="KTS78" s="918"/>
      <c r="KTT78" s="566"/>
      <c r="KTU78" s="399"/>
      <c r="KTV78" s="399"/>
      <c r="KTW78" s="399"/>
      <c r="KTX78" s="567"/>
      <c r="KTY78" s="399"/>
      <c r="KTZ78" s="399"/>
      <c r="KUA78" s="399"/>
      <c r="KUB78" s="399"/>
      <c r="KUC78" s="399"/>
      <c r="KUD78" s="399"/>
      <c r="KUE78" s="399"/>
      <c r="KUF78" s="399"/>
      <c r="KUG78" s="399"/>
      <c r="KUH78" s="918"/>
      <c r="KUI78" s="918"/>
      <c r="KUJ78" s="918"/>
      <c r="KUK78" s="566"/>
      <c r="KUL78" s="399"/>
      <c r="KUM78" s="399"/>
      <c r="KUN78" s="399"/>
      <c r="KUO78" s="567"/>
      <c r="KUP78" s="399"/>
      <c r="KUQ78" s="399"/>
      <c r="KUR78" s="399"/>
      <c r="KUS78" s="399"/>
      <c r="KUT78" s="399"/>
      <c r="KUU78" s="399"/>
      <c r="KUV78" s="399"/>
      <c r="KUW78" s="399"/>
      <c r="KUX78" s="399"/>
      <c r="KUY78" s="918"/>
      <c r="KUZ78" s="918"/>
      <c r="KVA78" s="918"/>
      <c r="KVB78" s="566"/>
      <c r="KVC78" s="399"/>
      <c r="KVD78" s="399"/>
      <c r="KVE78" s="399"/>
      <c r="KVF78" s="567"/>
      <c r="KVG78" s="399"/>
      <c r="KVH78" s="399"/>
      <c r="KVI78" s="399"/>
      <c r="KVJ78" s="399"/>
      <c r="KVK78" s="399"/>
      <c r="KVL78" s="399"/>
      <c r="KVM78" s="399"/>
      <c r="KVN78" s="399"/>
      <c r="KVO78" s="399"/>
      <c r="KVP78" s="918"/>
      <c r="KVQ78" s="918"/>
      <c r="KVR78" s="918"/>
      <c r="KVS78" s="566"/>
      <c r="KVT78" s="399"/>
      <c r="KVU78" s="399"/>
      <c r="KVV78" s="399"/>
      <c r="KVW78" s="567"/>
      <c r="KVX78" s="399"/>
      <c r="KVY78" s="399"/>
      <c r="KVZ78" s="399"/>
      <c r="KWA78" s="399"/>
      <c r="KWB78" s="399"/>
      <c r="KWC78" s="399"/>
      <c r="KWD78" s="399"/>
      <c r="KWE78" s="399"/>
      <c r="KWF78" s="399"/>
      <c r="KWG78" s="918"/>
      <c r="KWH78" s="918"/>
      <c r="KWI78" s="918"/>
      <c r="KWJ78" s="566"/>
      <c r="KWK78" s="399"/>
      <c r="KWL78" s="399"/>
      <c r="KWM78" s="399"/>
      <c r="KWN78" s="567"/>
      <c r="KWO78" s="399"/>
      <c r="KWP78" s="399"/>
      <c r="KWQ78" s="399"/>
      <c r="KWR78" s="399"/>
      <c r="KWS78" s="399"/>
      <c r="KWT78" s="399"/>
      <c r="KWU78" s="399"/>
      <c r="KWV78" s="399"/>
      <c r="KWW78" s="399"/>
      <c r="KWX78" s="918"/>
      <c r="KWY78" s="918"/>
      <c r="KWZ78" s="918"/>
      <c r="KXA78" s="566"/>
      <c r="KXB78" s="399"/>
      <c r="KXC78" s="399"/>
      <c r="KXD78" s="399"/>
      <c r="KXE78" s="567"/>
      <c r="KXF78" s="399"/>
      <c r="KXG78" s="399"/>
      <c r="KXH78" s="399"/>
      <c r="KXI78" s="399"/>
      <c r="KXJ78" s="399"/>
      <c r="KXK78" s="399"/>
      <c r="KXL78" s="399"/>
      <c r="KXM78" s="399"/>
      <c r="KXN78" s="399"/>
      <c r="KXO78" s="918"/>
      <c r="KXP78" s="918"/>
      <c r="KXQ78" s="918"/>
      <c r="KXR78" s="566"/>
      <c r="KXS78" s="399"/>
      <c r="KXT78" s="399"/>
      <c r="KXU78" s="399"/>
      <c r="KXV78" s="567"/>
      <c r="KXW78" s="399"/>
      <c r="KXX78" s="399"/>
      <c r="KXY78" s="399"/>
      <c r="KXZ78" s="399"/>
      <c r="KYA78" s="399"/>
      <c r="KYB78" s="399"/>
      <c r="KYC78" s="399"/>
      <c r="KYD78" s="399"/>
      <c r="KYE78" s="399"/>
      <c r="KYF78" s="918"/>
      <c r="KYG78" s="918"/>
      <c r="KYH78" s="918"/>
      <c r="KYI78" s="566"/>
      <c r="KYJ78" s="399"/>
      <c r="KYK78" s="399"/>
      <c r="KYL78" s="399"/>
      <c r="KYM78" s="567"/>
      <c r="KYN78" s="399"/>
      <c r="KYO78" s="399"/>
      <c r="KYP78" s="399"/>
      <c r="KYQ78" s="399"/>
      <c r="KYR78" s="399"/>
      <c r="KYS78" s="399"/>
      <c r="KYT78" s="399"/>
      <c r="KYU78" s="399"/>
      <c r="KYV78" s="399"/>
      <c r="KYW78" s="918"/>
      <c r="KYX78" s="918"/>
      <c r="KYY78" s="918"/>
      <c r="KYZ78" s="566"/>
      <c r="KZA78" s="399"/>
      <c r="KZB78" s="399"/>
      <c r="KZC78" s="399"/>
      <c r="KZD78" s="567"/>
      <c r="KZE78" s="399"/>
      <c r="KZF78" s="399"/>
      <c r="KZG78" s="399"/>
      <c r="KZH78" s="399"/>
      <c r="KZI78" s="399"/>
      <c r="KZJ78" s="399"/>
      <c r="KZK78" s="399"/>
      <c r="KZL78" s="399"/>
      <c r="KZM78" s="399"/>
      <c r="KZN78" s="918"/>
      <c r="KZO78" s="918"/>
      <c r="KZP78" s="918"/>
      <c r="KZQ78" s="566"/>
      <c r="KZR78" s="399"/>
      <c r="KZS78" s="399"/>
      <c r="KZT78" s="399"/>
      <c r="KZU78" s="567"/>
      <c r="KZV78" s="399"/>
      <c r="KZW78" s="399"/>
      <c r="KZX78" s="399"/>
      <c r="KZY78" s="399"/>
      <c r="KZZ78" s="399"/>
      <c r="LAA78" s="399"/>
      <c r="LAB78" s="399"/>
      <c r="LAC78" s="399"/>
      <c r="LAD78" s="399"/>
      <c r="LAE78" s="918"/>
      <c r="LAF78" s="918"/>
      <c r="LAG78" s="918"/>
      <c r="LAH78" s="566"/>
      <c r="LAI78" s="399"/>
      <c r="LAJ78" s="399"/>
      <c r="LAK78" s="399"/>
      <c r="LAL78" s="567"/>
      <c r="LAM78" s="399"/>
      <c r="LAN78" s="399"/>
      <c r="LAO78" s="399"/>
      <c r="LAP78" s="399"/>
      <c r="LAQ78" s="399"/>
      <c r="LAR78" s="399"/>
      <c r="LAS78" s="399"/>
      <c r="LAT78" s="399"/>
      <c r="LAU78" s="399"/>
      <c r="LAV78" s="918"/>
      <c r="LAW78" s="918"/>
      <c r="LAX78" s="918"/>
      <c r="LAY78" s="566"/>
      <c r="LAZ78" s="399"/>
      <c r="LBA78" s="399"/>
      <c r="LBB78" s="399"/>
      <c r="LBC78" s="567"/>
      <c r="LBD78" s="399"/>
      <c r="LBE78" s="399"/>
      <c r="LBF78" s="399"/>
      <c r="LBG78" s="399"/>
      <c r="LBH78" s="399"/>
      <c r="LBI78" s="399"/>
      <c r="LBJ78" s="399"/>
      <c r="LBK78" s="399"/>
      <c r="LBL78" s="399"/>
      <c r="LBM78" s="918"/>
      <c r="LBN78" s="918"/>
      <c r="LBO78" s="918"/>
      <c r="LBP78" s="566"/>
      <c r="LBQ78" s="399"/>
      <c r="LBR78" s="399"/>
      <c r="LBS78" s="399"/>
      <c r="LBT78" s="567"/>
      <c r="LBU78" s="399"/>
      <c r="LBV78" s="399"/>
      <c r="LBW78" s="399"/>
      <c r="LBX78" s="399"/>
      <c r="LBY78" s="399"/>
      <c r="LBZ78" s="399"/>
      <c r="LCA78" s="399"/>
      <c r="LCB78" s="399"/>
      <c r="LCC78" s="399"/>
      <c r="LCD78" s="918"/>
      <c r="LCE78" s="918"/>
      <c r="LCF78" s="918"/>
      <c r="LCG78" s="566"/>
      <c r="LCH78" s="399"/>
      <c r="LCI78" s="399"/>
      <c r="LCJ78" s="399"/>
      <c r="LCK78" s="567"/>
      <c r="LCL78" s="399"/>
      <c r="LCM78" s="399"/>
      <c r="LCN78" s="399"/>
      <c r="LCO78" s="399"/>
      <c r="LCP78" s="399"/>
      <c r="LCQ78" s="399"/>
      <c r="LCR78" s="399"/>
      <c r="LCS78" s="399"/>
      <c r="LCT78" s="399"/>
      <c r="LCU78" s="918"/>
      <c r="LCV78" s="918"/>
      <c r="LCW78" s="918"/>
      <c r="LCX78" s="566"/>
      <c r="LCY78" s="399"/>
      <c r="LCZ78" s="399"/>
      <c r="LDA78" s="399"/>
      <c r="LDB78" s="567"/>
      <c r="LDC78" s="399"/>
      <c r="LDD78" s="399"/>
      <c r="LDE78" s="399"/>
      <c r="LDF78" s="399"/>
      <c r="LDG78" s="399"/>
      <c r="LDH78" s="399"/>
      <c r="LDI78" s="399"/>
      <c r="LDJ78" s="399"/>
      <c r="LDK78" s="399"/>
      <c r="LDL78" s="918"/>
      <c r="LDM78" s="918"/>
      <c r="LDN78" s="918"/>
      <c r="LDO78" s="566"/>
      <c r="LDP78" s="399"/>
      <c r="LDQ78" s="399"/>
      <c r="LDR78" s="399"/>
      <c r="LDS78" s="567"/>
      <c r="LDT78" s="399"/>
      <c r="LDU78" s="399"/>
      <c r="LDV78" s="399"/>
      <c r="LDW78" s="399"/>
      <c r="LDX78" s="399"/>
      <c r="LDY78" s="399"/>
      <c r="LDZ78" s="399"/>
      <c r="LEA78" s="399"/>
      <c r="LEB78" s="399"/>
      <c r="LEC78" s="918"/>
      <c r="LED78" s="918"/>
      <c r="LEE78" s="918"/>
      <c r="LEF78" s="566"/>
      <c r="LEG78" s="399"/>
      <c r="LEH78" s="399"/>
      <c r="LEI78" s="399"/>
      <c r="LEJ78" s="567"/>
      <c r="LEK78" s="399"/>
      <c r="LEL78" s="399"/>
      <c r="LEM78" s="399"/>
      <c r="LEN78" s="399"/>
      <c r="LEO78" s="399"/>
      <c r="LEP78" s="399"/>
      <c r="LEQ78" s="399"/>
      <c r="LER78" s="399"/>
      <c r="LES78" s="399"/>
      <c r="LET78" s="918"/>
      <c r="LEU78" s="918"/>
      <c r="LEV78" s="918"/>
      <c r="LEW78" s="566"/>
      <c r="LEX78" s="399"/>
      <c r="LEY78" s="399"/>
      <c r="LEZ78" s="399"/>
      <c r="LFA78" s="567"/>
      <c r="LFB78" s="399"/>
      <c r="LFC78" s="399"/>
      <c r="LFD78" s="399"/>
      <c r="LFE78" s="399"/>
      <c r="LFF78" s="399"/>
      <c r="LFG78" s="399"/>
      <c r="LFH78" s="399"/>
      <c r="LFI78" s="399"/>
      <c r="LFJ78" s="399"/>
      <c r="LFK78" s="918"/>
      <c r="LFL78" s="918"/>
      <c r="LFM78" s="918"/>
      <c r="LFN78" s="566"/>
      <c r="LFO78" s="399"/>
      <c r="LFP78" s="399"/>
      <c r="LFQ78" s="399"/>
      <c r="LFR78" s="567"/>
      <c r="LFS78" s="399"/>
      <c r="LFT78" s="399"/>
      <c r="LFU78" s="399"/>
      <c r="LFV78" s="399"/>
      <c r="LFW78" s="399"/>
      <c r="LFX78" s="399"/>
      <c r="LFY78" s="399"/>
      <c r="LFZ78" s="399"/>
      <c r="LGA78" s="399"/>
      <c r="LGB78" s="918"/>
      <c r="LGC78" s="918"/>
      <c r="LGD78" s="918"/>
      <c r="LGE78" s="566"/>
      <c r="LGF78" s="399"/>
      <c r="LGG78" s="399"/>
      <c r="LGH78" s="399"/>
      <c r="LGI78" s="567"/>
      <c r="LGJ78" s="399"/>
      <c r="LGK78" s="399"/>
      <c r="LGL78" s="399"/>
      <c r="LGM78" s="399"/>
      <c r="LGN78" s="399"/>
      <c r="LGO78" s="399"/>
      <c r="LGP78" s="399"/>
      <c r="LGQ78" s="399"/>
      <c r="LGR78" s="399"/>
      <c r="LGS78" s="918"/>
      <c r="LGT78" s="918"/>
      <c r="LGU78" s="918"/>
      <c r="LGV78" s="566"/>
      <c r="LGW78" s="399"/>
      <c r="LGX78" s="399"/>
      <c r="LGY78" s="399"/>
      <c r="LGZ78" s="567"/>
      <c r="LHA78" s="399"/>
      <c r="LHB78" s="399"/>
      <c r="LHC78" s="399"/>
      <c r="LHD78" s="399"/>
      <c r="LHE78" s="399"/>
      <c r="LHF78" s="399"/>
      <c r="LHG78" s="399"/>
      <c r="LHH78" s="399"/>
      <c r="LHI78" s="399"/>
      <c r="LHJ78" s="918"/>
      <c r="LHK78" s="918"/>
      <c r="LHL78" s="918"/>
      <c r="LHM78" s="566"/>
      <c r="LHN78" s="399"/>
      <c r="LHO78" s="399"/>
      <c r="LHP78" s="399"/>
      <c r="LHQ78" s="567"/>
      <c r="LHR78" s="399"/>
      <c r="LHS78" s="399"/>
      <c r="LHT78" s="399"/>
      <c r="LHU78" s="399"/>
      <c r="LHV78" s="399"/>
      <c r="LHW78" s="399"/>
      <c r="LHX78" s="399"/>
      <c r="LHY78" s="399"/>
      <c r="LHZ78" s="399"/>
      <c r="LIA78" s="918"/>
      <c r="LIB78" s="918"/>
      <c r="LIC78" s="918"/>
      <c r="LID78" s="566"/>
      <c r="LIE78" s="399"/>
      <c r="LIF78" s="399"/>
      <c r="LIG78" s="399"/>
      <c r="LIH78" s="567"/>
      <c r="LII78" s="399"/>
      <c r="LIJ78" s="399"/>
      <c r="LIK78" s="399"/>
      <c r="LIL78" s="399"/>
      <c r="LIM78" s="399"/>
      <c r="LIN78" s="399"/>
      <c r="LIO78" s="399"/>
      <c r="LIP78" s="399"/>
      <c r="LIQ78" s="399"/>
      <c r="LIR78" s="918"/>
      <c r="LIS78" s="918"/>
      <c r="LIT78" s="918"/>
      <c r="LIU78" s="566"/>
      <c r="LIV78" s="399"/>
      <c r="LIW78" s="399"/>
      <c r="LIX78" s="399"/>
      <c r="LIY78" s="567"/>
      <c r="LIZ78" s="399"/>
      <c r="LJA78" s="399"/>
      <c r="LJB78" s="399"/>
      <c r="LJC78" s="399"/>
      <c r="LJD78" s="399"/>
      <c r="LJE78" s="399"/>
      <c r="LJF78" s="399"/>
      <c r="LJG78" s="399"/>
      <c r="LJH78" s="399"/>
      <c r="LJI78" s="918"/>
      <c r="LJJ78" s="918"/>
      <c r="LJK78" s="918"/>
      <c r="LJL78" s="566"/>
      <c r="LJM78" s="399"/>
      <c r="LJN78" s="399"/>
      <c r="LJO78" s="399"/>
      <c r="LJP78" s="567"/>
      <c r="LJQ78" s="399"/>
      <c r="LJR78" s="399"/>
      <c r="LJS78" s="399"/>
      <c r="LJT78" s="399"/>
      <c r="LJU78" s="399"/>
      <c r="LJV78" s="399"/>
      <c r="LJW78" s="399"/>
      <c r="LJX78" s="399"/>
      <c r="LJY78" s="399"/>
      <c r="LJZ78" s="918"/>
      <c r="LKA78" s="918"/>
      <c r="LKB78" s="918"/>
      <c r="LKC78" s="566"/>
      <c r="LKD78" s="399"/>
      <c r="LKE78" s="399"/>
      <c r="LKF78" s="399"/>
      <c r="LKG78" s="567"/>
      <c r="LKH78" s="399"/>
      <c r="LKI78" s="399"/>
      <c r="LKJ78" s="399"/>
      <c r="LKK78" s="399"/>
      <c r="LKL78" s="399"/>
      <c r="LKM78" s="399"/>
      <c r="LKN78" s="399"/>
      <c r="LKO78" s="399"/>
      <c r="LKP78" s="399"/>
      <c r="LKQ78" s="918"/>
      <c r="LKR78" s="918"/>
      <c r="LKS78" s="918"/>
      <c r="LKT78" s="566"/>
      <c r="LKU78" s="399"/>
      <c r="LKV78" s="399"/>
      <c r="LKW78" s="399"/>
      <c r="LKX78" s="567"/>
      <c r="LKY78" s="399"/>
      <c r="LKZ78" s="399"/>
      <c r="LLA78" s="399"/>
      <c r="LLB78" s="399"/>
      <c r="LLC78" s="399"/>
      <c r="LLD78" s="399"/>
      <c r="LLE78" s="399"/>
      <c r="LLF78" s="399"/>
      <c r="LLG78" s="399"/>
      <c r="LLH78" s="918"/>
      <c r="LLI78" s="918"/>
      <c r="LLJ78" s="918"/>
      <c r="LLK78" s="566"/>
      <c r="LLL78" s="399"/>
      <c r="LLM78" s="399"/>
      <c r="LLN78" s="399"/>
      <c r="LLO78" s="567"/>
      <c r="LLP78" s="399"/>
      <c r="LLQ78" s="399"/>
      <c r="LLR78" s="399"/>
      <c r="LLS78" s="399"/>
      <c r="LLT78" s="399"/>
      <c r="LLU78" s="399"/>
      <c r="LLV78" s="399"/>
      <c r="LLW78" s="399"/>
      <c r="LLX78" s="399"/>
      <c r="LLY78" s="918"/>
      <c r="LLZ78" s="918"/>
      <c r="LMA78" s="918"/>
      <c r="LMB78" s="566"/>
      <c r="LMC78" s="399"/>
      <c r="LMD78" s="399"/>
      <c r="LME78" s="399"/>
      <c r="LMF78" s="567"/>
      <c r="LMG78" s="399"/>
      <c r="LMH78" s="399"/>
      <c r="LMI78" s="399"/>
      <c r="LMJ78" s="399"/>
      <c r="LMK78" s="399"/>
      <c r="LML78" s="399"/>
      <c r="LMM78" s="399"/>
      <c r="LMN78" s="399"/>
      <c r="LMO78" s="399"/>
      <c r="LMP78" s="918"/>
      <c r="LMQ78" s="918"/>
      <c r="LMR78" s="918"/>
      <c r="LMS78" s="566"/>
      <c r="LMT78" s="399"/>
      <c r="LMU78" s="399"/>
      <c r="LMV78" s="399"/>
      <c r="LMW78" s="567"/>
      <c r="LMX78" s="399"/>
      <c r="LMY78" s="399"/>
      <c r="LMZ78" s="399"/>
      <c r="LNA78" s="399"/>
      <c r="LNB78" s="399"/>
      <c r="LNC78" s="399"/>
      <c r="LND78" s="399"/>
      <c r="LNE78" s="399"/>
      <c r="LNF78" s="399"/>
      <c r="LNG78" s="918"/>
      <c r="LNH78" s="918"/>
      <c r="LNI78" s="918"/>
      <c r="LNJ78" s="566"/>
      <c r="LNK78" s="399"/>
      <c r="LNL78" s="399"/>
      <c r="LNM78" s="399"/>
      <c r="LNN78" s="567"/>
      <c r="LNO78" s="399"/>
      <c r="LNP78" s="399"/>
      <c r="LNQ78" s="399"/>
      <c r="LNR78" s="399"/>
      <c r="LNS78" s="399"/>
      <c r="LNT78" s="399"/>
      <c r="LNU78" s="399"/>
      <c r="LNV78" s="399"/>
      <c r="LNW78" s="399"/>
      <c r="LNX78" s="918"/>
      <c r="LNY78" s="918"/>
      <c r="LNZ78" s="918"/>
      <c r="LOA78" s="566"/>
      <c r="LOB78" s="399"/>
      <c r="LOC78" s="399"/>
      <c r="LOD78" s="399"/>
      <c r="LOE78" s="567"/>
      <c r="LOF78" s="399"/>
      <c r="LOG78" s="399"/>
      <c r="LOH78" s="399"/>
      <c r="LOI78" s="399"/>
      <c r="LOJ78" s="399"/>
      <c r="LOK78" s="399"/>
      <c r="LOL78" s="399"/>
      <c r="LOM78" s="399"/>
      <c r="LON78" s="399"/>
      <c r="LOO78" s="918"/>
      <c r="LOP78" s="918"/>
      <c r="LOQ78" s="918"/>
      <c r="LOR78" s="566"/>
      <c r="LOS78" s="399"/>
      <c r="LOT78" s="399"/>
      <c r="LOU78" s="399"/>
      <c r="LOV78" s="567"/>
      <c r="LOW78" s="399"/>
      <c r="LOX78" s="399"/>
      <c r="LOY78" s="399"/>
      <c r="LOZ78" s="399"/>
      <c r="LPA78" s="399"/>
      <c r="LPB78" s="399"/>
      <c r="LPC78" s="399"/>
      <c r="LPD78" s="399"/>
      <c r="LPE78" s="399"/>
      <c r="LPF78" s="918"/>
      <c r="LPG78" s="918"/>
      <c r="LPH78" s="918"/>
      <c r="LPI78" s="566"/>
      <c r="LPJ78" s="399"/>
      <c r="LPK78" s="399"/>
      <c r="LPL78" s="399"/>
      <c r="LPM78" s="567"/>
      <c r="LPN78" s="399"/>
      <c r="LPO78" s="399"/>
      <c r="LPP78" s="399"/>
      <c r="LPQ78" s="399"/>
      <c r="LPR78" s="399"/>
      <c r="LPS78" s="399"/>
      <c r="LPT78" s="399"/>
      <c r="LPU78" s="399"/>
      <c r="LPV78" s="399"/>
      <c r="LPW78" s="918"/>
      <c r="LPX78" s="918"/>
      <c r="LPY78" s="918"/>
      <c r="LPZ78" s="566"/>
      <c r="LQA78" s="399"/>
      <c r="LQB78" s="399"/>
      <c r="LQC78" s="399"/>
      <c r="LQD78" s="567"/>
      <c r="LQE78" s="399"/>
      <c r="LQF78" s="399"/>
      <c r="LQG78" s="399"/>
      <c r="LQH78" s="399"/>
      <c r="LQI78" s="399"/>
      <c r="LQJ78" s="399"/>
      <c r="LQK78" s="399"/>
      <c r="LQL78" s="399"/>
      <c r="LQM78" s="399"/>
      <c r="LQN78" s="918"/>
      <c r="LQO78" s="918"/>
      <c r="LQP78" s="918"/>
      <c r="LQQ78" s="566"/>
      <c r="LQR78" s="399"/>
      <c r="LQS78" s="399"/>
      <c r="LQT78" s="399"/>
      <c r="LQU78" s="567"/>
      <c r="LQV78" s="399"/>
      <c r="LQW78" s="399"/>
      <c r="LQX78" s="399"/>
      <c r="LQY78" s="399"/>
      <c r="LQZ78" s="399"/>
      <c r="LRA78" s="399"/>
      <c r="LRB78" s="399"/>
      <c r="LRC78" s="399"/>
      <c r="LRD78" s="399"/>
      <c r="LRE78" s="918"/>
      <c r="LRF78" s="918"/>
      <c r="LRG78" s="918"/>
      <c r="LRH78" s="566"/>
      <c r="LRI78" s="399"/>
      <c r="LRJ78" s="399"/>
      <c r="LRK78" s="399"/>
      <c r="LRL78" s="567"/>
      <c r="LRM78" s="399"/>
      <c r="LRN78" s="399"/>
      <c r="LRO78" s="399"/>
      <c r="LRP78" s="399"/>
      <c r="LRQ78" s="399"/>
      <c r="LRR78" s="399"/>
      <c r="LRS78" s="399"/>
      <c r="LRT78" s="399"/>
      <c r="LRU78" s="399"/>
      <c r="LRV78" s="918"/>
      <c r="LRW78" s="918"/>
      <c r="LRX78" s="918"/>
      <c r="LRY78" s="566"/>
      <c r="LRZ78" s="399"/>
      <c r="LSA78" s="399"/>
      <c r="LSB78" s="399"/>
      <c r="LSC78" s="567"/>
      <c r="LSD78" s="399"/>
      <c r="LSE78" s="399"/>
      <c r="LSF78" s="399"/>
      <c r="LSG78" s="399"/>
      <c r="LSH78" s="399"/>
      <c r="LSI78" s="399"/>
      <c r="LSJ78" s="399"/>
      <c r="LSK78" s="399"/>
      <c r="LSL78" s="399"/>
      <c r="LSM78" s="918"/>
      <c r="LSN78" s="918"/>
      <c r="LSO78" s="918"/>
      <c r="LSP78" s="566"/>
      <c r="LSQ78" s="399"/>
      <c r="LSR78" s="399"/>
      <c r="LSS78" s="399"/>
      <c r="LST78" s="567"/>
      <c r="LSU78" s="399"/>
      <c r="LSV78" s="399"/>
      <c r="LSW78" s="399"/>
      <c r="LSX78" s="399"/>
      <c r="LSY78" s="399"/>
      <c r="LSZ78" s="399"/>
      <c r="LTA78" s="399"/>
      <c r="LTB78" s="399"/>
      <c r="LTC78" s="399"/>
      <c r="LTD78" s="918"/>
      <c r="LTE78" s="918"/>
      <c r="LTF78" s="918"/>
      <c r="LTG78" s="566"/>
      <c r="LTH78" s="399"/>
      <c r="LTI78" s="399"/>
      <c r="LTJ78" s="399"/>
      <c r="LTK78" s="567"/>
      <c r="LTL78" s="399"/>
      <c r="LTM78" s="399"/>
      <c r="LTN78" s="399"/>
      <c r="LTO78" s="399"/>
      <c r="LTP78" s="399"/>
      <c r="LTQ78" s="399"/>
      <c r="LTR78" s="399"/>
      <c r="LTS78" s="399"/>
      <c r="LTT78" s="399"/>
      <c r="LTU78" s="918"/>
      <c r="LTV78" s="918"/>
      <c r="LTW78" s="918"/>
      <c r="LTX78" s="566"/>
      <c r="LTY78" s="399"/>
      <c r="LTZ78" s="399"/>
      <c r="LUA78" s="399"/>
      <c r="LUB78" s="567"/>
      <c r="LUC78" s="399"/>
      <c r="LUD78" s="399"/>
      <c r="LUE78" s="399"/>
      <c r="LUF78" s="399"/>
      <c r="LUG78" s="399"/>
      <c r="LUH78" s="399"/>
      <c r="LUI78" s="399"/>
      <c r="LUJ78" s="399"/>
      <c r="LUK78" s="399"/>
      <c r="LUL78" s="918"/>
      <c r="LUM78" s="918"/>
      <c r="LUN78" s="918"/>
      <c r="LUO78" s="566"/>
      <c r="LUP78" s="399"/>
      <c r="LUQ78" s="399"/>
      <c r="LUR78" s="399"/>
      <c r="LUS78" s="567"/>
      <c r="LUT78" s="399"/>
      <c r="LUU78" s="399"/>
      <c r="LUV78" s="399"/>
      <c r="LUW78" s="399"/>
      <c r="LUX78" s="399"/>
      <c r="LUY78" s="399"/>
      <c r="LUZ78" s="399"/>
      <c r="LVA78" s="399"/>
      <c r="LVB78" s="399"/>
      <c r="LVC78" s="918"/>
      <c r="LVD78" s="918"/>
      <c r="LVE78" s="918"/>
      <c r="LVF78" s="566"/>
      <c r="LVG78" s="399"/>
      <c r="LVH78" s="399"/>
      <c r="LVI78" s="399"/>
      <c r="LVJ78" s="567"/>
      <c r="LVK78" s="399"/>
      <c r="LVL78" s="399"/>
      <c r="LVM78" s="399"/>
      <c r="LVN78" s="399"/>
      <c r="LVO78" s="399"/>
      <c r="LVP78" s="399"/>
      <c r="LVQ78" s="399"/>
      <c r="LVR78" s="399"/>
      <c r="LVS78" s="399"/>
      <c r="LVT78" s="918"/>
      <c r="LVU78" s="918"/>
      <c r="LVV78" s="918"/>
      <c r="LVW78" s="566"/>
      <c r="LVX78" s="399"/>
      <c r="LVY78" s="399"/>
      <c r="LVZ78" s="399"/>
      <c r="LWA78" s="567"/>
      <c r="LWB78" s="399"/>
      <c r="LWC78" s="399"/>
      <c r="LWD78" s="399"/>
      <c r="LWE78" s="399"/>
      <c r="LWF78" s="399"/>
      <c r="LWG78" s="399"/>
      <c r="LWH78" s="399"/>
      <c r="LWI78" s="399"/>
      <c r="LWJ78" s="399"/>
      <c r="LWK78" s="918"/>
      <c r="LWL78" s="918"/>
      <c r="LWM78" s="918"/>
      <c r="LWN78" s="566"/>
      <c r="LWO78" s="399"/>
      <c r="LWP78" s="399"/>
      <c r="LWQ78" s="399"/>
      <c r="LWR78" s="567"/>
      <c r="LWS78" s="399"/>
      <c r="LWT78" s="399"/>
      <c r="LWU78" s="399"/>
      <c r="LWV78" s="399"/>
      <c r="LWW78" s="399"/>
      <c r="LWX78" s="399"/>
      <c r="LWY78" s="399"/>
      <c r="LWZ78" s="399"/>
      <c r="LXA78" s="399"/>
      <c r="LXB78" s="918"/>
      <c r="LXC78" s="918"/>
      <c r="LXD78" s="918"/>
      <c r="LXE78" s="566"/>
      <c r="LXF78" s="399"/>
      <c r="LXG78" s="399"/>
      <c r="LXH78" s="399"/>
      <c r="LXI78" s="567"/>
      <c r="LXJ78" s="399"/>
      <c r="LXK78" s="399"/>
      <c r="LXL78" s="399"/>
      <c r="LXM78" s="399"/>
      <c r="LXN78" s="399"/>
      <c r="LXO78" s="399"/>
      <c r="LXP78" s="399"/>
      <c r="LXQ78" s="399"/>
      <c r="LXR78" s="399"/>
      <c r="LXS78" s="918"/>
      <c r="LXT78" s="918"/>
      <c r="LXU78" s="918"/>
      <c r="LXV78" s="566"/>
      <c r="LXW78" s="399"/>
      <c r="LXX78" s="399"/>
      <c r="LXY78" s="399"/>
      <c r="LXZ78" s="567"/>
      <c r="LYA78" s="399"/>
      <c r="LYB78" s="399"/>
      <c r="LYC78" s="399"/>
      <c r="LYD78" s="399"/>
      <c r="LYE78" s="399"/>
      <c r="LYF78" s="399"/>
      <c r="LYG78" s="399"/>
      <c r="LYH78" s="399"/>
      <c r="LYI78" s="399"/>
      <c r="LYJ78" s="918"/>
      <c r="LYK78" s="918"/>
      <c r="LYL78" s="918"/>
      <c r="LYM78" s="566"/>
      <c r="LYN78" s="399"/>
      <c r="LYO78" s="399"/>
      <c r="LYP78" s="399"/>
      <c r="LYQ78" s="567"/>
      <c r="LYR78" s="399"/>
      <c r="LYS78" s="399"/>
      <c r="LYT78" s="399"/>
      <c r="LYU78" s="399"/>
      <c r="LYV78" s="399"/>
      <c r="LYW78" s="399"/>
      <c r="LYX78" s="399"/>
      <c r="LYY78" s="399"/>
      <c r="LYZ78" s="399"/>
      <c r="LZA78" s="918"/>
      <c r="LZB78" s="918"/>
      <c r="LZC78" s="918"/>
      <c r="LZD78" s="566"/>
      <c r="LZE78" s="399"/>
      <c r="LZF78" s="399"/>
      <c r="LZG78" s="399"/>
      <c r="LZH78" s="567"/>
      <c r="LZI78" s="399"/>
      <c r="LZJ78" s="399"/>
      <c r="LZK78" s="399"/>
      <c r="LZL78" s="399"/>
      <c r="LZM78" s="399"/>
      <c r="LZN78" s="399"/>
      <c r="LZO78" s="399"/>
      <c r="LZP78" s="399"/>
      <c r="LZQ78" s="399"/>
      <c r="LZR78" s="918"/>
      <c r="LZS78" s="918"/>
      <c r="LZT78" s="918"/>
      <c r="LZU78" s="566"/>
      <c r="LZV78" s="399"/>
      <c r="LZW78" s="399"/>
      <c r="LZX78" s="399"/>
      <c r="LZY78" s="567"/>
      <c r="LZZ78" s="399"/>
      <c r="MAA78" s="399"/>
      <c r="MAB78" s="399"/>
      <c r="MAC78" s="399"/>
      <c r="MAD78" s="399"/>
      <c r="MAE78" s="399"/>
      <c r="MAF78" s="399"/>
      <c r="MAG78" s="399"/>
      <c r="MAH78" s="399"/>
      <c r="MAI78" s="918"/>
      <c r="MAJ78" s="918"/>
      <c r="MAK78" s="918"/>
      <c r="MAL78" s="566"/>
      <c r="MAM78" s="399"/>
      <c r="MAN78" s="399"/>
      <c r="MAO78" s="399"/>
      <c r="MAP78" s="567"/>
      <c r="MAQ78" s="399"/>
      <c r="MAR78" s="399"/>
      <c r="MAS78" s="399"/>
      <c r="MAT78" s="399"/>
      <c r="MAU78" s="399"/>
      <c r="MAV78" s="399"/>
      <c r="MAW78" s="399"/>
      <c r="MAX78" s="399"/>
      <c r="MAY78" s="399"/>
      <c r="MAZ78" s="918"/>
      <c r="MBA78" s="918"/>
      <c r="MBB78" s="918"/>
      <c r="MBC78" s="566"/>
      <c r="MBD78" s="399"/>
      <c r="MBE78" s="399"/>
      <c r="MBF78" s="399"/>
      <c r="MBG78" s="567"/>
      <c r="MBH78" s="399"/>
      <c r="MBI78" s="399"/>
      <c r="MBJ78" s="399"/>
      <c r="MBK78" s="399"/>
      <c r="MBL78" s="399"/>
      <c r="MBM78" s="399"/>
      <c r="MBN78" s="399"/>
      <c r="MBO78" s="399"/>
      <c r="MBP78" s="399"/>
      <c r="MBQ78" s="918"/>
      <c r="MBR78" s="918"/>
      <c r="MBS78" s="918"/>
      <c r="MBT78" s="566"/>
      <c r="MBU78" s="399"/>
      <c r="MBV78" s="399"/>
      <c r="MBW78" s="399"/>
      <c r="MBX78" s="567"/>
      <c r="MBY78" s="399"/>
      <c r="MBZ78" s="399"/>
      <c r="MCA78" s="399"/>
      <c r="MCB78" s="399"/>
      <c r="MCC78" s="399"/>
      <c r="MCD78" s="399"/>
      <c r="MCE78" s="399"/>
      <c r="MCF78" s="399"/>
      <c r="MCG78" s="399"/>
      <c r="MCH78" s="918"/>
      <c r="MCI78" s="918"/>
      <c r="MCJ78" s="918"/>
      <c r="MCK78" s="566"/>
      <c r="MCL78" s="399"/>
      <c r="MCM78" s="399"/>
      <c r="MCN78" s="399"/>
      <c r="MCO78" s="567"/>
      <c r="MCP78" s="399"/>
      <c r="MCQ78" s="399"/>
      <c r="MCR78" s="399"/>
      <c r="MCS78" s="399"/>
      <c r="MCT78" s="399"/>
      <c r="MCU78" s="399"/>
      <c r="MCV78" s="399"/>
      <c r="MCW78" s="399"/>
      <c r="MCX78" s="399"/>
      <c r="MCY78" s="918"/>
      <c r="MCZ78" s="918"/>
      <c r="MDA78" s="918"/>
      <c r="MDB78" s="566"/>
      <c r="MDC78" s="399"/>
      <c r="MDD78" s="399"/>
      <c r="MDE78" s="399"/>
      <c r="MDF78" s="567"/>
      <c r="MDG78" s="399"/>
      <c r="MDH78" s="399"/>
      <c r="MDI78" s="399"/>
      <c r="MDJ78" s="399"/>
      <c r="MDK78" s="399"/>
      <c r="MDL78" s="399"/>
      <c r="MDM78" s="399"/>
      <c r="MDN78" s="399"/>
      <c r="MDO78" s="399"/>
      <c r="MDP78" s="918"/>
      <c r="MDQ78" s="918"/>
      <c r="MDR78" s="918"/>
      <c r="MDS78" s="566"/>
      <c r="MDT78" s="399"/>
      <c r="MDU78" s="399"/>
      <c r="MDV78" s="399"/>
      <c r="MDW78" s="567"/>
      <c r="MDX78" s="399"/>
      <c r="MDY78" s="399"/>
      <c r="MDZ78" s="399"/>
      <c r="MEA78" s="399"/>
      <c r="MEB78" s="399"/>
      <c r="MEC78" s="399"/>
      <c r="MED78" s="399"/>
      <c r="MEE78" s="399"/>
      <c r="MEF78" s="399"/>
      <c r="MEG78" s="918"/>
      <c r="MEH78" s="918"/>
      <c r="MEI78" s="918"/>
      <c r="MEJ78" s="566"/>
      <c r="MEK78" s="399"/>
      <c r="MEL78" s="399"/>
      <c r="MEM78" s="399"/>
      <c r="MEN78" s="567"/>
      <c r="MEO78" s="399"/>
      <c r="MEP78" s="399"/>
      <c r="MEQ78" s="399"/>
      <c r="MER78" s="399"/>
      <c r="MES78" s="399"/>
      <c r="MET78" s="399"/>
      <c r="MEU78" s="399"/>
      <c r="MEV78" s="399"/>
      <c r="MEW78" s="399"/>
      <c r="MEX78" s="918"/>
      <c r="MEY78" s="918"/>
      <c r="MEZ78" s="918"/>
      <c r="MFA78" s="566"/>
      <c r="MFB78" s="399"/>
      <c r="MFC78" s="399"/>
      <c r="MFD78" s="399"/>
      <c r="MFE78" s="567"/>
      <c r="MFF78" s="399"/>
      <c r="MFG78" s="399"/>
      <c r="MFH78" s="399"/>
      <c r="MFI78" s="399"/>
      <c r="MFJ78" s="399"/>
      <c r="MFK78" s="399"/>
      <c r="MFL78" s="399"/>
      <c r="MFM78" s="399"/>
      <c r="MFN78" s="399"/>
      <c r="MFO78" s="918"/>
      <c r="MFP78" s="918"/>
      <c r="MFQ78" s="918"/>
      <c r="MFR78" s="566"/>
      <c r="MFS78" s="399"/>
      <c r="MFT78" s="399"/>
      <c r="MFU78" s="399"/>
      <c r="MFV78" s="567"/>
      <c r="MFW78" s="399"/>
      <c r="MFX78" s="399"/>
      <c r="MFY78" s="399"/>
      <c r="MFZ78" s="399"/>
      <c r="MGA78" s="399"/>
      <c r="MGB78" s="399"/>
      <c r="MGC78" s="399"/>
      <c r="MGD78" s="399"/>
      <c r="MGE78" s="399"/>
      <c r="MGF78" s="918"/>
      <c r="MGG78" s="918"/>
      <c r="MGH78" s="918"/>
      <c r="MGI78" s="566"/>
      <c r="MGJ78" s="399"/>
      <c r="MGK78" s="399"/>
      <c r="MGL78" s="399"/>
      <c r="MGM78" s="567"/>
      <c r="MGN78" s="399"/>
      <c r="MGO78" s="399"/>
      <c r="MGP78" s="399"/>
      <c r="MGQ78" s="399"/>
      <c r="MGR78" s="399"/>
      <c r="MGS78" s="399"/>
      <c r="MGT78" s="399"/>
      <c r="MGU78" s="399"/>
      <c r="MGV78" s="399"/>
      <c r="MGW78" s="918"/>
      <c r="MGX78" s="918"/>
      <c r="MGY78" s="918"/>
      <c r="MGZ78" s="566"/>
      <c r="MHA78" s="399"/>
      <c r="MHB78" s="399"/>
      <c r="MHC78" s="399"/>
      <c r="MHD78" s="567"/>
      <c r="MHE78" s="399"/>
      <c r="MHF78" s="399"/>
      <c r="MHG78" s="399"/>
      <c r="MHH78" s="399"/>
      <c r="MHI78" s="399"/>
      <c r="MHJ78" s="399"/>
      <c r="MHK78" s="399"/>
      <c r="MHL78" s="399"/>
      <c r="MHM78" s="399"/>
      <c r="MHN78" s="918"/>
      <c r="MHO78" s="918"/>
      <c r="MHP78" s="918"/>
      <c r="MHQ78" s="566"/>
      <c r="MHR78" s="399"/>
      <c r="MHS78" s="399"/>
      <c r="MHT78" s="399"/>
      <c r="MHU78" s="567"/>
      <c r="MHV78" s="399"/>
      <c r="MHW78" s="399"/>
      <c r="MHX78" s="399"/>
      <c r="MHY78" s="399"/>
      <c r="MHZ78" s="399"/>
      <c r="MIA78" s="399"/>
      <c r="MIB78" s="399"/>
      <c r="MIC78" s="399"/>
      <c r="MID78" s="399"/>
      <c r="MIE78" s="918"/>
      <c r="MIF78" s="918"/>
      <c r="MIG78" s="918"/>
      <c r="MIH78" s="566"/>
      <c r="MII78" s="399"/>
      <c r="MIJ78" s="399"/>
      <c r="MIK78" s="399"/>
      <c r="MIL78" s="567"/>
      <c r="MIM78" s="399"/>
      <c r="MIN78" s="399"/>
      <c r="MIO78" s="399"/>
      <c r="MIP78" s="399"/>
      <c r="MIQ78" s="399"/>
      <c r="MIR78" s="399"/>
      <c r="MIS78" s="399"/>
      <c r="MIT78" s="399"/>
      <c r="MIU78" s="399"/>
      <c r="MIV78" s="918"/>
      <c r="MIW78" s="918"/>
      <c r="MIX78" s="918"/>
      <c r="MIY78" s="566"/>
      <c r="MIZ78" s="399"/>
      <c r="MJA78" s="399"/>
      <c r="MJB78" s="399"/>
      <c r="MJC78" s="567"/>
      <c r="MJD78" s="399"/>
      <c r="MJE78" s="399"/>
      <c r="MJF78" s="399"/>
      <c r="MJG78" s="399"/>
      <c r="MJH78" s="399"/>
      <c r="MJI78" s="399"/>
      <c r="MJJ78" s="399"/>
      <c r="MJK78" s="399"/>
      <c r="MJL78" s="399"/>
      <c r="MJM78" s="918"/>
      <c r="MJN78" s="918"/>
      <c r="MJO78" s="918"/>
      <c r="MJP78" s="566"/>
      <c r="MJQ78" s="399"/>
      <c r="MJR78" s="399"/>
      <c r="MJS78" s="399"/>
      <c r="MJT78" s="567"/>
      <c r="MJU78" s="399"/>
      <c r="MJV78" s="399"/>
      <c r="MJW78" s="399"/>
      <c r="MJX78" s="399"/>
      <c r="MJY78" s="399"/>
      <c r="MJZ78" s="399"/>
      <c r="MKA78" s="399"/>
      <c r="MKB78" s="399"/>
      <c r="MKC78" s="399"/>
      <c r="MKD78" s="918"/>
      <c r="MKE78" s="918"/>
      <c r="MKF78" s="918"/>
      <c r="MKG78" s="566"/>
      <c r="MKH78" s="399"/>
      <c r="MKI78" s="399"/>
      <c r="MKJ78" s="399"/>
      <c r="MKK78" s="567"/>
      <c r="MKL78" s="399"/>
      <c r="MKM78" s="399"/>
      <c r="MKN78" s="399"/>
      <c r="MKO78" s="399"/>
      <c r="MKP78" s="399"/>
      <c r="MKQ78" s="399"/>
      <c r="MKR78" s="399"/>
      <c r="MKS78" s="399"/>
      <c r="MKT78" s="399"/>
      <c r="MKU78" s="918"/>
      <c r="MKV78" s="918"/>
      <c r="MKW78" s="918"/>
      <c r="MKX78" s="566"/>
      <c r="MKY78" s="399"/>
      <c r="MKZ78" s="399"/>
      <c r="MLA78" s="399"/>
      <c r="MLB78" s="567"/>
      <c r="MLC78" s="399"/>
      <c r="MLD78" s="399"/>
      <c r="MLE78" s="399"/>
      <c r="MLF78" s="399"/>
      <c r="MLG78" s="399"/>
      <c r="MLH78" s="399"/>
      <c r="MLI78" s="399"/>
      <c r="MLJ78" s="399"/>
      <c r="MLK78" s="399"/>
      <c r="MLL78" s="918"/>
      <c r="MLM78" s="918"/>
      <c r="MLN78" s="918"/>
      <c r="MLO78" s="566"/>
      <c r="MLP78" s="399"/>
      <c r="MLQ78" s="399"/>
      <c r="MLR78" s="399"/>
      <c r="MLS78" s="567"/>
      <c r="MLT78" s="399"/>
      <c r="MLU78" s="399"/>
      <c r="MLV78" s="399"/>
      <c r="MLW78" s="399"/>
      <c r="MLX78" s="399"/>
      <c r="MLY78" s="399"/>
      <c r="MLZ78" s="399"/>
      <c r="MMA78" s="399"/>
      <c r="MMB78" s="399"/>
      <c r="MMC78" s="918"/>
      <c r="MMD78" s="918"/>
      <c r="MME78" s="918"/>
      <c r="MMF78" s="566"/>
      <c r="MMG78" s="399"/>
      <c r="MMH78" s="399"/>
      <c r="MMI78" s="399"/>
      <c r="MMJ78" s="567"/>
      <c r="MMK78" s="399"/>
      <c r="MML78" s="399"/>
      <c r="MMM78" s="399"/>
      <c r="MMN78" s="399"/>
      <c r="MMO78" s="399"/>
      <c r="MMP78" s="399"/>
      <c r="MMQ78" s="399"/>
      <c r="MMR78" s="399"/>
      <c r="MMS78" s="399"/>
      <c r="MMT78" s="918"/>
      <c r="MMU78" s="918"/>
      <c r="MMV78" s="918"/>
      <c r="MMW78" s="566"/>
      <c r="MMX78" s="399"/>
      <c r="MMY78" s="399"/>
      <c r="MMZ78" s="399"/>
      <c r="MNA78" s="567"/>
      <c r="MNB78" s="399"/>
      <c r="MNC78" s="399"/>
      <c r="MND78" s="399"/>
      <c r="MNE78" s="399"/>
      <c r="MNF78" s="399"/>
      <c r="MNG78" s="399"/>
      <c r="MNH78" s="399"/>
      <c r="MNI78" s="399"/>
      <c r="MNJ78" s="399"/>
      <c r="MNK78" s="918"/>
      <c r="MNL78" s="918"/>
      <c r="MNM78" s="918"/>
      <c r="MNN78" s="566"/>
      <c r="MNO78" s="399"/>
      <c r="MNP78" s="399"/>
      <c r="MNQ78" s="399"/>
      <c r="MNR78" s="567"/>
      <c r="MNS78" s="399"/>
      <c r="MNT78" s="399"/>
      <c r="MNU78" s="399"/>
      <c r="MNV78" s="399"/>
      <c r="MNW78" s="399"/>
      <c r="MNX78" s="399"/>
      <c r="MNY78" s="399"/>
      <c r="MNZ78" s="399"/>
      <c r="MOA78" s="399"/>
      <c r="MOB78" s="918"/>
      <c r="MOC78" s="918"/>
      <c r="MOD78" s="918"/>
      <c r="MOE78" s="566"/>
      <c r="MOF78" s="399"/>
      <c r="MOG78" s="399"/>
      <c r="MOH78" s="399"/>
      <c r="MOI78" s="567"/>
      <c r="MOJ78" s="399"/>
      <c r="MOK78" s="399"/>
      <c r="MOL78" s="399"/>
      <c r="MOM78" s="399"/>
      <c r="MON78" s="399"/>
      <c r="MOO78" s="399"/>
      <c r="MOP78" s="399"/>
      <c r="MOQ78" s="399"/>
      <c r="MOR78" s="399"/>
      <c r="MOS78" s="918"/>
      <c r="MOT78" s="918"/>
      <c r="MOU78" s="918"/>
      <c r="MOV78" s="566"/>
      <c r="MOW78" s="399"/>
      <c r="MOX78" s="399"/>
      <c r="MOY78" s="399"/>
      <c r="MOZ78" s="567"/>
      <c r="MPA78" s="399"/>
      <c r="MPB78" s="399"/>
      <c r="MPC78" s="399"/>
      <c r="MPD78" s="399"/>
      <c r="MPE78" s="399"/>
      <c r="MPF78" s="399"/>
      <c r="MPG78" s="399"/>
      <c r="MPH78" s="399"/>
      <c r="MPI78" s="399"/>
      <c r="MPJ78" s="918"/>
      <c r="MPK78" s="918"/>
      <c r="MPL78" s="918"/>
      <c r="MPM78" s="566"/>
      <c r="MPN78" s="399"/>
      <c r="MPO78" s="399"/>
      <c r="MPP78" s="399"/>
      <c r="MPQ78" s="567"/>
      <c r="MPR78" s="399"/>
      <c r="MPS78" s="399"/>
      <c r="MPT78" s="399"/>
      <c r="MPU78" s="399"/>
      <c r="MPV78" s="399"/>
      <c r="MPW78" s="399"/>
      <c r="MPX78" s="399"/>
      <c r="MPY78" s="399"/>
      <c r="MPZ78" s="399"/>
      <c r="MQA78" s="918"/>
      <c r="MQB78" s="918"/>
      <c r="MQC78" s="918"/>
      <c r="MQD78" s="566"/>
      <c r="MQE78" s="399"/>
      <c r="MQF78" s="399"/>
      <c r="MQG78" s="399"/>
      <c r="MQH78" s="567"/>
      <c r="MQI78" s="399"/>
      <c r="MQJ78" s="399"/>
      <c r="MQK78" s="399"/>
      <c r="MQL78" s="399"/>
      <c r="MQM78" s="399"/>
      <c r="MQN78" s="399"/>
      <c r="MQO78" s="399"/>
      <c r="MQP78" s="399"/>
      <c r="MQQ78" s="399"/>
      <c r="MQR78" s="918"/>
      <c r="MQS78" s="918"/>
      <c r="MQT78" s="918"/>
      <c r="MQU78" s="566"/>
      <c r="MQV78" s="399"/>
      <c r="MQW78" s="399"/>
      <c r="MQX78" s="399"/>
      <c r="MQY78" s="567"/>
      <c r="MQZ78" s="399"/>
      <c r="MRA78" s="399"/>
      <c r="MRB78" s="399"/>
      <c r="MRC78" s="399"/>
      <c r="MRD78" s="399"/>
      <c r="MRE78" s="399"/>
      <c r="MRF78" s="399"/>
      <c r="MRG78" s="399"/>
      <c r="MRH78" s="399"/>
      <c r="MRI78" s="918"/>
      <c r="MRJ78" s="918"/>
      <c r="MRK78" s="918"/>
      <c r="MRL78" s="566"/>
      <c r="MRM78" s="399"/>
      <c r="MRN78" s="399"/>
      <c r="MRO78" s="399"/>
      <c r="MRP78" s="567"/>
      <c r="MRQ78" s="399"/>
      <c r="MRR78" s="399"/>
      <c r="MRS78" s="399"/>
      <c r="MRT78" s="399"/>
      <c r="MRU78" s="399"/>
      <c r="MRV78" s="399"/>
      <c r="MRW78" s="399"/>
      <c r="MRX78" s="399"/>
      <c r="MRY78" s="399"/>
      <c r="MRZ78" s="918"/>
      <c r="MSA78" s="918"/>
      <c r="MSB78" s="918"/>
      <c r="MSC78" s="566"/>
      <c r="MSD78" s="399"/>
      <c r="MSE78" s="399"/>
      <c r="MSF78" s="399"/>
      <c r="MSG78" s="567"/>
      <c r="MSH78" s="399"/>
      <c r="MSI78" s="399"/>
      <c r="MSJ78" s="399"/>
      <c r="MSK78" s="399"/>
      <c r="MSL78" s="399"/>
      <c r="MSM78" s="399"/>
      <c r="MSN78" s="399"/>
      <c r="MSO78" s="399"/>
      <c r="MSP78" s="399"/>
      <c r="MSQ78" s="918"/>
      <c r="MSR78" s="918"/>
      <c r="MSS78" s="918"/>
      <c r="MST78" s="566"/>
      <c r="MSU78" s="399"/>
      <c r="MSV78" s="399"/>
      <c r="MSW78" s="399"/>
      <c r="MSX78" s="567"/>
      <c r="MSY78" s="399"/>
      <c r="MSZ78" s="399"/>
      <c r="MTA78" s="399"/>
      <c r="MTB78" s="399"/>
      <c r="MTC78" s="399"/>
      <c r="MTD78" s="399"/>
      <c r="MTE78" s="399"/>
      <c r="MTF78" s="399"/>
      <c r="MTG78" s="399"/>
      <c r="MTH78" s="918"/>
      <c r="MTI78" s="918"/>
      <c r="MTJ78" s="918"/>
      <c r="MTK78" s="566"/>
      <c r="MTL78" s="399"/>
      <c r="MTM78" s="399"/>
      <c r="MTN78" s="399"/>
      <c r="MTO78" s="567"/>
      <c r="MTP78" s="399"/>
      <c r="MTQ78" s="399"/>
      <c r="MTR78" s="399"/>
      <c r="MTS78" s="399"/>
      <c r="MTT78" s="399"/>
      <c r="MTU78" s="399"/>
      <c r="MTV78" s="399"/>
      <c r="MTW78" s="399"/>
      <c r="MTX78" s="399"/>
      <c r="MTY78" s="918"/>
      <c r="MTZ78" s="918"/>
      <c r="MUA78" s="918"/>
      <c r="MUB78" s="566"/>
      <c r="MUC78" s="399"/>
      <c r="MUD78" s="399"/>
      <c r="MUE78" s="399"/>
      <c r="MUF78" s="567"/>
      <c r="MUG78" s="399"/>
      <c r="MUH78" s="399"/>
      <c r="MUI78" s="399"/>
      <c r="MUJ78" s="399"/>
      <c r="MUK78" s="399"/>
      <c r="MUL78" s="399"/>
      <c r="MUM78" s="399"/>
      <c r="MUN78" s="399"/>
      <c r="MUO78" s="399"/>
      <c r="MUP78" s="918"/>
      <c r="MUQ78" s="918"/>
      <c r="MUR78" s="918"/>
      <c r="MUS78" s="566"/>
      <c r="MUT78" s="399"/>
      <c r="MUU78" s="399"/>
      <c r="MUV78" s="399"/>
      <c r="MUW78" s="567"/>
      <c r="MUX78" s="399"/>
      <c r="MUY78" s="399"/>
      <c r="MUZ78" s="399"/>
      <c r="MVA78" s="399"/>
      <c r="MVB78" s="399"/>
      <c r="MVC78" s="399"/>
      <c r="MVD78" s="399"/>
      <c r="MVE78" s="399"/>
      <c r="MVF78" s="399"/>
      <c r="MVG78" s="918"/>
      <c r="MVH78" s="918"/>
      <c r="MVI78" s="918"/>
      <c r="MVJ78" s="566"/>
      <c r="MVK78" s="399"/>
      <c r="MVL78" s="399"/>
      <c r="MVM78" s="399"/>
      <c r="MVN78" s="567"/>
      <c r="MVO78" s="399"/>
      <c r="MVP78" s="399"/>
      <c r="MVQ78" s="399"/>
      <c r="MVR78" s="399"/>
      <c r="MVS78" s="399"/>
      <c r="MVT78" s="399"/>
      <c r="MVU78" s="399"/>
      <c r="MVV78" s="399"/>
      <c r="MVW78" s="399"/>
      <c r="MVX78" s="918"/>
      <c r="MVY78" s="918"/>
      <c r="MVZ78" s="918"/>
      <c r="MWA78" s="566"/>
      <c r="MWB78" s="399"/>
      <c r="MWC78" s="399"/>
      <c r="MWD78" s="399"/>
      <c r="MWE78" s="567"/>
      <c r="MWF78" s="399"/>
      <c r="MWG78" s="399"/>
      <c r="MWH78" s="399"/>
      <c r="MWI78" s="399"/>
      <c r="MWJ78" s="399"/>
      <c r="MWK78" s="399"/>
      <c r="MWL78" s="399"/>
      <c r="MWM78" s="399"/>
      <c r="MWN78" s="399"/>
      <c r="MWO78" s="918"/>
      <c r="MWP78" s="918"/>
      <c r="MWQ78" s="918"/>
      <c r="MWR78" s="566"/>
      <c r="MWS78" s="399"/>
      <c r="MWT78" s="399"/>
      <c r="MWU78" s="399"/>
      <c r="MWV78" s="567"/>
      <c r="MWW78" s="399"/>
      <c r="MWX78" s="399"/>
      <c r="MWY78" s="399"/>
      <c r="MWZ78" s="399"/>
      <c r="MXA78" s="399"/>
      <c r="MXB78" s="399"/>
      <c r="MXC78" s="399"/>
      <c r="MXD78" s="399"/>
      <c r="MXE78" s="399"/>
      <c r="MXF78" s="918"/>
      <c r="MXG78" s="918"/>
      <c r="MXH78" s="918"/>
      <c r="MXI78" s="566"/>
      <c r="MXJ78" s="399"/>
      <c r="MXK78" s="399"/>
      <c r="MXL78" s="399"/>
      <c r="MXM78" s="567"/>
      <c r="MXN78" s="399"/>
      <c r="MXO78" s="399"/>
      <c r="MXP78" s="399"/>
      <c r="MXQ78" s="399"/>
      <c r="MXR78" s="399"/>
      <c r="MXS78" s="399"/>
      <c r="MXT78" s="399"/>
      <c r="MXU78" s="399"/>
      <c r="MXV78" s="399"/>
      <c r="MXW78" s="918"/>
      <c r="MXX78" s="918"/>
      <c r="MXY78" s="918"/>
      <c r="MXZ78" s="566"/>
      <c r="MYA78" s="399"/>
      <c r="MYB78" s="399"/>
      <c r="MYC78" s="399"/>
      <c r="MYD78" s="567"/>
      <c r="MYE78" s="399"/>
      <c r="MYF78" s="399"/>
      <c r="MYG78" s="399"/>
      <c r="MYH78" s="399"/>
      <c r="MYI78" s="399"/>
      <c r="MYJ78" s="399"/>
      <c r="MYK78" s="399"/>
      <c r="MYL78" s="399"/>
      <c r="MYM78" s="399"/>
      <c r="MYN78" s="918"/>
      <c r="MYO78" s="918"/>
      <c r="MYP78" s="918"/>
      <c r="MYQ78" s="566"/>
      <c r="MYR78" s="399"/>
      <c r="MYS78" s="399"/>
      <c r="MYT78" s="399"/>
      <c r="MYU78" s="567"/>
      <c r="MYV78" s="399"/>
      <c r="MYW78" s="399"/>
      <c r="MYX78" s="399"/>
      <c r="MYY78" s="399"/>
      <c r="MYZ78" s="399"/>
      <c r="MZA78" s="399"/>
      <c r="MZB78" s="399"/>
      <c r="MZC78" s="399"/>
      <c r="MZD78" s="399"/>
      <c r="MZE78" s="918"/>
      <c r="MZF78" s="918"/>
      <c r="MZG78" s="918"/>
      <c r="MZH78" s="566"/>
      <c r="MZI78" s="399"/>
      <c r="MZJ78" s="399"/>
      <c r="MZK78" s="399"/>
      <c r="MZL78" s="567"/>
      <c r="MZM78" s="399"/>
      <c r="MZN78" s="399"/>
      <c r="MZO78" s="399"/>
      <c r="MZP78" s="399"/>
      <c r="MZQ78" s="399"/>
      <c r="MZR78" s="399"/>
      <c r="MZS78" s="399"/>
      <c r="MZT78" s="399"/>
      <c r="MZU78" s="399"/>
      <c r="MZV78" s="918"/>
      <c r="MZW78" s="918"/>
      <c r="MZX78" s="918"/>
      <c r="MZY78" s="566"/>
      <c r="MZZ78" s="399"/>
      <c r="NAA78" s="399"/>
      <c r="NAB78" s="399"/>
      <c r="NAC78" s="567"/>
      <c r="NAD78" s="399"/>
      <c r="NAE78" s="399"/>
      <c r="NAF78" s="399"/>
      <c r="NAG78" s="399"/>
      <c r="NAH78" s="399"/>
      <c r="NAI78" s="399"/>
      <c r="NAJ78" s="399"/>
      <c r="NAK78" s="399"/>
      <c r="NAL78" s="399"/>
      <c r="NAM78" s="918"/>
      <c r="NAN78" s="918"/>
      <c r="NAO78" s="918"/>
      <c r="NAP78" s="566"/>
      <c r="NAQ78" s="399"/>
      <c r="NAR78" s="399"/>
      <c r="NAS78" s="399"/>
      <c r="NAT78" s="567"/>
      <c r="NAU78" s="399"/>
      <c r="NAV78" s="399"/>
      <c r="NAW78" s="399"/>
      <c r="NAX78" s="399"/>
      <c r="NAY78" s="399"/>
      <c r="NAZ78" s="399"/>
      <c r="NBA78" s="399"/>
      <c r="NBB78" s="399"/>
      <c r="NBC78" s="399"/>
      <c r="NBD78" s="918"/>
      <c r="NBE78" s="918"/>
      <c r="NBF78" s="918"/>
      <c r="NBG78" s="566"/>
      <c r="NBH78" s="399"/>
      <c r="NBI78" s="399"/>
      <c r="NBJ78" s="399"/>
      <c r="NBK78" s="567"/>
      <c r="NBL78" s="399"/>
      <c r="NBM78" s="399"/>
      <c r="NBN78" s="399"/>
      <c r="NBO78" s="399"/>
      <c r="NBP78" s="399"/>
      <c r="NBQ78" s="399"/>
      <c r="NBR78" s="399"/>
      <c r="NBS78" s="399"/>
      <c r="NBT78" s="399"/>
      <c r="NBU78" s="918"/>
      <c r="NBV78" s="918"/>
      <c r="NBW78" s="918"/>
      <c r="NBX78" s="566"/>
      <c r="NBY78" s="399"/>
      <c r="NBZ78" s="399"/>
      <c r="NCA78" s="399"/>
      <c r="NCB78" s="567"/>
      <c r="NCC78" s="399"/>
      <c r="NCD78" s="399"/>
      <c r="NCE78" s="399"/>
      <c r="NCF78" s="399"/>
      <c r="NCG78" s="399"/>
      <c r="NCH78" s="399"/>
      <c r="NCI78" s="399"/>
      <c r="NCJ78" s="399"/>
      <c r="NCK78" s="399"/>
      <c r="NCL78" s="918"/>
      <c r="NCM78" s="918"/>
      <c r="NCN78" s="918"/>
      <c r="NCO78" s="566"/>
      <c r="NCP78" s="399"/>
      <c r="NCQ78" s="399"/>
      <c r="NCR78" s="399"/>
      <c r="NCS78" s="567"/>
      <c r="NCT78" s="399"/>
      <c r="NCU78" s="399"/>
      <c r="NCV78" s="399"/>
      <c r="NCW78" s="399"/>
      <c r="NCX78" s="399"/>
      <c r="NCY78" s="399"/>
      <c r="NCZ78" s="399"/>
      <c r="NDA78" s="399"/>
      <c r="NDB78" s="399"/>
      <c r="NDC78" s="918"/>
      <c r="NDD78" s="918"/>
      <c r="NDE78" s="918"/>
      <c r="NDF78" s="566"/>
      <c r="NDG78" s="399"/>
      <c r="NDH78" s="399"/>
      <c r="NDI78" s="399"/>
      <c r="NDJ78" s="567"/>
      <c r="NDK78" s="399"/>
      <c r="NDL78" s="399"/>
      <c r="NDM78" s="399"/>
      <c r="NDN78" s="399"/>
      <c r="NDO78" s="399"/>
      <c r="NDP78" s="399"/>
      <c r="NDQ78" s="399"/>
      <c r="NDR78" s="399"/>
      <c r="NDS78" s="399"/>
      <c r="NDT78" s="918"/>
      <c r="NDU78" s="918"/>
      <c r="NDV78" s="918"/>
      <c r="NDW78" s="566"/>
      <c r="NDX78" s="399"/>
      <c r="NDY78" s="399"/>
      <c r="NDZ78" s="399"/>
      <c r="NEA78" s="567"/>
      <c r="NEB78" s="399"/>
      <c r="NEC78" s="399"/>
      <c r="NED78" s="399"/>
      <c r="NEE78" s="399"/>
      <c r="NEF78" s="399"/>
      <c r="NEG78" s="399"/>
      <c r="NEH78" s="399"/>
      <c r="NEI78" s="399"/>
      <c r="NEJ78" s="399"/>
      <c r="NEK78" s="918"/>
      <c r="NEL78" s="918"/>
      <c r="NEM78" s="918"/>
      <c r="NEN78" s="566"/>
      <c r="NEO78" s="399"/>
      <c r="NEP78" s="399"/>
      <c r="NEQ78" s="399"/>
      <c r="NER78" s="567"/>
      <c r="NES78" s="399"/>
      <c r="NET78" s="399"/>
      <c r="NEU78" s="399"/>
      <c r="NEV78" s="399"/>
      <c r="NEW78" s="399"/>
      <c r="NEX78" s="399"/>
      <c r="NEY78" s="399"/>
      <c r="NEZ78" s="399"/>
      <c r="NFA78" s="399"/>
      <c r="NFB78" s="918"/>
      <c r="NFC78" s="918"/>
      <c r="NFD78" s="918"/>
      <c r="NFE78" s="566"/>
      <c r="NFF78" s="399"/>
      <c r="NFG78" s="399"/>
      <c r="NFH78" s="399"/>
      <c r="NFI78" s="567"/>
      <c r="NFJ78" s="399"/>
      <c r="NFK78" s="399"/>
      <c r="NFL78" s="399"/>
      <c r="NFM78" s="399"/>
      <c r="NFN78" s="399"/>
      <c r="NFO78" s="399"/>
      <c r="NFP78" s="399"/>
      <c r="NFQ78" s="399"/>
      <c r="NFR78" s="399"/>
      <c r="NFS78" s="918"/>
      <c r="NFT78" s="918"/>
      <c r="NFU78" s="918"/>
      <c r="NFV78" s="566"/>
      <c r="NFW78" s="399"/>
      <c r="NFX78" s="399"/>
      <c r="NFY78" s="399"/>
      <c r="NFZ78" s="567"/>
      <c r="NGA78" s="399"/>
      <c r="NGB78" s="399"/>
      <c r="NGC78" s="399"/>
      <c r="NGD78" s="399"/>
      <c r="NGE78" s="399"/>
      <c r="NGF78" s="399"/>
      <c r="NGG78" s="399"/>
      <c r="NGH78" s="399"/>
      <c r="NGI78" s="399"/>
      <c r="NGJ78" s="918"/>
      <c r="NGK78" s="918"/>
      <c r="NGL78" s="918"/>
      <c r="NGM78" s="566"/>
      <c r="NGN78" s="399"/>
      <c r="NGO78" s="399"/>
      <c r="NGP78" s="399"/>
      <c r="NGQ78" s="567"/>
      <c r="NGR78" s="399"/>
      <c r="NGS78" s="399"/>
      <c r="NGT78" s="399"/>
      <c r="NGU78" s="399"/>
      <c r="NGV78" s="399"/>
      <c r="NGW78" s="399"/>
      <c r="NGX78" s="399"/>
      <c r="NGY78" s="399"/>
      <c r="NGZ78" s="399"/>
      <c r="NHA78" s="918"/>
      <c r="NHB78" s="918"/>
      <c r="NHC78" s="918"/>
      <c r="NHD78" s="566"/>
      <c r="NHE78" s="399"/>
      <c r="NHF78" s="399"/>
      <c r="NHG78" s="399"/>
      <c r="NHH78" s="567"/>
      <c r="NHI78" s="399"/>
      <c r="NHJ78" s="399"/>
      <c r="NHK78" s="399"/>
      <c r="NHL78" s="399"/>
      <c r="NHM78" s="399"/>
      <c r="NHN78" s="399"/>
      <c r="NHO78" s="399"/>
      <c r="NHP78" s="399"/>
      <c r="NHQ78" s="399"/>
      <c r="NHR78" s="918"/>
      <c r="NHS78" s="918"/>
      <c r="NHT78" s="918"/>
      <c r="NHU78" s="566"/>
      <c r="NHV78" s="399"/>
      <c r="NHW78" s="399"/>
      <c r="NHX78" s="399"/>
      <c r="NHY78" s="567"/>
      <c r="NHZ78" s="399"/>
      <c r="NIA78" s="399"/>
      <c r="NIB78" s="399"/>
      <c r="NIC78" s="399"/>
      <c r="NID78" s="399"/>
      <c r="NIE78" s="399"/>
      <c r="NIF78" s="399"/>
      <c r="NIG78" s="399"/>
      <c r="NIH78" s="399"/>
      <c r="NII78" s="918"/>
      <c r="NIJ78" s="918"/>
      <c r="NIK78" s="918"/>
      <c r="NIL78" s="566"/>
      <c r="NIM78" s="399"/>
      <c r="NIN78" s="399"/>
      <c r="NIO78" s="399"/>
      <c r="NIP78" s="567"/>
      <c r="NIQ78" s="399"/>
      <c r="NIR78" s="399"/>
      <c r="NIS78" s="399"/>
      <c r="NIT78" s="399"/>
      <c r="NIU78" s="399"/>
      <c r="NIV78" s="399"/>
      <c r="NIW78" s="399"/>
      <c r="NIX78" s="399"/>
      <c r="NIY78" s="399"/>
      <c r="NIZ78" s="918"/>
      <c r="NJA78" s="918"/>
      <c r="NJB78" s="918"/>
      <c r="NJC78" s="566"/>
      <c r="NJD78" s="399"/>
      <c r="NJE78" s="399"/>
      <c r="NJF78" s="399"/>
      <c r="NJG78" s="567"/>
      <c r="NJH78" s="399"/>
      <c r="NJI78" s="399"/>
      <c r="NJJ78" s="399"/>
      <c r="NJK78" s="399"/>
      <c r="NJL78" s="399"/>
      <c r="NJM78" s="399"/>
      <c r="NJN78" s="399"/>
      <c r="NJO78" s="399"/>
      <c r="NJP78" s="399"/>
      <c r="NJQ78" s="918"/>
      <c r="NJR78" s="918"/>
      <c r="NJS78" s="918"/>
      <c r="NJT78" s="566"/>
      <c r="NJU78" s="399"/>
      <c r="NJV78" s="399"/>
      <c r="NJW78" s="399"/>
      <c r="NJX78" s="567"/>
      <c r="NJY78" s="399"/>
      <c r="NJZ78" s="399"/>
      <c r="NKA78" s="399"/>
      <c r="NKB78" s="399"/>
      <c r="NKC78" s="399"/>
      <c r="NKD78" s="399"/>
      <c r="NKE78" s="399"/>
      <c r="NKF78" s="399"/>
      <c r="NKG78" s="399"/>
      <c r="NKH78" s="918"/>
      <c r="NKI78" s="918"/>
      <c r="NKJ78" s="918"/>
      <c r="NKK78" s="566"/>
      <c r="NKL78" s="399"/>
      <c r="NKM78" s="399"/>
      <c r="NKN78" s="399"/>
      <c r="NKO78" s="567"/>
      <c r="NKP78" s="399"/>
      <c r="NKQ78" s="399"/>
      <c r="NKR78" s="399"/>
      <c r="NKS78" s="399"/>
      <c r="NKT78" s="399"/>
      <c r="NKU78" s="399"/>
      <c r="NKV78" s="399"/>
      <c r="NKW78" s="399"/>
      <c r="NKX78" s="399"/>
      <c r="NKY78" s="918"/>
      <c r="NKZ78" s="918"/>
      <c r="NLA78" s="918"/>
      <c r="NLB78" s="566"/>
      <c r="NLC78" s="399"/>
      <c r="NLD78" s="399"/>
      <c r="NLE78" s="399"/>
      <c r="NLF78" s="567"/>
      <c r="NLG78" s="399"/>
      <c r="NLH78" s="399"/>
      <c r="NLI78" s="399"/>
      <c r="NLJ78" s="399"/>
      <c r="NLK78" s="399"/>
      <c r="NLL78" s="399"/>
      <c r="NLM78" s="399"/>
      <c r="NLN78" s="399"/>
      <c r="NLO78" s="399"/>
      <c r="NLP78" s="918"/>
      <c r="NLQ78" s="918"/>
      <c r="NLR78" s="918"/>
      <c r="NLS78" s="566"/>
      <c r="NLT78" s="399"/>
      <c r="NLU78" s="399"/>
      <c r="NLV78" s="399"/>
      <c r="NLW78" s="567"/>
      <c r="NLX78" s="399"/>
      <c r="NLY78" s="399"/>
      <c r="NLZ78" s="399"/>
      <c r="NMA78" s="399"/>
      <c r="NMB78" s="399"/>
      <c r="NMC78" s="399"/>
      <c r="NMD78" s="399"/>
      <c r="NME78" s="399"/>
      <c r="NMF78" s="399"/>
      <c r="NMG78" s="918"/>
      <c r="NMH78" s="918"/>
      <c r="NMI78" s="918"/>
      <c r="NMJ78" s="566"/>
      <c r="NMK78" s="399"/>
      <c r="NML78" s="399"/>
      <c r="NMM78" s="399"/>
      <c r="NMN78" s="567"/>
      <c r="NMO78" s="399"/>
      <c r="NMP78" s="399"/>
      <c r="NMQ78" s="399"/>
      <c r="NMR78" s="399"/>
      <c r="NMS78" s="399"/>
      <c r="NMT78" s="399"/>
      <c r="NMU78" s="399"/>
      <c r="NMV78" s="399"/>
      <c r="NMW78" s="399"/>
      <c r="NMX78" s="918"/>
      <c r="NMY78" s="918"/>
      <c r="NMZ78" s="918"/>
      <c r="NNA78" s="566"/>
      <c r="NNB78" s="399"/>
      <c r="NNC78" s="399"/>
      <c r="NND78" s="399"/>
      <c r="NNE78" s="567"/>
      <c r="NNF78" s="399"/>
      <c r="NNG78" s="399"/>
      <c r="NNH78" s="399"/>
      <c r="NNI78" s="399"/>
      <c r="NNJ78" s="399"/>
      <c r="NNK78" s="399"/>
      <c r="NNL78" s="399"/>
      <c r="NNM78" s="399"/>
      <c r="NNN78" s="399"/>
      <c r="NNO78" s="918"/>
      <c r="NNP78" s="918"/>
      <c r="NNQ78" s="918"/>
      <c r="NNR78" s="566"/>
      <c r="NNS78" s="399"/>
      <c r="NNT78" s="399"/>
      <c r="NNU78" s="399"/>
      <c r="NNV78" s="567"/>
      <c r="NNW78" s="399"/>
      <c r="NNX78" s="399"/>
      <c r="NNY78" s="399"/>
      <c r="NNZ78" s="399"/>
      <c r="NOA78" s="399"/>
      <c r="NOB78" s="399"/>
      <c r="NOC78" s="399"/>
      <c r="NOD78" s="399"/>
      <c r="NOE78" s="399"/>
      <c r="NOF78" s="918"/>
      <c r="NOG78" s="918"/>
      <c r="NOH78" s="918"/>
      <c r="NOI78" s="566"/>
      <c r="NOJ78" s="399"/>
      <c r="NOK78" s="399"/>
      <c r="NOL78" s="399"/>
      <c r="NOM78" s="567"/>
      <c r="NON78" s="399"/>
      <c r="NOO78" s="399"/>
      <c r="NOP78" s="399"/>
      <c r="NOQ78" s="399"/>
      <c r="NOR78" s="399"/>
      <c r="NOS78" s="399"/>
      <c r="NOT78" s="399"/>
      <c r="NOU78" s="399"/>
      <c r="NOV78" s="399"/>
      <c r="NOW78" s="918"/>
      <c r="NOX78" s="918"/>
      <c r="NOY78" s="918"/>
      <c r="NOZ78" s="566"/>
      <c r="NPA78" s="399"/>
      <c r="NPB78" s="399"/>
      <c r="NPC78" s="399"/>
      <c r="NPD78" s="567"/>
      <c r="NPE78" s="399"/>
      <c r="NPF78" s="399"/>
      <c r="NPG78" s="399"/>
      <c r="NPH78" s="399"/>
      <c r="NPI78" s="399"/>
      <c r="NPJ78" s="399"/>
      <c r="NPK78" s="399"/>
      <c r="NPL78" s="399"/>
      <c r="NPM78" s="399"/>
      <c r="NPN78" s="918"/>
      <c r="NPO78" s="918"/>
      <c r="NPP78" s="918"/>
      <c r="NPQ78" s="566"/>
      <c r="NPR78" s="399"/>
      <c r="NPS78" s="399"/>
      <c r="NPT78" s="399"/>
      <c r="NPU78" s="567"/>
      <c r="NPV78" s="399"/>
      <c r="NPW78" s="399"/>
      <c r="NPX78" s="399"/>
      <c r="NPY78" s="399"/>
      <c r="NPZ78" s="399"/>
      <c r="NQA78" s="399"/>
      <c r="NQB78" s="399"/>
      <c r="NQC78" s="399"/>
      <c r="NQD78" s="399"/>
      <c r="NQE78" s="918"/>
      <c r="NQF78" s="918"/>
      <c r="NQG78" s="918"/>
      <c r="NQH78" s="566"/>
      <c r="NQI78" s="399"/>
      <c r="NQJ78" s="399"/>
      <c r="NQK78" s="399"/>
      <c r="NQL78" s="567"/>
      <c r="NQM78" s="399"/>
      <c r="NQN78" s="399"/>
      <c r="NQO78" s="399"/>
      <c r="NQP78" s="399"/>
      <c r="NQQ78" s="399"/>
      <c r="NQR78" s="399"/>
      <c r="NQS78" s="399"/>
      <c r="NQT78" s="399"/>
      <c r="NQU78" s="399"/>
      <c r="NQV78" s="918"/>
      <c r="NQW78" s="918"/>
      <c r="NQX78" s="918"/>
      <c r="NQY78" s="566"/>
      <c r="NQZ78" s="399"/>
      <c r="NRA78" s="399"/>
      <c r="NRB78" s="399"/>
      <c r="NRC78" s="567"/>
      <c r="NRD78" s="399"/>
      <c r="NRE78" s="399"/>
      <c r="NRF78" s="399"/>
      <c r="NRG78" s="399"/>
      <c r="NRH78" s="399"/>
      <c r="NRI78" s="399"/>
      <c r="NRJ78" s="399"/>
      <c r="NRK78" s="399"/>
      <c r="NRL78" s="399"/>
      <c r="NRM78" s="918"/>
      <c r="NRN78" s="918"/>
      <c r="NRO78" s="918"/>
      <c r="NRP78" s="566"/>
      <c r="NRQ78" s="399"/>
      <c r="NRR78" s="399"/>
      <c r="NRS78" s="399"/>
      <c r="NRT78" s="567"/>
      <c r="NRU78" s="399"/>
      <c r="NRV78" s="399"/>
      <c r="NRW78" s="399"/>
      <c r="NRX78" s="399"/>
      <c r="NRY78" s="399"/>
      <c r="NRZ78" s="399"/>
      <c r="NSA78" s="399"/>
      <c r="NSB78" s="399"/>
      <c r="NSC78" s="399"/>
      <c r="NSD78" s="918"/>
      <c r="NSE78" s="918"/>
      <c r="NSF78" s="918"/>
      <c r="NSG78" s="566"/>
      <c r="NSH78" s="399"/>
      <c r="NSI78" s="399"/>
      <c r="NSJ78" s="399"/>
      <c r="NSK78" s="567"/>
      <c r="NSL78" s="399"/>
      <c r="NSM78" s="399"/>
      <c r="NSN78" s="399"/>
      <c r="NSO78" s="399"/>
      <c r="NSP78" s="399"/>
      <c r="NSQ78" s="399"/>
      <c r="NSR78" s="399"/>
      <c r="NSS78" s="399"/>
      <c r="NST78" s="399"/>
      <c r="NSU78" s="918"/>
      <c r="NSV78" s="918"/>
      <c r="NSW78" s="918"/>
      <c r="NSX78" s="566"/>
      <c r="NSY78" s="399"/>
      <c r="NSZ78" s="399"/>
      <c r="NTA78" s="399"/>
      <c r="NTB78" s="567"/>
      <c r="NTC78" s="399"/>
      <c r="NTD78" s="399"/>
      <c r="NTE78" s="399"/>
      <c r="NTF78" s="399"/>
      <c r="NTG78" s="399"/>
      <c r="NTH78" s="399"/>
      <c r="NTI78" s="399"/>
      <c r="NTJ78" s="399"/>
      <c r="NTK78" s="399"/>
      <c r="NTL78" s="918"/>
      <c r="NTM78" s="918"/>
      <c r="NTN78" s="918"/>
      <c r="NTO78" s="566"/>
      <c r="NTP78" s="399"/>
      <c r="NTQ78" s="399"/>
      <c r="NTR78" s="399"/>
      <c r="NTS78" s="567"/>
      <c r="NTT78" s="399"/>
      <c r="NTU78" s="399"/>
      <c r="NTV78" s="399"/>
      <c r="NTW78" s="399"/>
      <c r="NTX78" s="399"/>
      <c r="NTY78" s="399"/>
      <c r="NTZ78" s="399"/>
      <c r="NUA78" s="399"/>
      <c r="NUB78" s="399"/>
      <c r="NUC78" s="918"/>
      <c r="NUD78" s="918"/>
      <c r="NUE78" s="918"/>
      <c r="NUF78" s="566"/>
      <c r="NUG78" s="399"/>
      <c r="NUH78" s="399"/>
      <c r="NUI78" s="399"/>
      <c r="NUJ78" s="567"/>
      <c r="NUK78" s="399"/>
      <c r="NUL78" s="399"/>
      <c r="NUM78" s="399"/>
      <c r="NUN78" s="399"/>
      <c r="NUO78" s="399"/>
      <c r="NUP78" s="399"/>
      <c r="NUQ78" s="399"/>
      <c r="NUR78" s="399"/>
      <c r="NUS78" s="399"/>
      <c r="NUT78" s="918"/>
      <c r="NUU78" s="918"/>
      <c r="NUV78" s="918"/>
      <c r="NUW78" s="566"/>
      <c r="NUX78" s="399"/>
      <c r="NUY78" s="399"/>
      <c r="NUZ78" s="399"/>
      <c r="NVA78" s="567"/>
      <c r="NVB78" s="399"/>
      <c r="NVC78" s="399"/>
      <c r="NVD78" s="399"/>
      <c r="NVE78" s="399"/>
      <c r="NVF78" s="399"/>
      <c r="NVG78" s="399"/>
      <c r="NVH78" s="399"/>
      <c r="NVI78" s="399"/>
      <c r="NVJ78" s="399"/>
      <c r="NVK78" s="918"/>
      <c r="NVL78" s="918"/>
      <c r="NVM78" s="918"/>
      <c r="NVN78" s="566"/>
      <c r="NVO78" s="399"/>
      <c r="NVP78" s="399"/>
      <c r="NVQ78" s="399"/>
      <c r="NVR78" s="567"/>
      <c r="NVS78" s="399"/>
      <c r="NVT78" s="399"/>
      <c r="NVU78" s="399"/>
      <c r="NVV78" s="399"/>
      <c r="NVW78" s="399"/>
      <c r="NVX78" s="399"/>
      <c r="NVY78" s="399"/>
      <c r="NVZ78" s="399"/>
      <c r="NWA78" s="399"/>
      <c r="NWB78" s="918"/>
      <c r="NWC78" s="918"/>
      <c r="NWD78" s="918"/>
      <c r="NWE78" s="566"/>
      <c r="NWF78" s="399"/>
      <c r="NWG78" s="399"/>
      <c r="NWH78" s="399"/>
      <c r="NWI78" s="567"/>
      <c r="NWJ78" s="399"/>
      <c r="NWK78" s="399"/>
      <c r="NWL78" s="399"/>
      <c r="NWM78" s="399"/>
      <c r="NWN78" s="399"/>
      <c r="NWO78" s="399"/>
      <c r="NWP78" s="399"/>
      <c r="NWQ78" s="399"/>
      <c r="NWR78" s="399"/>
      <c r="NWS78" s="918"/>
      <c r="NWT78" s="918"/>
      <c r="NWU78" s="918"/>
      <c r="NWV78" s="566"/>
      <c r="NWW78" s="399"/>
      <c r="NWX78" s="399"/>
      <c r="NWY78" s="399"/>
      <c r="NWZ78" s="567"/>
      <c r="NXA78" s="399"/>
      <c r="NXB78" s="399"/>
      <c r="NXC78" s="399"/>
      <c r="NXD78" s="399"/>
      <c r="NXE78" s="399"/>
      <c r="NXF78" s="399"/>
      <c r="NXG78" s="399"/>
      <c r="NXH78" s="399"/>
      <c r="NXI78" s="399"/>
      <c r="NXJ78" s="918"/>
      <c r="NXK78" s="918"/>
      <c r="NXL78" s="918"/>
      <c r="NXM78" s="566"/>
      <c r="NXN78" s="399"/>
      <c r="NXO78" s="399"/>
      <c r="NXP78" s="399"/>
      <c r="NXQ78" s="567"/>
      <c r="NXR78" s="399"/>
      <c r="NXS78" s="399"/>
      <c r="NXT78" s="399"/>
      <c r="NXU78" s="399"/>
      <c r="NXV78" s="399"/>
      <c r="NXW78" s="399"/>
      <c r="NXX78" s="399"/>
      <c r="NXY78" s="399"/>
      <c r="NXZ78" s="399"/>
      <c r="NYA78" s="918"/>
      <c r="NYB78" s="918"/>
      <c r="NYC78" s="918"/>
      <c r="NYD78" s="566"/>
      <c r="NYE78" s="399"/>
      <c r="NYF78" s="399"/>
      <c r="NYG78" s="399"/>
      <c r="NYH78" s="567"/>
      <c r="NYI78" s="399"/>
      <c r="NYJ78" s="399"/>
      <c r="NYK78" s="399"/>
      <c r="NYL78" s="399"/>
      <c r="NYM78" s="399"/>
      <c r="NYN78" s="399"/>
      <c r="NYO78" s="399"/>
      <c r="NYP78" s="399"/>
      <c r="NYQ78" s="399"/>
      <c r="NYR78" s="918"/>
      <c r="NYS78" s="918"/>
      <c r="NYT78" s="918"/>
      <c r="NYU78" s="566"/>
      <c r="NYV78" s="399"/>
      <c r="NYW78" s="399"/>
      <c r="NYX78" s="399"/>
      <c r="NYY78" s="567"/>
      <c r="NYZ78" s="399"/>
      <c r="NZA78" s="399"/>
      <c r="NZB78" s="399"/>
      <c r="NZC78" s="399"/>
      <c r="NZD78" s="399"/>
      <c r="NZE78" s="399"/>
      <c r="NZF78" s="399"/>
      <c r="NZG78" s="399"/>
      <c r="NZH78" s="399"/>
      <c r="NZI78" s="918"/>
      <c r="NZJ78" s="918"/>
      <c r="NZK78" s="918"/>
      <c r="NZL78" s="566"/>
      <c r="NZM78" s="399"/>
      <c r="NZN78" s="399"/>
      <c r="NZO78" s="399"/>
      <c r="NZP78" s="567"/>
      <c r="NZQ78" s="399"/>
      <c r="NZR78" s="399"/>
      <c r="NZS78" s="399"/>
      <c r="NZT78" s="399"/>
      <c r="NZU78" s="399"/>
      <c r="NZV78" s="399"/>
      <c r="NZW78" s="399"/>
      <c r="NZX78" s="399"/>
      <c r="NZY78" s="399"/>
      <c r="NZZ78" s="918"/>
      <c r="OAA78" s="918"/>
      <c r="OAB78" s="918"/>
      <c r="OAC78" s="566"/>
      <c r="OAD78" s="399"/>
      <c r="OAE78" s="399"/>
      <c r="OAF78" s="399"/>
      <c r="OAG78" s="567"/>
      <c r="OAH78" s="399"/>
      <c r="OAI78" s="399"/>
      <c r="OAJ78" s="399"/>
      <c r="OAK78" s="399"/>
      <c r="OAL78" s="399"/>
      <c r="OAM78" s="399"/>
      <c r="OAN78" s="399"/>
      <c r="OAO78" s="399"/>
      <c r="OAP78" s="399"/>
      <c r="OAQ78" s="918"/>
      <c r="OAR78" s="918"/>
      <c r="OAS78" s="918"/>
      <c r="OAT78" s="566"/>
      <c r="OAU78" s="399"/>
      <c r="OAV78" s="399"/>
      <c r="OAW78" s="399"/>
      <c r="OAX78" s="567"/>
      <c r="OAY78" s="399"/>
      <c r="OAZ78" s="399"/>
      <c r="OBA78" s="399"/>
      <c r="OBB78" s="399"/>
      <c r="OBC78" s="399"/>
      <c r="OBD78" s="399"/>
      <c r="OBE78" s="399"/>
      <c r="OBF78" s="399"/>
      <c r="OBG78" s="399"/>
      <c r="OBH78" s="918"/>
      <c r="OBI78" s="918"/>
      <c r="OBJ78" s="918"/>
      <c r="OBK78" s="566"/>
      <c r="OBL78" s="399"/>
      <c r="OBM78" s="399"/>
      <c r="OBN78" s="399"/>
      <c r="OBO78" s="567"/>
      <c r="OBP78" s="399"/>
      <c r="OBQ78" s="399"/>
      <c r="OBR78" s="399"/>
      <c r="OBS78" s="399"/>
      <c r="OBT78" s="399"/>
      <c r="OBU78" s="399"/>
      <c r="OBV78" s="399"/>
      <c r="OBW78" s="399"/>
      <c r="OBX78" s="399"/>
      <c r="OBY78" s="918"/>
      <c r="OBZ78" s="918"/>
      <c r="OCA78" s="918"/>
      <c r="OCB78" s="566"/>
      <c r="OCC78" s="399"/>
      <c r="OCD78" s="399"/>
      <c r="OCE78" s="399"/>
      <c r="OCF78" s="567"/>
      <c r="OCG78" s="399"/>
      <c r="OCH78" s="399"/>
      <c r="OCI78" s="399"/>
      <c r="OCJ78" s="399"/>
      <c r="OCK78" s="399"/>
      <c r="OCL78" s="399"/>
      <c r="OCM78" s="399"/>
      <c r="OCN78" s="399"/>
      <c r="OCO78" s="399"/>
      <c r="OCP78" s="918"/>
      <c r="OCQ78" s="918"/>
      <c r="OCR78" s="918"/>
      <c r="OCS78" s="566"/>
      <c r="OCT78" s="399"/>
      <c r="OCU78" s="399"/>
      <c r="OCV78" s="399"/>
      <c r="OCW78" s="567"/>
      <c r="OCX78" s="399"/>
      <c r="OCY78" s="399"/>
      <c r="OCZ78" s="399"/>
      <c r="ODA78" s="399"/>
      <c r="ODB78" s="399"/>
      <c r="ODC78" s="399"/>
      <c r="ODD78" s="399"/>
      <c r="ODE78" s="399"/>
      <c r="ODF78" s="399"/>
      <c r="ODG78" s="918"/>
      <c r="ODH78" s="918"/>
      <c r="ODI78" s="918"/>
      <c r="ODJ78" s="566"/>
      <c r="ODK78" s="399"/>
      <c r="ODL78" s="399"/>
      <c r="ODM78" s="399"/>
      <c r="ODN78" s="567"/>
      <c r="ODO78" s="399"/>
      <c r="ODP78" s="399"/>
      <c r="ODQ78" s="399"/>
      <c r="ODR78" s="399"/>
      <c r="ODS78" s="399"/>
      <c r="ODT78" s="399"/>
      <c r="ODU78" s="399"/>
      <c r="ODV78" s="399"/>
      <c r="ODW78" s="399"/>
      <c r="ODX78" s="918"/>
      <c r="ODY78" s="918"/>
      <c r="ODZ78" s="918"/>
      <c r="OEA78" s="566"/>
      <c r="OEB78" s="399"/>
      <c r="OEC78" s="399"/>
      <c r="OED78" s="399"/>
      <c r="OEE78" s="567"/>
      <c r="OEF78" s="399"/>
      <c r="OEG78" s="399"/>
      <c r="OEH78" s="399"/>
      <c r="OEI78" s="399"/>
      <c r="OEJ78" s="399"/>
      <c r="OEK78" s="399"/>
      <c r="OEL78" s="399"/>
      <c r="OEM78" s="399"/>
      <c r="OEN78" s="399"/>
      <c r="OEO78" s="918"/>
      <c r="OEP78" s="918"/>
      <c r="OEQ78" s="918"/>
      <c r="OER78" s="566"/>
      <c r="OES78" s="399"/>
      <c r="OET78" s="399"/>
      <c r="OEU78" s="399"/>
      <c r="OEV78" s="567"/>
      <c r="OEW78" s="399"/>
      <c r="OEX78" s="399"/>
      <c r="OEY78" s="399"/>
      <c r="OEZ78" s="399"/>
      <c r="OFA78" s="399"/>
      <c r="OFB78" s="399"/>
      <c r="OFC78" s="399"/>
      <c r="OFD78" s="399"/>
      <c r="OFE78" s="399"/>
      <c r="OFF78" s="918"/>
      <c r="OFG78" s="918"/>
      <c r="OFH78" s="918"/>
      <c r="OFI78" s="566"/>
      <c r="OFJ78" s="399"/>
      <c r="OFK78" s="399"/>
      <c r="OFL78" s="399"/>
      <c r="OFM78" s="567"/>
      <c r="OFN78" s="399"/>
      <c r="OFO78" s="399"/>
      <c r="OFP78" s="399"/>
      <c r="OFQ78" s="399"/>
      <c r="OFR78" s="399"/>
      <c r="OFS78" s="399"/>
      <c r="OFT78" s="399"/>
      <c r="OFU78" s="399"/>
      <c r="OFV78" s="399"/>
      <c r="OFW78" s="918"/>
      <c r="OFX78" s="918"/>
      <c r="OFY78" s="918"/>
      <c r="OFZ78" s="566"/>
      <c r="OGA78" s="399"/>
      <c r="OGB78" s="399"/>
      <c r="OGC78" s="399"/>
      <c r="OGD78" s="567"/>
      <c r="OGE78" s="399"/>
      <c r="OGF78" s="399"/>
      <c r="OGG78" s="399"/>
      <c r="OGH78" s="399"/>
      <c r="OGI78" s="399"/>
      <c r="OGJ78" s="399"/>
      <c r="OGK78" s="399"/>
      <c r="OGL78" s="399"/>
      <c r="OGM78" s="399"/>
      <c r="OGN78" s="918"/>
      <c r="OGO78" s="918"/>
      <c r="OGP78" s="918"/>
      <c r="OGQ78" s="566"/>
      <c r="OGR78" s="399"/>
      <c r="OGS78" s="399"/>
      <c r="OGT78" s="399"/>
      <c r="OGU78" s="567"/>
      <c r="OGV78" s="399"/>
      <c r="OGW78" s="399"/>
      <c r="OGX78" s="399"/>
      <c r="OGY78" s="399"/>
      <c r="OGZ78" s="399"/>
      <c r="OHA78" s="399"/>
      <c r="OHB78" s="399"/>
      <c r="OHC78" s="399"/>
      <c r="OHD78" s="399"/>
      <c r="OHE78" s="918"/>
      <c r="OHF78" s="918"/>
      <c r="OHG78" s="918"/>
      <c r="OHH78" s="566"/>
      <c r="OHI78" s="399"/>
      <c r="OHJ78" s="399"/>
      <c r="OHK78" s="399"/>
      <c r="OHL78" s="567"/>
      <c r="OHM78" s="399"/>
      <c r="OHN78" s="399"/>
      <c r="OHO78" s="399"/>
      <c r="OHP78" s="399"/>
      <c r="OHQ78" s="399"/>
      <c r="OHR78" s="399"/>
      <c r="OHS78" s="399"/>
      <c r="OHT78" s="399"/>
      <c r="OHU78" s="399"/>
      <c r="OHV78" s="918"/>
      <c r="OHW78" s="918"/>
      <c r="OHX78" s="918"/>
      <c r="OHY78" s="566"/>
      <c r="OHZ78" s="399"/>
      <c r="OIA78" s="399"/>
      <c r="OIB78" s="399"/>
      <c r="OIC78" s="567"/>
      <c r="OID78" s="399"/>
      <c r="OIE78" s="399"/>
      <c r="OIF78" s="399"/>
      <c r="OIG78" s="399"/>
      <c r="OIH78" s="399"/>
      <c r="OII78" s="399"/>
      <c r="OIJ78" s="399"/>
      <c r="OIK78" s="399"/>
      <c r="OIL78" s="399"/>
      <c r="OIM78" s="918"/>
      <c r="OIN78" s="918"/>
      <c r="OIO78" s="918"/>
      <c r="OIP78" s="566"/>
      <c r="OIQ78" s="399"/>
      <c r="OIR78" s="399"/>
      <c r="OIS78" s="399"/>
      <c r="OIT78" s="567"/>
      <c r="OIU78" s="399"/>
      <c r="OIV78" s="399"/>
      <c r="OIW78" s="399"/>
      <c r="OIX78" s="399"/>
      <c r="OIY78" s="399"/>
      <c r="OIZ78" s="399"/>
      <c r="OJA78" s="399"/>
      <c r="OJB78" s="399"/>
      <c r="OJC78" s="399"/>
      <c r="OJD78" s="918"/>
      <c r="OJE78" s="918"/>
      <c r="OJF78" s="918"/>
      <c r="OJG78" s="566"/>
      <c r="OJH78" s="399"/>
      <c r="OJI78" s="399"/>
      <c r="OJJ78" s="399"/>
      <c r="OJK78" s="567"/>
      <c r="OJL78" s="399"/>
      <c r="OJM78" s="399"/>
      <c r="OJN78" s="399"/>
      <c r="OJO78" s="399"/>
      <c r="OJP78" s="399"/>
      <c r="OJQ78" s="399"/>
      <c r="OJR78" s="399"/>
      <c r="OJS78" s="399"/>
      <c r="OJT78" s="399"/>
      <c r="OJU78" s="918"/>
      <c r="OJV78" s="918"/>
      <c r="OJW78" s="918"/>
      <c r="OJX78" s="566"/>
      <c r="OJY78" s="399"/>
      <c r="OJZ78" s="399"/>
      <c r="OKA78" s="399"/>
      <c r="OKB78" s="567"/>
      <c r="OKC78" s="399"/>
      <c r="OKD78" s="399"/>
      <c r="OKE78" s="399"/>
      <c r="OKF78" s="399"/>
      <c r="OKG78" s="399"/>
      <c r="OKH78" s="399"/>
      <c r="OKI78" s="399"/>
      <c r="OKJ78" s="399"/>
      <c r="OKK78" s="399"/>
      <c r="OKL78" s="918"/>
      <c r="OKM78" s="918"/>
      <c r="OKN78" s="918"/>
      <c r="OKO78" s="566"/>
      <c r="OKP78" s="399"/>
      <c r="OKQ78" s="399"/>
      <c r="OKR78" s="399"/>
      <c r="OKS78" s="567"/>
      <c r="OKT78" s="399"/>
      <c r="OKU78" s="399"/>
      <c r="OKV78" s="399"/>
      <c r="OKW78" s="399"/>
      <c r="OKX78" s="399"/>
      <c r="OKY78" s="399"/>
      <c r="OKZ78" s="399"/>
      <c r="OLA78" s="399"/>
      <c r="OLB78" s="399"/>
      <c r="OLC78" s="918"/>
      <c r="OLD78" s="918"/>
      <c r="OLE78" s="918"/>
      <c r="OLF78" s="566"/>
      <c r="OLG78" s="399"/>
      <c r="OLH78" s="399"/>
      <c r="OLI78" s="399"/>
      <c r="OLJ78" s="567"/>
      <c r="OLK78" s="399"/>
      <c r="OLL78" s="399"/>
      <c r="OLM78" s="399"/>
      <c r="OLN78" s="399"/>
      <c r="OLO78" s="399"/>
      <c r="OLP78" s="399"/>
      <c r="OLQ78" s="399"/>
      <c r="OLR78" s="399"/>
      <c r="OLS78" s="399"/>
      <c r="OLT78" s="918"/>
      <c r="OLU78" s="918"/>
      <c r="OLV78" s="918"/>
      <c r="OLW78" s="566"/>
      <c r="OLX78" s="399"/>
      <c r="OLY78" s="399"/>
      <c r="OLZ78" s="399"/>
      <c r="OMA78" s="567"/>
      <c r="OMB78" s="399"/>
      <c r="OMC78" s="399"/>
      <c r="OMD78" s="399"/>
      <c r="OME78" s="399"/>
      <c r="OMF78" s="399"/>
      <c r="OMG78" s="399"/>
      <c r="OMH78" s="399"/>
      <c r="OMI78" s="399"/>
      <c r="OMJ78" s="399"/>
      <c r="OMK78" s="918"/>
      <c r="OML78" s="918"/>
      <c r="OMM78" s="918"/>
      <c r="OMN78" s="566"/>
      <c r="OMO78" s="399"/>
      <c r="OMP78" s="399"/>
      <c r="OMQ78" s="399"/>
      <c r="OMR78" s="567"/>
      <c r="OMS78" s="399"/>
      <c r="OMT78" s="399"/>
      <c r="OMU78" s="399"/>
      <c r="OMV78" s="399"/>
      <c r="OMW78" s="399"/>
      <c r="OMX78" s="399"/>
      <c r="OMY78" s="399"/>
      <c r="OMZ78" s="399"/>
      <c r="ONA78" s="399"/>
      <c r="ONB78" s="918"/>
      <c r="ONC78" s="918"/>
      <c r="OND78" s="918"/>
      <c r="ONE78" s="566"/>
      <c r="ONF78" s="399"/>
      <c r="ONG78" s="399"/>
      <c r="ONH78" s="399"/>
      <c r="ONI78" s="567"/>
      <c r="ONJ78" s="399"/>
      <c r="ONK78" s="399"/>
      <c r="ONL78" s="399"/>
      <c r="ONM78" s="399"/>
      <c r="ONN78" s="399"/>
      <c r="ONO78" s="399"/>
      <c r="ONP78" s="399"/>
      <c r="ONQ78" s="399"/>
      <c r="ONR78" s="399"/>
      <c r="ONS78" s="918"/>
      <c r="ONT78" s="918"/>
      <c r="ONU78" s="918"/>
      <c r="ONV78" s="566"/>
      <c r="ONW78" s="399"/>
      <c r="ONX78" s="399"/>
      <c r="ONY78" s="399"/>
      <c r="ONZ78" s="567"/>
      <c r="OOA78" s="399"/>
      <c r="OOB78" s="399"/>
      <c r="OOC78" s="399"/>
      <c r="OOD78" s="399"/>
      <c r="OOE78" s="399"/>
      <c r="OOF78" s="399"/>
      <c r="OOG78" s="399"/>
      <c r="OOH78" s="399"/>
      <c r="OOI78" s="399"/>
      <c r="OOJ78" s="918"/>
      <c r="OOK78" s="918"/>
      <c r="OOL78" s="918"/>
      <c r="OOM78" s="566"/>
      <c r="OON78" s="399"/>
      <c r="OOO78" s="399"/>
      <c r="OOP78" s="399"/>
      <c r="OOQ78" s="567"/>
      <c r="OOR78" s="399"/>
      <c r="OOS78" s="399"/>
      <c r="OOT78" s="399"/>
      <c r="OOU78" s="399"/>
      <c r="OOV78" s="399"/>
      <c r="OOW78" s="399"/>
      <c r="OOX78" s="399"/>
      <c r="OOY78" s="399"/>
      <c r="OOZ78" s="399"/>
      <c r="OPA78" s="918"/>
      <c r="OPB78" s="918"/>
      <c r="OPC78" s="918"/>
      <c r="OPD78" s="566"/>
      <c r="OPE78" s="399"/>
      <c r="OPF78" s="399"/>
      <c r="OPG78" s="399"/>
      <c r="OPH78" s="567"/>
      <c r="OPI78" s="399"/>
      <c r="OPJ78" s="399"/>
      <c r="OPK78" s="399"/>
      <c r="OPL78" s="399"/>
      <c r="OPM78" s="399"/>
      <c r="OPN78" s="399"/>
      <c r="OPO78" s="399"/>
      <c r="OPP78" s="399"/>
      <c r="OPQ78" s="399"/>
      <c r="OPR78" s="918"/>
      <c r="OPS78" s="918"/>
      <c r="OPT78" s="918"/>
      <c r="OPU78" s="566"/>
      <c r="OPV78" s="399"/>
      <c r="OPW78" s="399"/>
      <c r="OPX78" s="399"/>
      <c r="OPY78" s="567"/>
      <c r="OPZ78" s="399"/>
      <c r="OQA78" s="399"/>
      <c r="OQB78" s="399"/>
      <c r="OQC78" s="399"/>
      <c r="OQD78" s="399"/>
      <c r="OQE78" s="399"/>
      <c r="OQF78" s="399"/>
      <c r="OQG78" s="399"/>
      <c r="OQH78" s="399"/>
      <c r="OQI78" s="918"/>
      <c r="OQJ78" s="918"/>
      <c r="OQK78" s="918"/>
      <c r="OQL78" s="566"/>
      <c r="OQM78" s="399"/>
      <c r="OQN78" s="399"/>
      <c r="OQO78" s="399"/>
      <c r="OQP78" s="567"/>
      <c r="OQQ78" s="399"/>
      <c r="OQR78" s="399"/>
      <c r="OQS78" s="399"/>
      <c r="OQT78" s="399"/>
      <c r="OQU78" s="399"/>
      <c r="OQV78" s="399"/>
      <c r="OQW78" s="399"/>
      <c r="OQX78" s="399"/>
      <c r="OQY78" s="399"/>
      <c r="OQZ78" s="918"/>
      <c r="ORA78" s="918"/>
      <c r="ORB78" s="918"/>
      <c r="ORC78" s="566"/>
      <c r="ORD78" s="399"/>
      <c r="ORE78" s="399"/>
      <c r="ORF78" s="399"/>
      <c r="ORG78" s="567"/>
      <c r="ORH78" s="399"/>
      <c r="ORI78" s="399"/>
      <c r="ORJ78" s="399"/>
      <c r="ORK78" s="399"/>
      <c r="ORL78" s="399"/>
      <c r="ORM78" s="399"/>
      <c r="ORN78" s="399"/>
      <c r="ORO78" s="399"/>
      <c r="ORP78" s="399"/>
      <c r="ORQ78" s="918"/>
      <c r="ORR78" s="918"/>
      <c r="ORS78" s="918"/>
      <c r="ORT78" s="566"/>
      <c r="ORU78" s="399"/>
      <c r="ORV78" s="399"/>
      <c r="ORW78" s="399"/>
      <c r="ORX78" s="567"/>
      <c r="ORY78" s="399"/>
      <c r="ORZ78" s="399"/>
      <c r="OSA78" s="399"/>
      <c r="OSB78" s="399"/>
      <c r="OSC78" s="399"/>
      <c r="OSD78" s="399"/>
      <c r="OSE78" s="399"/>
      <c r="OSF78" s="399"/>
      <c r="OSG78" s="399"/>
      <c r="OSH78" s="918"/>
      <c r="OSI78" s="918"/>
      <c r="OSJ78" s="918"/>
      <c r="OSK78" s="566"/>
      <c r="OSL78" s="399"/>
      <c r="OSM78" s="399"/>
      <c r="OSN78" s="399"/>
      <c r="OSO78" s="567"/>
      <c r="OSP78" s="399"/>
      <c r="OSQ78" s="399"/>
      <c r="OSR78" s="399"/>
      <c r="OSS78" s="399"/>
      <c r="OST78" s="399"/>
      <c r="OSU78" s="399"/>
      <c r="OSV78" s="399"/>
      <c r="OSW78" s="399"/>
      <c r="OSX78" s="399"/>
      <c r="OSY78" s="918"/>
      <c r="OSZ78" s="918"/>
      <c r="OTA78" s="918"/>
      <c r="OTB78" s="566"/>
      <c r="OTC78" s="399"/>
      <c r="OTD78" s="399"/>
      <c r="OTE78" s="399"/>
      <c r="OTF78" s="567"/>
      <c r="OTG78" s="399"/>
      <c r="OTH78" s="399"/>
      <c r="OTI78" s="399"/>
      <c r="OTJ78" s="399"/>
      <c r="OTK78" s="399"/>
      <c r="OTL78" s="399"/>
      <c r="OTM78" s="399"/>
      <c r="OTN78" s="399"/>
      <c r="OTO78" s="399"/>
      <c r="OTP78" s="918"/>
      <c r="OTQ78" s="918"/>
      <c r="OTR78" s="918"/>
      <c r="OTS78" s="566"/>
      <c r="OTT78" s="399"/>
      <c r="OTU78" s="399"/>
      <c r="OTV78" s="399"/>
      <c r="OTW78" s="567"/>
      <c r="OTX78" s="399"/>
      <c r="OTY78" s="399"/>
      <c r="OTZ78" s="399"/>
      <c r="OUA78" s="399"/>
      <c r="OUB78" s="399"/>
      <c r="OUC78" s="399"/>
      <c r="OUD78" s="399"/>
      <c r="OUE78" s="399"/>
      <c r="OUF78" s="399"/>
      <c r="OUG78" s="918"/>
      <c r="OUH78" s="918"/>
      <c r="OUI78" s="918"/>
      <c r="OUJ78" s="566"/>
      <c r="OUK78" s="399"/>
      <c r="OUL78" s="399"/>
      <c r="OUM78" s="399"/>
      <c r="OUN78" s="567"/>
      <c r="OUO78" s="399"/>
      <c r="OUP78" s="399"/>
      <c r="OUQ78" s="399"/>
      <c r="OUR78" s="399"/>
      <c r="OUS78" s="399"/>
      <c r="OUT78" s="399"/>
      <c r="OUU78" s="399"/>
      <c r="OUV78" s="399"/>
      <c r="OUW78" s="399"/>
      <c r="OUX78" s="918"/>
      <c r="OUY78" s="918"/>
      <c r="OUZ78" s="918"/>
      <c r="OVA78" s="566"/>
      <c r="OVB78" s="399"/>
      <c r="OVC78" s="399"/>
      <c r="OVD78" s="399"/>
      <c r="OVE78" s="567"/>
      <c r="OVF78" s="399"/>
      <c r="OVG78" s="399"/>
      <c r="OVH78" s="399"/>
      <c r="OVI78" s="399"/>
      <c r="OVJ78" s="399"/>
      <c r="OVK78" s="399"/>
      <c r="OVL78" s="399"/>
      <c r="OVM78" s="399"/>
      <c r="OVN78" s="399"/>
      <c r="OVO78" s="918"/>
      <c r="OVP78" s="918"/>
      <c r="OVQ78" s="918"/>
      <c r="OVR78" s="566"/>
      <c r="OVS78" s="399"/>
      <c r="OVT78" s="399"/>
      <c r="OVU78" s="399"/>
      <c r="OVV78" s="567"/>
      <c r="OVW78" s="399"/>
      <c r="OVX78" s="399"/>
      <c r="OVY78" s="399"/>
      <c r="OVZ78" s="399"/>
      <c r="OWA78" s="399"/>
      <c r="OWB78" s="399"/>
      <c r="OWC78" s="399"/>
      <c r="OWD78" s="399"/>
      <c r="OWE78" s="399"/>
      <c r="OWF78" s="918"/>
      <c r="OWG78" s="918"/>
      <c r="OWH78" s="918"/>
      <c r="OWI78" s="566"/>
      <c r="OWJ78" s="399"/>
      <c r="OWK78" s="399"/>
      <c r="OWL78" s="399"/>
      <c r="OWM78" s="567"/>
      <c r="OWN78" s="399"/>
      <c r="OWO78" s="399"/>
      <c r="OWP78" s="399"/>
      <c r="OWQ78" s="399"/>
      <c r="OWR78" s="399"/>
      <c r="OWS78" s="399"/>
      <c r="OWT78" s="399"/>
      <c r="OWU78" s="399"/>
      <c r="OWV78" s="399"/>
      <c r="OWW78" s="918"/>
      <c r="OWX78" s="918"/>
      <c r="OWY78" s="918"/>
      <c r="OWZ78" s="566"/>
      <c r="OXA78" s="399"/>
      <c r="OXB78" s="399"/>
      <c r="OXC78" s="399"/>
      <c r="OXD78" s="567"/>
      <c r="OXE78" s="399"/>
      <c r="OXF78" s="399"/>
      <c r="OXG78" s="399"/>
      <c r="OXH78" s="399"/>
      <c r="OXI78" s="399"/>
      <c r="OXJ78" s="399"/>
      <c r="OXK78" s="399"/>
      <c r="OXL78" s="399"/>
      <c r="OXM78" s="399"/>
      <c r="OXN78" s="918"/>
      <c r="OXO78" s="918"/>
      <c r="OXP78" s="918"/>
      <c r="OXQ78" s="566"/>
      <c r="OXR78" s="399"/>
      <c r="OXS78" s="399"/>
      <c r="OXT78" s="399"/>
      <c r="OXU78" s="567"/>
      <c r="OXV78" s="399"/>
      <c r="OXW78" s="399"/>
      <c r="OXX78" s="399"/>
      <c r="OXY78" s="399"/>
      <c r="OXZ78" s="399"/>
      <c r="OYA78" s="399"/>
      <c r="OYB78" s="399"/>
      <c r="OYC78" s="399"/>
      <c r="OYD78" s="399"/>
      <c r="OYE78" s="918"/>
      <c r="OYF78" s="918"/>
      <c r="OYG78" s="918"/>
      <c r="OYH78" s="566"/>
      <c r="OYI78" s="399"/>
      <c r="OYJ78" s="399"/>
      <c r="OYK78" s="399"/>
      <c r="OYL78" s="567"/>
      <c r="OYM78" s="399"/>
      <c r="OYN78" s="399"/>
      <c r="OYO78" s="399"/>
      <c r="OYP78" s="399"/>
      <c r="OYQ78" s="399"/>
      <c r="OYR78" s="399"/>
      <c r="OYS78" s="399"/>
      <c r="OYT78" s="399"/>
      <c r="OYU78" s="399"/>
      <c r="OYV78" s="918"/>
      <c r="OYW78" s="918"/>
      <c r="OYX78" s="918"/>
      <c r="OYY78" s="566"/>
      <c r="OYZ78" s="399"/>
      <c r="OZA78" s="399"/>
      <c r="OZB78" s="399"/>
      <c r="OZC78" s="567"/>
      <c r="OZD78" s="399"/>
      <c r="OZE78" s="399"/>
      <c r="OZF78" s="399"/>
      <c r="OZG78" s="399"/>
      <c r="OZH78" s="399"/>
      <c r="OZI78" s="399"/>
      <c r="OZJ78" s="399"/>
      <c r="OZK78" s="399"/>
      <c r="OZL78" s="399"/>
      <c r="OZM78" s="918"/>
      <c r="OZN78" s="918"/>
      <c r="OZO78" s="918"/>
      <c r="OZP78" s="566"/>
      <c r="OZQ78" s="399"/>
      <c r="OZR78" s="399"/>
      <c r="OZS78" s="399"/>
      <c r="OZT78" s="567"/>
      <c r="OZU78" s="399"/>
      <c r="OZV78" s="399"/>
      <c r="OZW78" s="399"/>
      <c r="OZX78" s="399"/>
      <c r="OZY78" s="399"/>
      <c r="OZZ78" s="399"/>
      <c r="PAA78" s="399"/>
      <c r="PAB78" s="399"/>
      <c r="PAC78" s="399"/>
      <c r="PAD78" s="918"/>
      <c r="PAE78" s="918"/>
      <c r="PAF78" s="918"/>
      <c r="PAG78" s="566"/>
      <c r="PAH78" s="399"/>
      <c r="PAI78" s="399"/>
      <c r="PAJ78" s="399"/>
      <c r="PAK78" s="567"/>
      <c r="PAL78" s="399"/>
      <c r="PAM78" s="399"/>
      <c r="PAN78" s="399"/>
      <c r="PAO78" s="399"/>
      <c r="PAP78" s="399"/>
      <c r="PAQ78" s="399"/>
      <c r="PAR78" s="399"/>
      <c r="PAS78" s="399"/>
      <c r="PAT78" s="399"/>
      <c r="PAU78" s="918"/>
      <c r="PAV78" s="918"/>
      <c r="PAW78" s="918"/>
      <c r="PAX78" s="566"/>
      <c r="PAY78" s="399"/>
      <c r="PAZ78" s="399"/>
      <c r="PBA78" s="399"/>
      <c r="PBB78" s="567"/>
      <c r="PBC78" s="399"/>
      <c r="PBD78" s="399"/>
      <c r="PBE78" s="399"/>
      <c r="PBF78" s="399"/>
      <c r="PBG78" s="399"/>
      <c r="PBH78" s="399"/>
      <c r="PBI78" s="399"/>
      <c r="PBJ78" s="399"/>
      <c r="PBK78" s="399"/>
      <c r="PBL78" s="918"/>
      <c r="PBM78" s="918"/>
      <c r="PBN78" s="918"/>
      <c r="PBO78" s="566"/>
      <c r="PBP78" s="399"/>
      <c r="PBQ78" s="399"/>
      <c r="PBR78" s="399"/>
      <c r="PBS78" s="567"/>
      <c r="PBT78" s="399"/>
      <c r="PBU78" s="399"/>
      <c r="PBV78" s="399"/>
      <c r="PBW78" s="399"/>
      <c r="PBX78" s="399"/>
      <c r="PBY78" s="399"/>
      <c r="PBZ78" s="399"/>
      <c r="PCA78" s="399"/>
      <c r="PCB78" s="399"/>
      <c r="PCC78" s="918"/>
      <c r="PCD78" s="918"/>
      <c r="PCE78" s="918"/>
      <c r="PCF78" s="566"/>
      <c r="PCG78" s="399"/>
      <c r="PCH78" s="399"/>
      <c r="PCI78" s="399"/>
      <c r="PCJ78" s="567"/>
      <c r="PCK78" s="399"/>
      <c r="PCL78" s="399"/>
      <c r="PCM78" s="399"/>
      <c r="PCN78" s="399"/>
      <c r="PCO78" s="399"/>
      <c r="PCP78" s="399"/>
      <c r="PCQ78" s="399"/>
      <c r="PCR78" s="399"/>
      <c r="PCS78" s="399"/>
      <c r="PCT78" s="918"/>
      <c r="PCU78" s="918"/>
      <c r="PCV78" s="918"/>
      <c r="PCW78" s="566"/>
      <c r="PCX78" s="399"/>
      <c r="PCY78" s="399"/>
      <c r="PCZ78" s="399"/>
      <c r="PDA78" s="567"/>
      <c r="PDB78" s="399"/>
      <c r="PDC78" s="399"/>
      <c r="PDD78" s="399"/>
      <c r="PDE78" s="399"/>
      <c r="PDF78" s="399"/>
      <c r="PDG78" s="399"/>
      <c r="PDH78" s="399"/>
      <c r="PDI78" s="399"/>
      <c r="PDJ78" s="399"/>
      <c r="PDK78" s="918"/>
      <c r="PDL78" s="918"/>
      <c r="PDM78" s="918"/>
      <c r="PDN78" s="566"/>
      <c r="PDO78" s="399"/>
      <c r="PDP78" s="399"/>
      <c r="PDQ78" s="399"/>
      <c r="PDR78" s="567"/>
      <c r="PDS78" s="399"/>
      <c r="PDT78" s="399"/>
      <c r="PDU78" s="399"/>
      <c r="PDV78" s="399"/>
      <c r="PDW78" s="399"/>
      <c r="PDX78" s="399"/>
      <c r="PDY78" s="399"/>
      <c r="PDZ78" s="399"/>
      <c r="PEA78" s="399"/>
      <c r="PEB78" s="918"/>
      <c r="PEC78" s="918"/>
      <c r="PED78" s="918"/>
      <c r="PEE78" s="566"/>
      <c r="PEF78" s="399"/>
      <c r="PEG78" s="399"/>
      <c r="PEH78" s="399"/>
      <c r="PEI78" s="567"/>
      <c r="PEJ78" s="399"/>
      <c r="PEK78" s="399"/>
      <c r="PEL78" s="399"/>
      <c r="PEM78" s="399"/>
      <c r="PEN78" s="399"/>
      <c r="PEO78" s="399"/>
      <c r="PEP78" s="399"/>
      <c r="PEQ78" s="399"/>
      <c r="PER78" s="399"/>
      <c r="PES78" s="918"/>
      <c r="PET78" s="918"/>
      <c r="PEU78" s="918"/>
      <c r="PEV78" s="566"/>
      <c r="PEW78" s="399"/>
      <c r="PEX78" s="399"/>
      <c r="PEY78" s="399"/>
      <c r="PEZ78" s="567"/>
      <c r="PFA78" s="399"/>
      <c r="PFB78" s="399"/>
      <c r="PFC78" s="399"/>
      <c r="PFD78" s="399"/>
      <c r="PFE78" s="399"/>
      <c r="PFF78" s="399"/>
      <c r="PFG78" s="399"/>
      <c r="PFH78" s="399"/>
      <c r="PFI78" s="399"/>
      <c r="PFJ78" s="918"/>
      <c r="PFK78" s="918"/>
      <c r="PFL78" s="918"/>
      <c r="PFM78" s="566"/>
      <c r="PFN78" s="399"/>
      <c r="PFO78" s="399"/>
      <c r="PFP78" s="399"/>
      <c r="PFQ78" s="567"/>
      <c r="PFR78" s="399"/>
      <c r="PFS78" s="399"/>
      <c r="PFT78" s="399"/>
      <c r="PFU78" s="399"/>
      <c r="PFV78" s="399"/>
      <c r="PFW78" s="399"/>
      <c r="PFX78" s="399"/>
      <c r="PFY78" s="399"/>
      <c r="PFZ78" s="399"/>
      <c r="PGA78" s="918"/>
      <c r="PGB78" s="918"/>
      <c r="PGC78" s="918"/>
      <c r="PGD78" s="566"/>
      <c r="PGE78" s="399"/>
      <c r="PGF78" s="399"/>
      <c r="PGG78" s="399"/>
      <c r="PGH78" s="567"/>
      <c r="PGI78" s="399"/>
      <c r="PGJ78" s="399"/>
      <c r="PGK78" s="399"/>
      <c r="PGL78" s="399"/>
      <c r="PGM78" s="399"/>
      <c r="PGN78" s="399"/>
      <c r="PGO78" s="399"/>
      <c r="PGP78" s="399"/>
      <c r="PGQ78" s="399"/>
      <c r="PGR78" s="918"/>
      <c r="PGS78" s="918"/>
      <c r="PGT78" s="918"/>
      <c r="PGU78" s="566"/>
      <c r="PGV78" s="399"/>
      <c r="PGW78" s="399"/>
      <c r="PGX78" s="399"/>
      <c r="PGY78" s="567"/>
      <c r="PGZ78" s="399"/>
      <c r="PHA78" s="399"/>
      <c r="PHB78" s="399"/>
      <c r="PHC78" s="399"/>
      <c r="PHD78" s="399"/>
      <c r="PHE78" s="399"/>
      <c r="PHF78" s="399"/>
      <c r="PHG78" s="399"/>
      <c r="PHH78" s="399"/>
      <c r="PHI78" s="918"/>
      <c r="PHJ78" s="918"/>
      <c r="PHK78" s="918"/>
      <c r="PHL78" s="566"/>
      <c r="PHM78" s="399"/>
      <c r="PHN78" s="399"/>
      <c r="PHO78" s="399"/>
      <c r="PHP78" s="567"/>
      <c r="PHQ78" s="399"/>
      <c r="PHR78" s="399"/>
      <c r="PHS78" s="399"/>
      <c r="PHT78" s="399"/>
      <c r="PHU78" s="399"/>
      <c r="PHV78" s="399"/>
      <c r="PHW78" s="399"/>
      <c r="PHX78" s="399"/>
      <c r="PHY78" s="399"/>
      <c r="PHZ78" s="918"/>
      <c r="PIA78" s="918"/>
      <c r="PIB78" s="918"/>
      <c r="PIC78" s="566"/>
      <c r="PID78" s="399"/>
      <c r="PIE78" s="399"/>
      <c r="PIF78" s="399"/>
      <c r="PIG78" s="567"/>
      <c r="PIH78" s="399"/>
      <c r="PII78" s="399"/>
      <c r="PIJ78" s="399"/>
      <c r="PIK78" s="399"/>
      <c r="PIL78" s="399"/>
      <c r="PIM78" s="399"/>
      <c r="PIN78" s="399"/>
      <c r="PIO78" s="399"/>
      <c r="PIP78" s="399"/>
      <c r="PIQ78" s="918"/>
      <c r="PIR78" s="918"/>
      <c r="PIS78" s="918"/>
      <c r="PIT78" s="566"/>
      <c r="PIU78" s="399"/>
      <c r="PIV78" s="399"/>
      <c r="PIW78" s="399"/>
      <c r="PIX78" s="567"/>
      <c r="PIY78" s="399"/>
      <c r="PIZ78" s="399"/>
      <c r="PJA78" s="399"/>
      <c r="PJB78" s="399"/>
      <c r="PJC78" s="399"/>
      <c r="PJD78" s="399"/>
      <c r="PJE78" s="399"/>
      <c r="PJF78" s="399"/>
      <c r="PJG78" s="399"/>
      <c r="PJH78" s="918"/>
      <c r="PJI78" s="918"/>
      <c r="PJJ78" s="918"/>
      <c r="PJK78" s="566"/>
      <c r="PJL78" s="399"/>
      <c r="PJM78" s="399"/>
      <c r="PJN78" s="399"/>
      <c r="PJO78" s="567"/>
      <c r="PJP78" s="399"/>
      <c r="PJQ78" s="399"/>
      <c r="PJR78" s="399"/>
      <c r="PJS78" s="399"/>
      <c r="PJT78" s="399"/>
      <c r="PJU78" s="399"/>
      <c r="PJV78" s="399"/>
      <c r="PJW78" s="399"/>
      <c r="PJX78" s="399"/>
      <c r="PJY78" s="918"/>
      <c r="PJZ78" s="918"/>
      <c r="PKA78" s="918"/>
      <c r="PKB78" s="566"/>
      <c r="PKC78" s="399"/>
      <c r="PKD78" s="399"/>
      <c r="PKE78" s="399"/>
      <c r="PKF78" s="567"/>
      <c r="PKG78" s="399"/>
      <c r="PKH78" s="399"/>
      <c r="PKI78" s="399"/>
      <c r="PKJ78" s="399"/>
      <c r="PKK78" s="399"/>
      <c r="PKL78" s="399"/>
      <c r="PKM78" s="399"/>
      <c r="PKN78" s="399"/>
      <c r="PKO78" s="399"/>
      <c r="PKP78" s="918"/>
      <c r="PKQ78" s="918"/>
      <c r="PKR78" s="918"/>
      <c r="PKS78" s="566"/>
      <c r="PKT78" s="399"/>
      <c r="PKU78" s="399"/>
      <c r="PKV78" s="399"/>
      <c r="PKW78" s="567"/>
      <c r="PKX78" s="399"/>
      <c r="PKY78" s="399"/>
      <c r="PKZ78" s="399"/>
      <c r="PLA78" s="399"/>
      <c r="PLB78" s="399"/>
      <c r="PLC78" s="399"/>
      <c r="PLD78" s="399"/>
      <c r="PLE78" s="399"/>
      <c r="PLF78" s="399"/>
      <c r="PLG78" s="918"/>
      <c r="PLH78" s="918"/>
      <c r="PLI78" s="918"/>
      <c r="PLJ78" s="566"/>
      <c r="PLK78" s="399"/>
      <c r="PLL78" s="399"/>
      <c r="PLM78" s="399"/>
      <c r="PLN78" s="567"/>
      <c r="PLO78" s="399"/>
      <c r="PLP78" s="399"/>
      <c r="PLQ78" s="399"/>
      <c r="PLR78" s="399"/>
      <c r="PLS78" s="399"/>
      <c r="PLT78" s="399"/>
      <c r="PLU78" s="399"/>
      <c r="PLV78" s="399"/>
      <c r="PLW78" s="399"/>
      <c r="PLX78" s="918"/>
      <c r="PLY78" s="918"/>
      <c r="PLZ78" s="918"/>
      <c r="PMA78" s="566"/>
      <c r="PMB78" s="399"/>
      <c r="PMC78" s="399"/>
      <c r="PMD78" s="399"/>
      <c r="PME78" s="567"/>
      <c r="PMF78" s="399"/>
      <c r="PMG78" s="399"/>
      <c r="PMH78" s="399"/>
      <c r="PMI78" s="399"/>
      <c r="PMJ78" s="399"/>
      <c r="PMK78" s="399"/>
      <c r="PML78" s="399"/>
      <c r="PMM78" s="399"/>
      <c r="PMN78" s="399"/>
      <c r="PMO78" s="918"/>
      <c r="PMP78" s="918"/>
      <c r="PMQ78" s="918"/>
      <c r="PMR78" s="566"/>
      <c r="PMS78" s="399"/>
      <c r="PMT78" s="399"/>
      <c r="PMU78" s="399"/>
      <c r="PMV78" s="567"/>
      <c r="PMW78" s="399"/>
      <c r="PMX78" s="399"/>
      <c r="PMY78" s="399"/>
      <c r="PMZ78" s="399"/>
      <c r="PNA78" s="399"/>
      <c r="PNB78" s="399"/>
      <c r="PNC78" s="399"/>
      <c r="PND78" s="399"/>
      <c r="PNE78" s="399"/>
      <c r="PNF78" s="918"/>
      <c r="PNG78" s="918"/>
      <c r="PNH78" s="918"/>
      <c r="PNI78" s="566"/>
      <c r="PNJ78" s="399"/>
      <c r="PNK78" s="399"/>
      <c r="PNL78" s="399"/>
      <c r="PNM78" s="567"/>
      <c r="PNN78" s="399"/>
      <c r="PNO78" s="399"/>
      <c r="PNP78" s="399"/>
      <c r="PNQ78" s="399"/>
      <c r="PNR78" s="399"/>
      <c r="PNS78" s="399"/>
      <c r="PNT78" s="399"/>
      <c r="PNU78" s="399"/>
      <c r="PNV78" s="399"/>
      <c r="PNW78" s="918"/>
      <c r="PNX78" s="918"/>
      <c r="PNY78" s="918"/>
      <c r="PNZ78" s="566"/>
      <c r="POA78" s="399"/>
      <c r="POB78" s="399"/>
      <c r="POC78" s="399"/>
      <c r="POD78" s="567"/>
      <c r="POE78" s="399"/>
      <c r="POF78" s="399"/>
      <c r="POG78" s="399"/>
      <c r="POH78" s="399"/>
      <c r="POI78" s="399"/>
      <c r="POJ78" s="399"/>
      <c r="POK78" s="399"/>
      <c r="POL78" s="399"/>
      <c r="POM78" s="399"/>
      <c r="PON78" s="918"/>
      <c r="POO78" s="918"/>
      <c r="POP78" s="918"/>
      <c r="POQ78" s="566"/>
      <c r="POR78" s="399"/>
      <c r="POS78" s="399"/>
      <c r="POT78" s="399"/>
      <c r="POU78" s="567"/>
      <c r="POV78" s="399"/>
      <c r="POW78" s="399"/>
      <c r="POX78" s="399"/>
      <c r="POY78" s="399"/>
      <c r="POZ78" s="399"/>
      <c r="PPA78" s="399"/>
      <c r="PPB78" s="399"/>
      <c r="PPC78" s="399"/>
      <c r="PPD78" s="399"/>
      <c r="PPE78" s="918"/>
      <c r="PPF78" s="918"/>
      <c r="PPG78" s="918"/>
      <c r="PPH78" s="566"/>
      <c r="PPI78" s="399"/>
      <c r="PPJ78" s="399"/>
      <c r="PPK78" s="399"/>
      <c r="PPL78" s="567"/>
      <c r="PPM78" s="399"/>
      <c r="PPN78" s="399"/>
      <c r="PPO78" s="399"/>
      <c r="PPP78" s="399"/>
      <c r="PPQ78" s="399"/>
      <c r="PPR78" s="399"/>
      <c r="PPS78" s="399"/>
      <c r="PPT78" s="399"/>
      <c r="PPU78" s="399"/>
      <c r="PPV78" s="918"/>
      <c r="PPW78" s="918"/>
      <c r="PPX78" s="918"/>
      <c r="PPY78" s="566"/>
      <c r="PPZ78" s="399"/>
      <c r="PQA78" s="399"/>
      <c r="PQB78" s="399"/>
      <c r="PQC78" s="567"/>
      <c r="PQD78" s="399"/>
      <c r="PQE78" s="399"/>
      <c r="PQF78" s="399"/>
      <c r="PQG78" s="399"/>
      <c r="PQH78" s="399"/>
      <c r="PQI78" s="399"/>
      <c r="PQJ78" s="399"/>
      <c r="PQK78" s="399"/>
      <c r="PQL78" s="399"/>
      <c r="PQM78" s="918"/>
      <c r="PQN78" s="918"/>
      <c r="PQO78" s="918"/>
      <c r="PQP78" s="566"/>
      <c r="PQQ78" s="399"/>
      <c r="PQR78" s="399"/>
      <c r="PQS78" s="399"/>
      <c r="PQT78" s="567"/>
      <c r="PQU78" s="399"/>
      <c r="PQV78" s="399"/>
      <c r="PQW78" s="399"/>
      <c r="PQX78" s="399"/>
      <c r="PQY78" s="399"/>
      <c r="PQZ78" s="399"/>
      <c r="PRA78" s="399"/>
      <c r="PRB78" s="399"/>
      <c r="PRC78" s="399"/>
      <c r="PRD78" s="918"/>
      <c r="PRE78" s="918"/>
      <c r="PRF78" s="918"/>
      <c r="PRG78" s="566"/>
      <c r="PRH78" s="399"/>
      <c r="PRI78" s="399"/>
      <c r="PRJ78" s="399"/>
      <c r="PRK78" s="567"/>
      <c r="PRL78" s="399"/>
      <c r="PRM78" s="399"/>
      <c r="PRN78" s="399"/>
      <c r="PRO78" s="399"/>
      <c r="PRP78" s="399"/>
      <c r="PRQ78" s="399"/>
      <c r="PRR78" s="399"/>
      <c r="PRS78" s="399"/>
      <c r="PRT78" s="399"/>
      <c r="PRU78" s="918"/>
      <c r="PRV78" s="918"/>
      <c r="PRW78" s="918"/>
      <c r="PRX78" s="566"/>
      <c r="PRY78" s="399"/>
      <c r="PRZ78" s="399"/>
      <c r="PSA78" s="399"/>
      <c r="PSB78" s="567"/>
      <c r="PSC78" s="399"/>
      <c r="PSD78" s="399"/>
      <c r="PSE78" s="399"/>
      <c r="PSF78" s="399"/>
      <c r="PSG78" s="399"/>
      <c r="PSH78" s="399"/>
      <c r="PSI78" s="399"/>
      <c r="PSJ78" s="399"/>
      <c r="PSK78" s="399"/>
      <c r="PSL78" s="918"/>
      <c r="PSM78" s="918"/>
      <c r="PSN78" s="918"/>
      <c r="PSO78" s="566"/>
      <c r="PSP78" s="399"/>
      <c r="PSQ78" s="399"/>
      <c r="PSR78" s="399"/>
      <c r="PSS78" s="567"/>
      <c r="PST78" s="399"/>
      <c r="PSU78" s="399"/>
      <c r="PSV78" s="399"/>
      <c r="PSW78" s="399"/>
      <c r="PSX78" s="399"/>
      <c r="PSY78" s="399"/>
      <c r="PSZ78" s="399"/>
      <c r="PTA78" s="399"/>
      <c r="PTB78" s="399"/>
      <c r="PTC78" s="918"/>
      <c r="PTD78" s="918"/>
      <c r="PTE78" s="918"/>
      <c r="PTF78" s="566"/>
      <c r="PTG78" s="399"/>
      <c r="PTH78" s="399"/>
      <c r="PTI78" s="399"/>
      <c r="PTJ78" s="567"/>
      <c r="PTK78" s="399"/>
      <c r="PTL78" s="399"/>
      <c r="PTM78" s="399"/>
      <c r="PTN78" s="399"/>
      <c r="PTO78" s="399"/>
      <c r="PTP78" s="399"/>
      <c r="PTQ78" s="399"/>
      <c r="PTR78" s="399"/>
      <c r="PTS78" s="399"/>
      <c r="PTT78" s="918"/>
      <c r="PTU78" s="918"/>
      <c r="PTV78" s="918"/>
      <c r="PTW78" s="566"/>
      <c r="PTX78" s="399"/>
      <c r="PTY78" s="399"/>
      <c r="PTZ78" s="399"/>
      <c r="PUA78" s="567"/>
      <c r="PUB78" s="399"/>
      <c r="PUC78" s="399"/>
      <c r="PUD78" s="399"/>
      <c r="PUE78" s="399"/>
      <c r="PUF78" s="399"/>
      <c r="PUG78" s="399"/>
      <c r="PUH78" s="399"/>
      <c r="PUI78" s="399"/>
      <c r="PUJ78" s="399"/>
      <c r="PUK78" s="918"/>
      <c r="PUL78" s="918"/>
      <c r="PUM78" s="918"/>
      <c r="PUN78" s="566"/>
      <c r="PUO78" s="399"/>
      <c r="PUP78" s="399"/>
      <c r="PUQ78" s="399"/>
      <c r="PUR78" s="567"/>
      <c r="PUS78" s="399"/>
      <c r="PUT78" s="399"/>
      <c r="PUU78" s="399"/>
      <c r="PUV78" s="399"/>
      <c r="PUW78" s="399"/>
      <c r="PUX78" s="399"/>
      <c r="PUY78" s="399"/>
      <c r="PUZ78" s="399"/>
      <c r="PVA78" s="399"/>
      <c r="PVB78" s="918"/>
      <c r="PVC78" s="918"/>
      <c r="PVD78" s="918"/>
      <c r="PVE78" s="566"/>
      <c r="PVF78" s="399"/>
      <c r="PVG78" s="399"/>
      <c r="PVH78" s="399"/>
      <c r="PVI78" s="567"/>
      <c r="PVJ78" s="399"/>
      <c r="PVK78" s="399"/>
      <c r="PVL78" s="399"/>
      <c r="PVM78" s="399"/>
      <c r="PVN78" s="399"/>
      <c r="PVO78" s="399"/>
      <c r="PVP78" s="399"/>
      <c r="PVQ78" s="399"/>
      <c r="PVR78" s="399"/>
      <c r="PVS78" s="918"/>
      <c r="PVT78" s="918"/>
      <c r="PVU78" s="918"/>
      <c r="PVV78" s="566"/>
      <c r="PVW78" s="399"/>
      <c r="PVX78" s="399"/>
      <c r="PVY78" s="399"/>
      <c r="PVZ78" s="567"/>
      <c r="PWA78" s="399"/>
      <c r="PWB78" s="399"/>
      <c r="PWC78" s="399"/>
      <c r="PWD78" s="399"/>
      <c r="PWE78" s="399"/>
      <c r="PWF78" s="399"/>
      <c r="PWG78" s="399"/>
      <c r="PWH78" s="399"/>
      <c r="PWI78" s="399"/>
      <c r="PWJ78" s="918"/>
      <c r="PWK78" s="918"/>
      <c r="PWL78" s="918"/>
      <c r="PWM78" s="566"/>
      <c r="PWN78" s="399"/>
      <c r="PWO78" s="399"/>
      <c r="PWP78" s="399"/>
      <c r="PWQ78" s="567"/>
      <c r="PWR78" s="399"/>
      <c r="PWS78" s="399"/>
      <c r="PWT78" s="399"/>
      <c r="PWU78" s="399"/>
      <c r="PWV78" s="399"/>
      <c r="PWW78" s="399"/>
      <c r="PWX78" s="399"/>
      <c r="PWY78" s="399"/>
      <c r="PWZ78" s="399"/>
      <c r="PXA78" s="918"/>
      <c r="PXB78" s="918"/>
      <c r="PXC78" s="918"/>
      <c r="PXD78" s="566"/>
      <c r="PXE78" s="399"/>
      <c r="PXF78" s="399"/>
      <c r="PXG78" s="399"/>
      <c r="PXH78" s="567"/>
      <c r="PXI78" s="399"/>
      <c r="PXJ78" s="399"/>
      <c r="PXK78" s="399"/>
      <c r="PXL78" s="399"/>
      <c r="PXM78" s="399"/>
      <c r="PXN78" s="399"/>
      <c r="PXO78" s="399"/>
      <c r="PXP78" s="399"/>
      <c r="PXQ78" s="399"/>
      <c r="PXR78" s="918"/>
      <c r="PXS78" s="918"/>
      <c r="PXT78" s="918"/>
      <c r="PXU78" s="566"/>
      <c r="PXV78" s="399"/>
      <c r="PXW78" s="399"/>
      <c r="PXX78" s="399"/>
      <c r="PXY78" s="567"/>
      <c r="PXZ78" s="399"/>
      <c r="PYA78" s="399"/>
      <c r="PYB78" s="399"/>
      <c r="PYC78" s="399"/>
      <c r="PYD78" s="399"/>
      <c r="PYE78" s="399"/>
      <c r="PYF78" s="399"/>
      <c r="PYG78" s="399"/>
      <c r="PYH78" s="399"/>
      <c r="PYI78" s="918"/>
      <c r="PYJ78" s="918"/>
      <c r="PYK78" s="918"/>
      <c r="PYL78" s="566"/>
      <c r="PYM78" s="399"/>
      <c r="PYN78" s="399"/>
      <c r="PYO78" s="399"/>
      <c r="PYP78" s="567"/>
      <c r="PYQ78" s="399"/>
      <c r="PYR78" s="399"/>
      <c r="PYS78" s="399"/>
      <c r="PYT78" s="399"/>
      <c r="PYU78" s="399"/>
      <c r="PYV78" s="399"/>
      <c r="PYW78" s="399"/>
      <c r="PYX78" s="399"/>
      <c r="PYY78" s="399"/>
      <c r="PYZ78" s="918"/>
      <c r="PZA78" s="918"/>
      <c r="PZB78" s="918"/>
      <c r="PZC78" s="566"/>
      <c r="PZD78" s="399"/>
      <c r="PZE78" s="399"/>
      <c r="PZF78" s="399"/>
      <c r="PZG78" s="567"/>
      <c r="PZH78" s="399"/>
      <c r="PZI78" s="399"/>
      <c r="PZJ78" s="399"/>
      <c r="PZK78" s="399"/>
      <c r="PZL78" s="399"/>
      <c r="PZM78" s="399"/>
      <c r="PZN78" s="399"/>
      <c r="PZO78" s="399"/>
      <c r="PZP78" s="399"/>
      <c r="PZQ78" s="918"/>
      <c r="PZR78" s="918"/>
      <c r="PZS78" s="918"/>
      <c r="PZT78" s="566"/>
      <c r="PZU78" s="399"/>
      <c r="PZV78" s="399"/>
      <c r="PZW78" s="399"/>
      <c r="PZX78" s="567"/>
      <c r="PZY78" s="399"/>
      <c r="PZZ78" s="399"/>
      <c r="QAA78" s="399"/>
      <c r="QAB78" s="399"/>
      <c r="QAC78" s="399"/>
      <c r="QAD78" s="399"/>
      <c r="QAE78" s="399"/>
      <c r="QAF78" s="399"/>
      <c r="QAG78" s="399"/>
      <c r="QAH78" s="918"/>
      <c r="QAI78" s="918"/>
      <c r="QAJ78" s="918"/>
      <c r="QAK78" s="566"/>
      <c r="QAL78" s="399"/>
      <c r="QAM78" s="399"/>
      <c r="QAN78" s="399"/>
      <c r="QAO78" s="567"/>
      <c r="QAP78" s="399"/>
      <c r="QAQ78" s="399"/>
      <c r="QAR78" s="399"/>
      <c r="QAS78" s="399"/>
      <c r="QAT78" s="399"/>
      <c r="QAU78" s="399"/>
      <c r="QAV78" s="399"/>
      <c r="QAW78" s="399"/>
      <c r="QAX78" s="399"/>
      <c r="QAY78" s="918"/>
      <c r="QAZ78" s="918"/>
      <c r="QBA78" s="918"/>
      <c r="QBB78" s="566"/>
      <c r="QBC78" s="399"/>
      <c r="QBD78" s="399"/>
      <c r="QBE78" s="399"/>
      <c r="QBF78" s="567"/>
      <c r="QBG78" s="399"/>
      <c r="QBH78" s="399"/>
      <c r="QBI78" s="399"/>
      <c r="QBJ78" s="399"/>
      <c r="QBK78" s="399"/>
      <c r="QBL78" s="399"/>
      <c r="QBM78" s="399"/>
      <c r="QBN78" s="399"/>
      <c r="QBO78" s="399"/>
      <c r="QBP78" s="918"/>
      <c r="QBQ78" s="918"/>
      <c r="QBR78" s="918"/>
      <c r="QBS78" s="566"/>
      <c r="QBT78" s="399"/>
      <c r="QBU78" s="399"/>
      <c r="QBV78" s="399"/>
      <c r="QBW78" s="567"/>
      <c r="QBX78" s="399"/>
      <c r="QBY78" s="399"/>
      <c r="QBZ78" s="399"/>
      <c r="QCA78" s="399"/>
      <c r="QCB78" s="399"/>
      <c r="QCC78" s="399"/>
      <c r="QCD78" s="399"/>
      <c r="QCE78" s="399"/>
      <c r="QCF78" s="399"/>
      <c r="QCG78" s="918"/>
      <c r="QCH78" s="918"/>
      <c r="QCI78" s="918"/>
      <c r="QCJ78" s="566"/>
      <c r="QCK78" s="399"/>
      <c r="QCL78" s="399"/>
      <c r="QCM78" s="399"/>
      <c r="QCN78" s="567"/>
      <c r="QCO78" s="399"/>
      <c r="QCP78" s="399"/>
      <c r="QCQ78" s="399"/>
      <c r="QCR78" s="399"/>
      <c r="QCS78" s="399"/>
      <c r="QCT78" s="399"/>
      <c r="QCU78" s="399"/>
      <c r="QCV78" s="399"/>
      <c r="QCW78" s="399"/>
      <c r="QCX78" s="918"/>
      <c r="QCY78" s="918"/>
      <c r="QCZ78" s="918"/>
      <c r="QDA78" s="566"/>
      <c r="QDB78" s="399"/>
      <c r="QDC78" s="399"/>
      <c r="QDD78" s="399"/>
      <c r="QDE78" s="567"/>
      <c r="QDF78" s="399"/>
      <c r="QDG78" s="399"/>
      <c r="QDH78" s="399"/>
      <c r="QDI78" s="399"/>
      <c r="QDJ78" s="399"/>
      <c r="QDK78" s="399"/>
      <c r="QDL78" s="399"/>
      <c r="QDM78" s="399"/>
      <c r="QDN78" s="399"/>
      <c r="QDO78" s="918"/>
      <c r="QDP78" s="918"/>
      <c r="QDQ78" s="918"/>
      <c r="QDR78" s="566"/>
      <c r="QDS78" s="399"/>
      <c r="QDT78" s="399"/>
      <c r="QDU78" s="399"/>
      <c r="QDV78" s="567"/>
      <c r="QDW78" s="399"/>
      <c r="QDX78" s="399"/>
      <c r="QDY78" s="399"/>
      <c r="QDZ78" s="399"/>
      <c r="QEA78" s="399"/>
      <c r="QEB78" s="399"/>
      <c r="QEC78" s="399"/>
      <c r="QED78" s="399"/>
      <c r="QEE78" s="399"/>
      <c r="QEF78" s="918"/>
      <c r="QEG78" s="918"/>
      <c r="QEH78" s="918"/>
      <c r="QEI78" s="566"/>
      <c r="QEJ78" s="399"/>
      <c r="QEK78" s="399"/>
      <c r="QEL78" s="399"/>
      <c r="QEM78" s="567"/>
      <c r="QEN78" s="399"/>
      <c r="QEO78" s="399"/>
      <c r="QEP78" s="399"/>
      <c r="QEQ78" s="399"/>
      <c r="QER78" s="399"/>
      <c r="QES78" s="399"/>
      <c r="QET78" s="399"/>
      <c r="QEU78" s="399"/>
      <c r="QEV78" s="399"/>
      <c r="QEW78" s="918"/>
      <c r="QEX78" s="918"/>
      <c r="QEY78" s="918"/>
      <c r="QEZ78" s="566"/>
      <c r="QFA78" s="399"/>
      <c r="QFB78" s="399"/>
      <c r="QFC78" s="399"/>
      <c r="QFD78" s="567"/>
      <c r="QFE78" s="399"/>
      <c r="QFF78" s="399"/>
      <c r="QFG78" s="399"/>
      <c r="QFH78" s="399"/>
      <c r="QFI78" s="399"/>
      <c r="QFJ78" s="399"/>
      <c r="QFK78" s="399"/>
      <c r="QFL78" s="399"/>
      <c r="QFM78" s="399"/>
      <c r="QFN78" s="918"/>
      <c r="QFO78" s="918"/>
      <c r="QFP78" s="918"/>
      <c r="QFQ78" s="566"/>
      <c r="QFR78" s="399"/>
      <c r="QFS78" s="399"/>
      <c r="QFT78" s="399"/>
      <c r="QFU78" s="567"/>
      <c r="QFV78" s="399"/>
      <c r="QFW78" s="399"/>
      <c r="QFX78" s="399"/>
      <c r="QFY78" s="399"/>
      <c r="QFZ78" s="399"/>
      <c r="QGA78" s="399"/>
      <c r="QGB78" s="399"/>
      <c r="QGC78" s="399"/>
      <c r="QGD78" s="399"/>
      <c r="QGE78" s="918"/>
      <c r="QGF78" s="918"/>
      <c r="QGG78" s="918"/>
      <c r="QGH78" s="566"/>
      <c r="QGI78" s="399"/>
      <c r="QGJ78" s="399"/>
      <c r="QGK78" s="399"/>
      <c r="QGL78" s="567"/>
      <c r="QGM78" s="399"/>
      <c r="QGN78" s="399"/>
      <c r="QGO78" s="399"/>
      <c r="QGP78" s="399"/>
      <c r="QGQ78" s="399"/>
      <c r="QGR78" s="399"/>
      <c r="QGS78" s="399"/>
      <c r="QGT78" s="399"/>
      <c r="QGU78" s="399"/>
      <c r="QGV78" s="918"/>
      <c r="QGW78" s="918"/>
      <c r="QGX78" s="918"/>
      <c r="QGY78" s="566"/>
      <c r="QGZ78" s="399"/>
      <c r="QHA78" s="399"/>
      <c r="QHB78" s="399"/>
      <c r="QHC78" s="567"/>
      <c r="QHD78" s="399"/>
      <c r="QHE78" s="399"/>
      <c r="QHF78" s="399"/>
      <c r="QHG78" s="399"/>
      <c r="QHH78" s="399"/>
      <c r="QHI78" s="399"/>
      <c r="QHJ78" s="399"/>
      <c r="QHK78" s="399"/>
      <c r="QHL78" s="399"/>
      <c r="QHM78" s="918"/>
      <c r="QHN78" s="918"/>
      <c r="QHO78" s="918"/>
      <c r="QHP78" s="566"/>
      <c r="QHQ78" s="399"/>
      <c r="QHR78" s="399"/>
      <c r="QHS78" s="399"/>
      <c r="QHT78" s="567"/>
      <c r="QHU78" s="399"/>
      <c r="QHV78" s="399"/>
      <c r="QHW78" s="399"/>
      <c r="QHX78" s="399"/>
      <c r="QHY78" s="399"/>
      <c r="QHZ78" s="399"/>
      <c r="QIA78" s="399"/>
      <c r="QIB78" s="399"/>
      <c r="QIC78" s="399"/>
      <c r="QID78" s="918"/>
      <c r="QIE78" s="918"/>
      <c r="QIF78" s="918"/>
      <c r="QIG78" s="566"/>
      <c r="QIH78" s="399"/>
      <c r="QII78" s="399"/>
      <c r="QIJ78" s="399"/>
      <c r="QIK78" s="567"/>
      <c r="QIL78" s="399"/>
      <c r="QIM78" s="399"/>
      <c r="QIN78" s="399"/>
      <c r="QIO78" s="399"/>
      <c r="QIP78" s="399"/>
      <c r="QIQ78" s="399"/>
      <c r="QIR78" s="399"/>
      <c r="QIS78" s="399"/>
      <c r="QIT78" s="399"/>
      <c r="QIU78" s="918"/>
      <c r="QIV78" s="918"/>
      <c r="QIW78" s="918"/>
      <c r="QIX78" s="566"/>
      <c r="QIY78" s="399"/>
      <c r="QIZ78" s="399"/>
      <c r="QJA78" s="399"/>
      <c r="QJB78" s="567"/>
      <c r="QJC78" s="399"/>
      <c r="QJD78" s="399"/>
      <c r="QJE78" s="399"/>
      <c r="QJF78" s="399"/>
      <c r="QJG78" s="399"/>
      <c r="QJH78" s="399"/>
      <c r="QJI78" s="399"/>
      <c r="QJJ78" s="399"/>
      <c r="QJK78" s="399"/>
      <c r="QJL78" s="918"/>
      <c r="QJM78" s="918"/>
      <c r="QJN78" s="918"/>
      <c r="QJO78" s="566"/>
      <c r="QJP78" s="399"/>
      <c r="QJQ78" s="399"/>
      <c r="QJR78" s="399"/>
      <c r="QJS78" s="567"/>
      <c r="QJT78" s="399"/>
      <c r="QJU78" s="399"/>
      <c r="QJV78" s="399"/>
      <c r="QJW78" s="399"/>
      <c r="QJX78" s="399"/>
      <c r="QJY78" s="399"/>
      <c r="QJZ78" s="399"/>
      <c r="QKA78" s="399"/>
      <c r="QKB78" s="399"/>
      <c r="QKC78" s="918"/>
      <c r="QKD78" s="918"/>
      <c r="QKE78" s="918"/>
      <c r="QKF78" s="566"/>
      <c r="QKG78" s="399"/>
      <c r="QKH78" s="399"/>
      <c r="QKI78" s="399"/>
      <c r="QKJ78" s="567"/>
      <c r="QKK78" s="399"/>
      <c r="QKL78" s="399"/>
      <c r="QKM78" s="399"/>
      <c r="QKN78" s="399"/>
      <c r="QKO78" s="399"/>
      <c r="QKP78" s="399"/>
      <c r="QKQ78" s="399"/>
      <c r="QKR78" s="399"/>
      <c r="QKS78" s="399"/>
      <c r="QKT78" s="918"/>
      <c r="QKU78" s="918"/>
      <c r="QKV78" s="918"/>
      <c r="QKW78" s="566"/>
      <c r="QKX78" s="399"/>
      <c r="QKY78" s="399"/>
      <c r="QKZ78" s="399"/>
      <c r="QLA78" s="567"/>
      <c r="QLB78" s="399"/>
      <c r="QLC78" s="399"/>
      <c r="QLD78" s="399"/>
      <c r="QLE78" s="399"/>
      <c r="QLF78" s="399"/>
      <c r="QLG78" s="399"/>
      <c r="QLH78" s="399"/>
      <c r="QLI78" s="399"/>
      <c r="QLJ78" s="399"/>
      <c r="QLK78" s="918"/>
      <c r="QLL78" s="918"/>
      <c r="QLM78" s="918"/>
      <c r="QLN78" s="566"/>
      <c r="QLO78" s="399"/>
      <c r="QLP78" s="399"/>
      <c r="QLQ78" s="399"/>
      <c r="QLR78" s="567"/>
      <c r="QLS78" s="399"/>
      <c r="QLT78" s="399"/>
      <c r="QLU78" s="399"/>
      <c r="QLV78" s="399"/>
      <c r="QLW78" s="399"/>
      <c r="QLX78" s="399"/>
      <c r="QLY78" s="399"/>
      <c r="QLZ78" s="399"/>
      <c r="QMA78" s="399"/>
      <c r="QMB78" s="918"/>
      <c r="QMC78" s="918"/>
      <c r="QMD78" s="918"/>
      <c r="QME78" s="566"/>
      <c r="QMF78" s="399"/>
      <c r="QMG78" s="399"/>
      <c r="QMH78" s="399"/>
      <c r="QMI78" s="567"/>
      <c r="QMJ78" s="399"/>
      <c r="QMK78" s="399"/>
      <c r="QML78" s="399"/>
      <c r="QMM78" s="399"/>
      <c r="QMN78" s="399"/>
      <c r="QMO78" s="399"/>
      <c r="QMP78" s="399"/>
      <c r="QMQ78" s="399"/>
      <c r="QMR78" s="399"/>
      <c r="QMS78" s="918"/>
      <c r="QMT78" s="918"/>
      <c r="QMU78" s="918"/>
      <c r="QMV78" s="566"/>
      <c r="QMW78" s="399"/>
      <c r="QMX78" s="399"/>
      <c r="QMY78" s="399"/>
      <c r="QMZ78" s="567"/>
      <c r="QNA78" s="399"/>
      <c r="QNB78" s="399"/>
      <c r="QNC78" s="399"/>
      <c r="QND78" s="399"/>
      <c r="QNE78" s="399"/>
      <c r="QNF78" s="399"/>
      <c r="QNG78" s="399"/>
      <c r="QNH78" s="399"/>
      <c r="QNI78" s="399"/>
      <c r="QNJ78" s="918"/>
      <c r="QNK78" s="918"/>
      <c r="QNL78" s="918"/>
      <c r="QNM78" s="566"/>
      <c r="QNN78" s="399"/>
      <c r="QNO78" s="399"/>
      <c r="QNP78" s="399"/>
      <c r="QNQ78" s="567"/>
      <c r="QNR78" s="399"/>
      <c r="QNS78" s="399"/>
      <c r="QNT78" s="399"/>
      <c r="QNU78" s="399"/>
      <c r="QNV78" s="399"/>
      <c r="QNW78" s="399"/>
      <c r="QNX78" s="399"/>
      <c r="QNY78" s="399"/>
      <c r="QNZ78" s="399"/>
      <c r="QOA78" s="918"/>
      <c r="QOB78" s="918"/>
      <c r="QOC78" s="918"/>
      <c r="QOD78" s="566"/>
      <c r="QOE78" s="399"/>
      <c r="QOF78" s="399"/>
      <c r="QOG78" s="399"/>
      <c r="QOH78" s="567"/>
      <c r="QOI78" s="399"/>
      <c r="QOJ78" s="399"/>
      <c r="QOK78" s="399"/>
      <c r="QOL78" s="399"/>
      <c r="QOM78" s="399"/>
      <c r="QON78" s="399"/>
      <c r="QOO78" s="399"/>
      <c r="QOP78" s="399"/>
      <c r="QOQ78" s="399"/>
      <c r="QOR78" s="918"/>
      <c r="QOS78" s="918"/>
      <c r="QOT78" s="918"/>
      <c r="QOU78" s="566"/>
      <c r="QOV78" s="399"/>
      <c r="QOW78" s="399"/>
      <c r="QOX78" s="399"/>
      <c r="QOY78" s="567"/>
      <c r="QOZ78" s="399"/>
      <c r="QPA78" s="399"/>
      <c r="QPB78" s="399"/>
      <c r="QPC78" s="399"/>
      <c r="QPD78" s="399"/>
      <c r="QPE78" s="399"/>
      <c r="QPF78" s="399"/>
      <c r="QPG78" s="399"/>
      <c r="QPH78" s="399"/>
      <c r="QPI78" s="918"/>
      <c r="QPJ78" s="918"/>
      <c r="QPK78" s="918"/>
      <c r="QPL78" s="566"/>
      <c r="QPM78" s="399"/>
      <c r="QPN78" s="399"/>
      <c r="QPO78" s="399"/>
      <c r="QPP78" s="567"/>
      <c r="QPQ78" s="399"/>
      <c r="QPR78" s="399"/>
      <c r="QPS78" s="399"/>
      <c r="QPT78" s="399"/>
      <c r="QPU78" s="399"/>
      <c r="QPV78" s="399"/>
      <c r="QPW78" s="399"/>
      <c r="QPX78" s="399"/>
      <c r="QPY78" s="399"/>
      <c r="QPZ78" s="918"/>
      <c r="QQA78" s="918"/>
      <c r="QQB78" s="918"/>
      <c r="QQC78" s="566"/>
      <c r="QQD78" s="399"/>
      <c r="QQE78" s="399"/>
      <c r="QQF78" s="399"/>
      <c r="QQG78" s="567"/>
      <c r="QQH78" s="399"/>
      <c r="QQI78" s="399"/>
      <c r="QQJ78" s="399"/>
      <c r="QQK78" s="399"/>
      <c r="QQL78" s="399"/>
      <c r="QQM78" s="399"/>
      <c r="QQN78" s="399"/>
      <c r="QQO78" s="399"/>
      <c r="QQP78" s="399"/>
      <c r="QQQ78" s="918"/>
      <c r="QQR78" s="918"/>
      <c r="QQS78" s="918"/>
      <c r="QQT78" s="566"/>
      <c r="QQU78" s="399"/>
      <c r="QQV78" s="399"/>
      <c r="QQW78" s="399"/>
      <c r="QQX78" s="567"/>
      <c r="QQY78" s="399"/>
      <c r="QQZ78" s="399"/>
      <c r="QRA78" s="399"/>
      <c r="QRB78" s="399"/>
      <c r="QRC78" s="399"/>
      <c r="QRD78" s="399"/>
      <c r="QRE78" s="399"/>
      <c r="QRF78" s="399"/>
      <c r="QRG78" s="399"/>
      <c r="QRH78" s="918"/>
      <c r="QRI78" s="918"/>
      <c r="QRJ78" s="918"/>
      <c r="QRK78" s="566"/>
      <c r="QRL78" s="399"/>
      <c r="QRM78" s="399"/>
      <c r="QRN78" s="399"/>
      <c r="QRO78" s="567"/>
      <c r="QRP78" s="399"/>
      <c r="QRQ78" s="399"/>
      <c r="QRR78" s="399"/>
      <c r="QRS78" s="399"/>
      <c r="QRT78" s="399"/>
      <c r="QRU78" s="399"/>
      <c r="QRV78" s="399"/>
      <c r="QRW78" s="399"/>
      <c r="QRX78" s="399"/>
      <c r="QRY78" s="918"/>
      <c r="QRZ78" s="918"/>
      <c r="QSA78" s="918"/>
      <c r="QSB78" s="566"/>
      <c r="QSC78" s="399"/>
      <c r="QSD78" s="399"/>
      <c r="QSE78" s="399"/>
      <c r="QSF78" s="567"/>
      <c r="QSG78" s="399"/>
      <c r="QSH78" s="399"/>
      <c r="QSI78" s="399"/>
      <c r="QSJ78" s="399"/>
      <c r="QSK78" s="399"/>
      <c r="QSL78" s="399"/>
      <c r="QSM78" s="399"/>
      <c r="QSN78" s="399"/>
      <c r="QSO78" s="399"/>
      <c r="QSP78" s="918"/>
      <c r="QSQ78" s="918"/>
      <c r="QSR78" s="918"/>
      <c r="QSS78" s="566"/>
      <c r="QST78" s="399"/>
      <c r="QSU78" s="399"/>
      <c r="QSV78" s="399"/>
      <c r="QSW78" s="567"/>
      <c r="QSX78" s="399"/>
      <c r="QSY78" s="399"/>
      <c r="QSZ78" s="399"/>
      <c r="QTA78" s="399"/>
      <c r="QTB78" s="399"/>
      <c r="QTC78" s="399"/>
      <c r="QTD78" s="399"/>
      <c r="QTE78" s="399"/>
      <c r="QTF78" s="399"/>
      <c r="QTG78" s="918"/>
      <c r="QTH78" s="918"/>
      <c r="QTI78" s="918"/>
      <c r="QTJ78" s="566"/>
      <c r="QTK78" s="399"/>
      <c r="QTL78" s="399"/>
      <c r="QTM78" s="399"/>
      <c r="QTN78" s="567"/>
      <c r="QTO78" s="399"/>
      <c r="QTP78" s="399"/>
      <c r="QTQ78" s="399"/>
      <c r="QTR78" s="399"/>
      <c r="QTS78" s="399"/>
      <c r="QTT78" s="399"/>
      <c r="QTU78" s="399"/>
      <c r="QTV78" s="399"/>
      <c r="QTW78" s="399"/>
      <c r="QTX78" s="918"/>
      <c r="QTY78" s="918"/>
      <c r="QTZ78" s="918"/>
      <c r="QUA78" s="566"/>
      <c r="QUB78" s="399"/>
      <c r="QUC78" s="399"/>
      <c r="QUD78" s="399"/>
      <c r="QUE78" s="567"/>
      <c r="QUF78" s="399"/>
      <c r="QUG78" s="399"/>
      <c r="QUH78" s="399"/>
      <c r="QUI78" s="399"/>
      <c r="QUJ78" s="399"/>
      <c r="QUK78" s="399"/>
      <c r="QUL78" s="399"/>
      <c r="QUM78" s="399"/>
      <c r="QUN78" s="399"/>
      <c r="QUO78" s="918"/>
      <c r="QUP78" s="918"/>
      <c r="QUQ78" s="918"/>
      <c r="QUR78" s="566"/>
      <c r="QUS78" s="399"/>
      <c r="QUT78" s="399"/>
      <c r="QUU78" s="399"/>
      <c r="QUV78" s="567"/>
      <c r="QUW78" s="399"/>
      <c r="QUX78" s="399"/>
      <c r="QUY78" s="399"/>
      <c r="QUZ78" s="399"/>
      <c r="QVA78" s="399"/>
      <c r="QVB78" s="399"/>
      <c r="QVC78" s="399"/>
      <c r="QVD78" s="399"/>
      <c r="QVE78" s="399"/>
      <c r="QVF78" s="918"/>
      <c r="QVG78" s="918"/>
      <c r="QVH78" s="918"/>
      <c r="QVI78" s="566"/>
      <c r="QVJ78" s="399"/>
      <c r="QVK78" s="399"/>
      <c r="QVL78" s="399"/>
      <c r="QVM78" s="567"/>
      <c r="QVN78" s="399"/>
      <c r="QVO78" s="399"/>
      <c r="QVP78" s="399"/>
      <c r="QVQ78" s="399"/>
      <c r="QVR78" s="399"/>
      <c r="QVS78" s="399"/>
      <c r="QVT78" s="399"/>
      <c r="QVU78" s="399"/>
      <c r="QVV78" s="399"/>
      <c r="QVW78" s="918"/>
      <c r="QVX78" s="918"/>
      <c r="QVY78" s="918"/>
      <c r="QVZ78" s="566"/>
      <c r="QWA78" s="399"/>
      <c r="QWB78" s="399"/>
      <c r="QWC78" s="399"/>
      <c r="QWD78" s="567"/>
      <c r="QWE78" s="399"/>
      <c r="QWF78" s="399"/>
      <c r="QWG78" s="399"/>
      <c r="QWH78" s="399"/>
      <c r="QWI78" s="399"/>
      <c r="QWJ78" s="399"/>
      <c r="QWK78" s="399"/>
      <c r="QWL78" s="399"/>
      <c r="QWM78" s="399"/>
      <c r="QWN78" s="918"/>
      <c r="QWO78" s="918"/>
      <c r="QWP78" s="918"/>
      <c r="QWQ78" s="566"/>
      <c r="QWR78" s="399"/>
      <c r="QWS78" s="399"/>
      <c r="QWT78" s="399"/>
      <c r="QWU78" s="567"/>
      <c r="QWV78" s="399"/>
      <c r="QWW78" s="399"/>
      <c r="QWX78" s="399"/>
      <c r="QWY78" s="399"/>
      <c r="QWZ78" s="399"/>
      <c r="QXA78" s="399"/>
      <c r="QXB78" s="399"/>
      <c r="QXC78" s="399"/>
      <c r="QXD78" s="399"/>
      <c r="QXE78" s="918"/>
      <c r="QXF78" s="918"/>
      <c r="QXG78" s="918"/>
      <c r="QXH78" s="566"/>
      <c r="QXI78" s="399"/>
      <c r="QXJ78" s="399"/>
      <c r="QXK78" s="399"/>
      <c r="QXL78" s="567"/>
      <c r="QXM78" s="399"/>
      <c r="QXN78" s="399"/>
      <c r="QXO78" s="399"/>
      <c r="QXP78" s="399"/>
      <c r="QXQ78" s="399"/>
      <c r="QXR78" s="399"/>
      <c r="QXS78" s="399"/>
      <c r="QXT78" s="399"/>
      <c r="QXU78" s="399"/>
      <c r="QXV78" s="918"/>
      <c r="QXW78" s="918"/>
      <c r="QXX78" s="918"/>
      <c r="QXY78" s="566"/>
      <c r="QXZ78" s="399"/>
      <c r="QYA78" s="399"/>
      <c r="QYB78" s="399"/>
      <c r="QYC78" s="567"/>
      <c r="QYD78" s="399"/>
      <c r="QYE78" s="399"/>
      <c r="QYF78" s="399"/>
      <c r="QYG78" s="399"/>
      <c r="QYH78" s="399"/>
      <c r="QYI78" s="399"/>
      <c r="QYJ78" s="399"/>
      <c r="QYK78" s="399"/>
      <c r="QYL78" s="399"/>
      <c r="QYM78" s="918"/>
      <c r="QYN78" s="918"/>
      <c r="QYO78" s="918"/>
      <c r="QYP78" s="566"/>
      <c r="QYQ78" s="399"/>
      <c r="QYR78" s="399"/>
      <c r="QYS78" s="399"/>
      <c r="QYT78" s="567"/>
      <c r="QYU78" s="399"/>
      <c r="QYV78" s="399"/>
      <c r="QYW78" s="399"/>
      <c r="QYX78" s="399"/>
      <c r="QYY78" s="399"/>
      <c r="QYZ78" s="399"/>
      <c r="QZA78" s="399"/>
      <c r="QZB78" s="399"/>
      <c r="QZC78" s="399"/>
      <c r="QZD78" s="918"/>
      <c r="QZE78" s="918"/>
      <c r="QZF78" s="918"/>
      <c r="QZG78" s="566"/>
      <c r="QZH78" s="399"/>
      <c r="QZI78" s="399"/>
      <c r="QZJ78" s="399"/>
      <c r="QZK78" s="567"/>
      <c r="QZL78" s="399"/>
      <c r="QZM78" s="399"/>
      <c r="QZN78" s="399"/>
      <c r="QZO78" s="399"/>
      <c r="QZP78" s="399"/>
      <c r="QZQ78" s="399"/>
      <c r="QZR78" s="399"/>
      <c r="QZS78" s="399"/>
      <c r="QZT78" s="399"/>
      <c r="QZU78" s="918"/>
      <c r="QZV78" s="918"/>
      <c r="QZW78" s="918"/>
      <c r="QZX78" s="566"/>
      <c r="QZY78" s="399"/>
      <c r="QZZ78" s="399"/>
      <c r="RAA78" s="399"/>
      <c r="RAB78" s="567"/>
      <c r="RAC78" s="399"/>
      <c r="RAD78" s="399"/>
      <c r="RAE78" s="399"/>
      <c r="RAF78" s="399"/>
      <c r="RAG78" s="399"/>
      <c r="RAH78" s="399"/>
      <c r="RAI78" s="399"/>
      <c r="RAJ78" s="399"/>
      <c r="RAK78" s="399"/>
      <c r="RAL78" s="918"/>
      <c r="RAM78" s="918"/>
      <c r="RAN78" s="918"/>
      <c r="RAO78" s="566"/>
      <c r="RAP78" s="399"/>
      <c r="RAQ78" s="399"/>
      <c r="RAR78" s="399"/>
      <c r="RAS78" s="567"/>
      <c r="RAT78" s="399"/>
      <c r="RAU78" s="399"/>
      <c r="RAV78" s="399"/>
      <c r="RAW78" s="399"/>
      <c r="RAX78" s="399"/>
      <c r="RAY78" s="399"/>
      <c r="RAZ78" s="399"/>
      <c r="RBA78" s="399"/>
      <c r="RBB78" s="399"/>
      <c r="RBC78" s="918"/>
      <c r="RBD78" s="918"/>
      <c r="RBE78" s="918"/>
      <c r="RBF78" s="566"/>
      <c r="RBG78" s="399"/>
      <c r="RBH78" s="399"/>
      <c r="RBI78" s="399"/>
      <c r="RBJ78" s="567"/>
      <c r="RBK78" s="399"/>
      <c r="RBL78" s="399"/>
      <c r="RBM78" s="399"/>
      <c r="RBN78" s="399"/>
      <c r="RBO78" s="399"/>
      <c r="RBP78" s="399"/>
      <c r="RBQ78" s="399"/>
      <c r="RBR78" s="399"/>
      <c r="RBS78" s="399"/>
      <c r="RBT78" s="918"/>
      <c r="RBU78" s="918"/>
      <c r="RBV78" s="918"/>
      <c r="RBW78" s="566"/>
      <c r="RBX78" s="399"/>
      <c r="RBY78" s="399"/>
      <c r="RBZ78" s="399"/>
      <c r="RCA78" s="567"/>
      <c r="RCB78" s="399"/>
      <c r="RCC78" s="399"/>
      <c r="RCD78" s="399"/>
      <c r="RCE78" s="399"/>
      <c r="RCF78" s="399"/>
      <c r="RCG78" s="399"/>
      <c r="RCH78" s="399"/>
      <c r="RCI78" s="399"/>
      <c r="RCJ78" s="399"/>
      <c r="RCK78" s="918"/>
      <c r="RCL78" s="918"/>
      <c r="RCM78" s="918"/>
      <c r="RCN78" s="566"/>
      <c r="RCO78" s="399"/>
      <c r="RCP78" s="399"/>
      <c r="RCQ78" s="399"/>
      <c r="RCR78" s="567"/>
      <c r="RCS78" s="399"/>
      <c r="RCT78" s="399"/>
      <c r="RCU78" s="399"/>
      <c r="RCV78" s="399"/>
      <c r="RCW78" s="399"/>
      <c r="RCX78" s="399"/>
      <c r="RCY78" s="399"/>
      <c r="RCZ78" s="399"/>
      <c r="RDA78" s="399"/>
      <c r="RDB78" s="918"/>
      <c r="RDC78" s="918"/>
      <c r="RDD78" s="918"/>
      <c r="RDE78" s="566"/>
      <c r="RDF78" s="399"/>
      <c r="RDG78" s="399"/>
      <c r="RDH78" s="399"/>
      <c r="RDI78" s="567"/>
      <c r="RDJ78" s="399"/>
      <c r="RDK78" s="399"/>
      <c r="RDL78" s="399"/>
      <c r="RDM78" s="399"/>
      <c r="RDN78" s="399"/>
      <c r="RDO78" s="399"/>
      <c r="RDP78" s="399"/>
      <c r="RDQ78" s="399"/>
      <c r="RDR78" s="399"/>
      <c r="RDS78" s="918"/>
      <c r="RDT78" s="918"/>
      <c r="RDU78" s="918"/>
      <c r="RDV78" s="566"/>
      <c r="RDW78" s="399"/>
      <c r="RDX78" s="399"/>
      <c r="RDY78" s="399"/>
      <c r="RDZ78" s="567"/>
      <c r="REA78" s="399"/>
      <c r="REB78" s="399"/>
      <c r="REC78" s="399"/>
      <c r="RED78" s="399"/>
      <c r="REE78" s="399"/>
      <c r="REF78" s="399"/>
      <c r="REG78" s="399"/>
      <c r="REH78" s="399"/>
      <c r="REI78" s="399"/>
      <c r="REJ78" s="918"/>
      <c r="REK78" s="918"/>
      <c r="REL78" s="918"/>
      <c r="REM78" s="566"/>
      <c r="REN78" s="399"/>
      <c r="REO78" s="399"/>
      <c r="REP78" s="399"/>
      <c r="REQ78" s="567"/>
      <c r="RER78" s="399"/>
      <c r="RES78" s="399"/>
      <c r="RET78" s="399"/>
      <c r="REU78" s="399"/>
      <c r="REV78" s="399"/>
      <c r="REW78" s="399"/>
      <c r="REX78" s="399"/>
      <c r="REY78" s="399"/>
      <c r="REZ78" s="399"/>
      <c r="RFA78" s="918"/>
      <c r="RFB78" s="918"/>
      <c r="RFC78" s="918"/>
      <c r="RFD78" s="566"/>
      <c r="RFE78" s="399"/>
      <c r="RFF78" s="399"/>
      <c r="RFG78" s="399"/>
      <c r="RFH78" s="567"/>
      <c r="RFI78" s="399"/>
      <c r="RFJ78" s="399"/>
      <c r="RFK78" s="399"/>
      <c r="RFL78" s="399"/>
      <c r="RFM78" s="399"/>
      <c r="RFN78" s="399"/>
      <c r="RFO78" s="399"/>
      <c r="RFP78" s="399"/>
      <c r="RFQ78" s="399"/>
      <c r="RFR78" s="918"/>
      <c r="RFS78" s="918"/>
      <c r="RFT78" s="918"/>
      <c r="RFU78" s="566"/>
      <c r="RFV78" s="399"/>
      <c r="RFW78" s="399"/>
      <c r="RFX78" s="399"/>
      <c r="RFY78" s="567"/>
      <c r="RFZ78" s="399"/>
      <c r="RGA78" s="399"/>
      <c r="RGB78" s="399"/>
      <c r="RGC78" s="399"/>
      <c r="RGD78" s="399"/>
      <c r="RGE78" s="399"/>
      <c r="RGF78" s="399"/>
      <c r="RGG78" s="399"/>
      <c r="RGH78" s="399"/>
      <c r="RGI78" s="918"/>
      <c r="RGJ78" s="918"/>
      <c r="RGK78" s="918"/>
      <c r="RGL78" s="566"/>
      <c r="RGM78" s="399"/>
      <c r="RGN78" s="399"/>
      <c r="RGO78" s="399"/>
      <c r="RGP78" s="567"/>
      <c r="RGQ78" s="399"/>
      <c r="RGR78" s="399"/>
      <c r="RGS78" s="399"/>
      <c r="RGT78" s="399"/>
      <c r="RGU78" s="399"/>
      <c r="RGV78" s="399"/>
      <c r="RGW78" s="399"/>
      <c r="RGX78" s="399"/>
      <c r="RGY78" s="399"/>
      <c r="RGZ78" s="918"/>
      <c r="RHA78" s="918"/>
      <c r="RHB78" s="918"/>
      <c r="RHC78" s="566"/>
      <c r="RHD78" s="399"/>
      <c r="RHE78" s="399"/>
      <c r="RHF78" s="399"/>
      <c r="RHG78" s="567"/>
      <c r="RHH78" s="399"/>
      <c r="RHI78" s="399"/>
      <c r="RHJ78" s="399"/>
      <c r="RHK78" s="399"/>
      <c r="RHL78" s="399"/>
      <c r="RHM78" s="399"/>
      <c r="RHN78" s="399"/>
      <c r="RHO78" s="399"/>
      <c r="RHP78" s="399"/>
      <c r="RHQ78" s="918"/>
      <c r="RHR78" s="918"/>
      <c r="RHS78" s="918"/>
      <c r="RHT78" s="566"/>
      <c r="RHU78" s="399"/>
      <c r="RHV78" s="399"/>
      <c r="RHW78" s="399"/>
      <c r="RHX78" s="567"/>
      <c r="RHY78" s="399"/>
      <c r="RHZ78" s="399"/>
      <c r="RIA78" s="399"/>
      <c r="RIB78" s="399"/>
      <c r="RIC78" s="399"/>
      <c r="RID78" s="399"/>
      <c r="RIE78" s="399"/>
      <c r="RIF78" s="399"/>
      <c r="RIG78" s="399"/>
      <c r="RIH78" s="918"/>
      <c r="RII78" s="918"/>
      <c r="RIJ78" s="918"/>
      <c r="RIK78" s="566"/>
      <c r="RIL78" s="399"/>
      <c r="RIM78" s="399"/>
      <c r="RIN78" s="399"/>
      <c r="RIO78" s="567"/>
      <c r="RIP78" s="399"/>
      <c r="RIQ78" s="399"/>
      <c r="RIR78" s="399"/>
      <c r="RIS78" s="399"/>
      <c r="RIT78" s="399"/>
      <c r="RIU78" s="399"/>
      <c r="RIV78" s="399"/>
      <c r="RIW78" s="399"/>
      <c r="RIX78" s="399"/>
      <c r="RIY78" s="918"/>
      <c r="RIZ78" s="918"/>
      <c r="RJA78" s="918"/>
      <c r="RJB78" s="566"/>
      <c r="RJC78" s="399"/>
      <c r="RJD78" s="399"/>
      <c r="RJE78" s="399"/>
      <c r="RJF78" s="567"/>
      <c r="RJG78" s="399"/>
      <c r="RJH78" s="399"/>
      <c r="RJI78" s="399"/>
      <c r="RJJ78" s="399"/>
      <c r="RJK78" s="399"/>
      <c r="RJL78" s="399"/>
      <c r="RJM78" s="399"/>
      <c r="RJN78" s="399"/>
      <c r="RJO78" s="399"/>
      <c r="RJP78" s="918"/>
      <c r="RJQ78" s="918"/>
      <c r="RJR78" s="918"/>
      <c r="RJS78" s="566"/>
      <c r="RJT78" s="399"/>
      <c r="RJU78" s="399"/>
      <c r="RJV78" s="399"/>
      <c r="RJW78" s="567"/>
      <c r="RJX78" s="399"/>
      <c r="RJY78" s="399"/>
      <c r="RJZ78" s="399"/>
      <c r="RKA78" s="399"/>
      <c r="RKB78" s="399"/>
      <c r="RKC78" s="399"/>
      <c r="RKD78" s="399"/>
      <c r="RKE78" s="399"/>
      <c r="RKF78" s="399"/>
      <c r="RKG78" s="918"/>
      <c r="RKH78" s="918"/>
      <c r="RKI78" s="918"/>
      <c r="RKJ78" s="566"/>
      <c r="RKK78" s="399"/>
      <c r="RKL78" s="399"/>
      <c r="RKM78" s="399"/>
      <c r="RKN78" s="567"/>
      <c r="RKO78" s="399"/>
      <c r="RKP78" s="399"/>
      <c r="RKQ78" s="399"/>
      <c r="RKR78" s="399"/>
      <c r="RKS78" s="399"/>
      <c r="RKT78" s="399"/>
      <c r="RKU78" s="399"/>
      <c r="RKV78" s="399"/>
      <c r="RKW78" s="399"/>
      <c r="RKX78" s="918"/>
      <c r="RKY78" s="918"/>
      <c r="RKZ78" s="918"/>
      <c r="RLA78" s="566"/>
      <c r="RLB78" s="399"/>
      <c r="RLC78" s="399"/>
      <c r="RLD78" s="399"/>
      <c r="RLE78" s="567"/>
      <c r="RLF78" s="399"/>
      <c r="RLG78" s="399"/>
      <c r="RLH78" s="399"/>
      <c r="RLI78" s="399"/>
      <c r="RLJ78" s="399"/>
      <c r="RLK78" s="399"/>
      <c r="RLL78" s="399"/>
      <c r="RLM78" s="399"/>
      <c r="RLN78" s="399"/>
      <c r="RLO78" s="918"/>
      <c r="RLP78" s="918"/>
      <c r="RLQ78" s="918"/>
      <c r="RLR78" s="566"/>
      <c r="RLS78" s="399"/>
      <c r="RLT78" s="399"/>
      <c r="RLU78" s="399"/>
      <c r="RLV78" s="567"/>
      <c r="RLW78" s="399"/>
      <c r="RLX78" s="399"/>
      <c r="RLY78" s="399"/>
      <c r="RLZ78" s="399"/>
      <c r="RMA78" s="399"/>
      <c r="RMB78" s="399"/>
      <c r="RMC78" s="399"/>
      <c r="RMD78" s="399"/>
      <c r="RME78" s="399"/>
      <c r="RMF78" s="918"/>
      <c r="RMG78" s="918"/>
      <c r="RMH78" s="918"/>
      <c r="RMI78" s="566"/>
      <c r="RMJ78" s="399"/>
      <c r="RMK78" s="399"/>
      <c r="RML78" s="399"/>
      <c r="RMM78" s="567"/>
      <c r="RMN78" s="399"/>
      <c r="RMO78" s="399"/>
      <c r="RMP78" s="399"/>
      <c r="RMQ78" s="399"/>
      <c r="RMR78" s="399"/>
      <c r="RMS78" s="399"/>
      <c r="RMT78" s="399"/>
      <c r="RMU78" s="399"/>
      <c r="RMV78" s="399"/>
      <c r="RMW78" s="918"/>
      <c r="RMX78" s="918"/>
      <c r="RMY78" s="918"/>
      <c r="RMZ78" s="566"/>
      <c r="RNA78" s="399"/>
      <c r="RNB78" s="399"/>
      <c r="RNC78" s="399"/>
      <c r="RND78" s="567"/>
      <c r="RNE78" s="399"/>
      <c r="RNF78" s="399"/>
      <c r="RNG78" s="399"/>
      <c r="RNH78" s="399"/>
      <c r="RNI78" s="399"/>
      <c r="RNJ78" s="399"/>
      <c r="RNK78" s="399"/>
      <c r="RNL78" s="399"/>
      <c r="RNM78" s="399"/>
      <c r="RNN78" s="918"/>
      <c r="RNO78" s="918"/>
      <c r="RNP78" s="918"/>
      <c r="RNQ78" s="566"/>
      <c r="RNR78" s="399"/>
      <c r="RNS78" s="399"/>
      <c r="RNT78" s="399"/>
      <c r="RNU78" s="567"/>
      <c r="RNV78" s="399"/>
      <c r="RNW78" s="399"/>
      <c r="RNX78" s="399"/>
      <c r="RNY78" s="399"/>
      <c r="RNZ78" s="399"/>
      <c r="ROA78" s="399"/>
      <c r="ROB78" s="399"/>
      <c r="ROC78" s="399"/>
      <c r="ROD78" s="399"/>
      <c r="ROE78" s="918"/>
      <c r="ROF78" s="918"/>
      <c r="ROG78" s="918"/>
      <c r="ROH78" s="566"/>
      <c r="ROI78" s="399"/>
      <c r="ROJ78" s="399"/>
      <c r="ROK78" s="399"/>
      <c r="ROL78" s="567"/>
      <c r="ROM78" s="399"/>
      <c r="RON78" s="399"/>
      <c r="ROO78" s="399"/>
      <c r="ROP78" s="399"/>
      <c r="ROQ78" s="399"/>
      <c r="ROR78" s="399"/>
      <c r="ROS78" s="399"/>
      <c r="ROT78" s="399"/>
      <c r="ROU78" s="399"/>
      <c r="ROV78" s="918"/>
      <c r="ROW78" s="918"/>
      <c r="ROX78" s="918"/>
      <c r="ROY78" s="566"/>
      <c r="ROZ78" s="399"/>
      <c r="RPA78" s="399"/>
      <c r="RPB78" s="399"/>
      <c r="RPC78" s="567"/>
      <c r="RPD78" s="399"/>
      <c r="RPE78" s="399"/>
      <c r="RPF78" s="399"/>
      <c r="RPG78" s="399"/>
      <c r="RPH78" s="399"/>
      <c r="RPI78" s="399"/>
      <c r="RPJ78" s="399"/>
      <c r="RPK78" s="399"/>
      <c r="RPL78" s="399"/>
      <c r="RPM78" s="918"/>
      <c r="RPN78" s="918"/>
      <c r="RPO78" s="918"/>
      <c r="RPP78" s="566"/>
      <c r="RPQ78" s="399"/>
      <c r="RPR78" s="399"/>
      <c r="RPS78" s="399"/>
      <c r="RPT78" s="567"/>
      <c r="RPU78" s="399"/>
      <c r="RPV78" s="399"/>
      <c r="RPW78" s="399"/>
      <c r="RPX78" s="399"/>
      <c r="RPY78" s="399"/>
      <c r="RPZ78" s="399"/>
      <c r="RQA78" s="399"/>
      <c r="RQB78" s="399"/>
      <c r="RQC78" s="399"/>
      <c r="RQD78" s="918"/>
      <c r="RQE78" s="918"/>
      <c r="RQF78" s="918"/>
      <c r="RQG78" s="566"/>
      <c r="RQH78" s="399"/>
      <c r="RQI78" s="399"/>
      <c r="RQJ78" s="399"/>
      <c r="RQK78" s="567"/>
      <c r="RQL78" s="399"/>
      <c r="RQM78" s="399"/>
      <c r="RQN78" s="399"/>
      <c r="RQO78" s="399"/>
      <c r="RQP78" s="399"/>
      <c r="RQQ78" s="399"/>
      <c r="RQR78" s="399"/>
      <c r="RQS78" s="399"/>
      <c r="RQT78" s="399"/>
      <c r="RQU78" s="918"/>
      <c r="RQV78" s="918"/>
      <c r="RQW78" s="918"/>
      <c r="RQX78" s="566"/>
      <c r="RQY78" s="399"/>
      <c r="RQZ78" s="399"/>
      <c r="RRA78" s="399"/>
      <c r="RRB78" s="567"/>
      <c r="RRC78" s="399"/>
      <c r="RRD78" s="399"/>
      <c r="RRE78" s="399"/>
      <c r="RRF78" s="399"/>
      <c r="RRG78" s="399"/>
      <c r="RRH78" s="399"/>
      <c r="RRI78" s="399"/>
      <c r="RRJ78" s="399"/>
      <c r="RRK78" s="399"/>
      <c r="RRL78" s="918"/>
      <c r="RRM78" s="918"/>
      <c r="RRN78" s="918"/>
      <c r="RRO78" s="566"/>
      <c r="RRP78" s="399"/>
      <c r="RRQ78" s="399"/>
      <c r="RRR78" s="399"/>
      <c r="RRS78" s="567"/>
      <c r="RRT78" s="399"/>
      <c r="RRU78" s="399"/>
      <c r="RRV78" s="399"/>
      <c r="RRW78" s="399"/>
      <c r="RRX78" s="399"/>
      <c r="RRY78" s="399"/>
      <c r="RRZ78" s="399"/>
      <c r="RSA78" s="399"/>
      <c r="RSB78" s="399"/>
      <c r="RSC78" s="918"/>
      <c r="RSD78" s="918"/>
      <c r="RSE78" s="918"/>
      <c r="RSF78" s="566"/>
      <c r="RSG78" s="399"/>
      <c r="RSH78" s="399"/>
      <c r="RSI78" s="399"/>
      <c r="RSJ78" s="567"/>
      <c r="RSK78" s="399"/>
      <c r="RSL78" s="399"/>
      <c r="RSM78" s="399"/>
      <c r="RSN78" s="399"/>
      <c r="RSO78" s="399"/>
      <c r="RSP78" s="399"/>
      <c r="RSQ78" s="399"/>
      <c r="RSR78" s="399"/>
      <c r="RSS78" s="399"/>
      <c r="RST78" s="918"/>
      <c r="RSU78" s="918"/>
      <c r="RSV78" s="918"/>
      <c r="RSW78" s="566"/>
      <c r="RSX78" s="399"/>
      <c r="RSY78" s="399"/>
      <c r="RSZ78" s="399"/>
      <c r="RTA78" s="567"/>
      <c r="RTB78" s="399"/>
      <c r="RTC78" s="399"/>
      <c r="RTD78" s="399"/>
      <c r="RTE78" s="399"/>
      <c r="RTF78" s="399"/>
      <c r="RTG78" s="399"/>
      <c r="RTH78" s="399"/>
      <c r="RTI78" s="399"/>
      <c r="RTJ78" s="399"/>
      <c r="RTK78" s="918"/>
      <c r="RTL78" s="918"/>
      <c r="RTM78" s="918"/>
      <c r="RTN78" s="566"/>
      <c r="RTO78" s="399"/>
      <c r="RTP78" s="399"/>
      <c r="RTQ78" s="399"/>
      <c r="RTR78" s="567"/>
      <c r="RTS78" s="399"/>
      <c r="RTT78" s="399"/>
      <c r="RTU78" s="399"/>
      <c r="RTV78" s="399"/>
      <c r="RTW78" s="399"/>
      <c r="RTX78" s="399"/>
      <c r="RTY78" s="399"/>
      <c r="RTZ78" s="399"/>
      <c r="RUA78" s="399"/>
      <c r="RUB78" s="918"/>
      <c r="RUC78" s="918"/>
      <c r="RUD78" s="918"/>
      <c r="RUE78" s="566"/>
      <c r="RUF78" s="399"/>
      <c r="RUG78" s="399"/>
      <c r="RUH78" s="399"/>
      <c r="RUI78" s="567"/>
      <c r="RUJ78" s="399"/>
      <c r="RUK78" s="399"/>
      <c r="RUL78" s="399"/>
      <c r="RUM78" s="399"/>
      <c r="RUN78" s="399"/>
      <c r="RUO78" s="399"/>
      <c r="RUP78" s="399"/>
      <c r="RUQ78" s="399"/>
      <c r="RUR78" s="399"/>
      <c r="RUS78" s="918"/>
      <c r="RUT78" s="918"/>
      <c r="RUU78" s="918"/>
      <c r="RUV78" s="566"/>
      <c r="RUW78" s="399"/>
      <c r="RUX78" s="399"/>
      <c r="RUY78" s="399"/>
      <c r="RUZ78" s="567"/>
      <c r="RVA78" s="399"/>
      <c r="RVB78" s="399"/>
      <c r="RVC78" s="399"/>
      <c r="RVD78" s="399"/>
      <c r="RVE78" s="399"/>
      <c r="RVF78" s="399"/>
      <c r="RVG78" s="399"/>
      <c r="RVH78" s="399"/>
      <c r="RVI78" s="399"/>
      <c r="RVJ78" s="918"/>
      <c r="RVK78" s="918"/>
      <c r="RVL78" s="918"/>
      <c r="RVM78" s="566"/>
      <c r="RVN78" s="399"/>
      <c r="RVO78" s="399"/>
      <c r="RVP78" s="399"/>
      <c r="RVQ78" s="567"/>
      <c r="RVR78" s="399"/>
      <c r="RVS78" s="399"/>
      <c r="RVT78" s="399"/>
      <c r="RVU78" s="399"/>
      <c r="RVV78" s="399"/>
      <c r="RVW78" s="399"/>
      <c r="RVX78" s="399"/>
      <c r="RVY78" s="399"/>
      <c r="RVZ78" s="399"/>
      <c r="RWA78" s="918"/>
      <c r="RWB78" s="918"/>
      <c r="RWC78" s="918"/>
      <c r="RWD78" s="566"/>
      <c r="RWE78" s="399"/>
      <c r="RWF78" s="399"/>
      <c r="RWG78" s="399"/>
      <c r="RWH78" s="567"/>
      <c r="RWI78" s="399"/>
      <c r="RWJ78" s="399"/>
      <c r="RWK78" s="399"/>
      <c r="RWL78" s="399"/>
      <c r="RWM78" s="399"/>
      <c r="RWN78" s="399"/>
      <c r="RWO78" s="399"/>
      <c r="RWP78" s="399"/>
      <c r="RWQ78" s="399"/>
      <c r="RWR78" s="918"/>
      <c r="RWS78" s="918"/>
      <c r="RWT78" s="918"/>
      <c r="RWU78" s="566"/>
      <c r="RWV78" s="399"/>
      <c r="RWW78" s="399"/>
      <c r="RWX78" s="399"/>
      <c r="RWY78" s="567"/>
      <c r="RWZ78" s="399"/>
      <c r="RXA78" s="399"/>
      <c r="RXB78" s="399"/>
      <c r="RXC78" s="399"/>
      <c r="RXD78" s="399"/>
      <c r="RXE78" s="399"/>
      <c r="RXF78" s="399"/>
      <c r="RXG78" s="399"/>
      <c r="RXH78" s="399"/>
      <c r="RXI78" s="918"/>
      <c r="RXJ78" s="918"/>
      <c r="RXK78" s="918"/>
      <c r="RXL78" s="566"/>
      <c r="RXM78" s="399"/>
      <c r="RXN78" s="399"/>
      <c r="RXO78" s="399"/>
      <c r="RXP78" s="567"/>
      <c r="RXQ78" s="399"/>
      <c r="RXR78" s="399"/>
      <c r="RXS78" s="399"/>
      <c r="RXT78" s="399"/>
      <c r="RXU78" s="399"/>
      <c r="RXV78" s="399"/>
      <c r="RXW78" s="399"/>
      <c r="RXX78" s="399"/>
      <c r="RXY78" s="399"/>
      <c r="RXZ78" s="918"/>
      <c r="RYA78" s="918"/>
      <c r="RYB78" s="918"/>
      <c r="RYC78" s="566"/>
      <c r="RYD78" s="399"/>
      <c r="RYE78" s="399"/>
      <c r="RYF78" s="399"/>
      <c r="RYG78" s="567"/>
      <c r="RYH78" s="399"/>
      <c r="RYI78" s="399"/>
      <c r="RYJ78" s="399"/>
      <c r="RYK78" s="399"/>
      <c r="RYL78" s="399"/>
      <c r="RYM78" s="399"/>
      <c r="RYN78" s="399"/>
      <c r="RYO78" s="399"/>
      <c r="RYP78" s="399"/>
      <c r="RYQ78" s="918"/>
      <c r="RYR78" s="918"/>
      <c r="RYS78" s="918"/>
      <c r="RYT78" s="566"/>
      <c r="RYU78" s="399"/>
      <c r="RYV78" s="399"/>
      <c r="RYW78" s="399"/>
      <c r="RYX78" s="567"/>
      <c r="RYY78" s="399"/>
      <c r="RYZ78" s="399"/>
      <c r="RZA78" s="399"/>
      <c r="RZB78" s="399"/>
      <c r="RZC78" s="399"/>
      <c r="RZD78" s="399"/>
      <c r="RZE78" s="399"/>
      <c r="RZF78" s="399"/>
      <c r="RZG78" s="399"/>
      <c r="RZH78" s="918"/>
      <c r="RZI78" s="918"/>
      <c r="RZJ78" s="918"/>
      <c r="RZK78" s="566"/>
      <c r="RZL78" s="399"/>
      <c r="RZM78" s="399"/>
      <c r="RZN78" s="399"/>
      <c r="RZO78" s="567"/>
      <c r="RZP78" s="399"/>
      <c r="RZQ78" s="399"/>
      <c r="RZR78" s="399"/>
      <c r="RZS78" s="399"/>
      <c r="RZT78" s="399"/>
      <c r="RZU78" s="399"/>
      <c r="RZV78" s="399"/>
      <c r="RZW78" s="399"/>
      <c r="RZX78" s="399"/>
      <c r="RZY78" s="918"/>
      <c r="RZZ78" s="918"/>
      <c r="SAA78" s="918"/>
      <c r="SAB78" s="566"/>
      <c r="SAC78" s="399"/>
      <c r="SAD78" s="399"/>
      <c r="SAE78" s="399"/>
      <c r="SAF78" s="567"/>
      <c r="SAG78" s="399"/>
      <c r="SAH78" s="399"/>
      <c r="SAI78" s="399"/>
      <c r="SAJ78" s="399"/>
      <c r="SAK78" s="399"/>
      <c r="SAL78" s="399"/>
      <c r="SAM78" s="399"/>
      <c r="SAN78" s="399"/>
      <c r="SAO78" s="399"/>
      <c r="SAP78" s="918"/>
      <c r="SAQ78" s="918"/>
      <c r="SAR78" s="918"/>
      <c r="SAS78" s="566"/>
      <c r="SAT78" s="399"/>
      <c r="SAU78" s="399"/>
      <c r="SAV78" s="399"/>
      <c r="SAW78" s="567"/>
      <c r="SAX78" s="399"/>
      <c r="SAY78" s="399"/>
      <c r="SAZ78" s="399"/>
      <c r="SBA78" s="399"/>
      <c r="SBB78" s="399"/>
      <c r="SBC78" s="399"/>
      <c r="SBD78" s="399"/>
      <c r="SBE78" s="399"/>
      <c r="SBF78" s="399"/>
      <c r="SBG78" s="918"/>
      <c r="SBH78" s="918"/>
      <c r="SBI78" s="918"/>
      <c r="SBJ78" s="566"/>
      <c r="SBK78" s="399"/>
      <c r="SBL78" s="399"/>
      <c r="SBM78" s="399"/>
      <c r="SBN78" s="567"/>
      <c r="SBO78" s="399"/>
      <c r="SBP78" s="399"/>
      <c r="SBQ78" s="399"/>
      <c r="SBR78" s="399"/>
      <c r="SBS78" s="399"/>
      <c r="SBT78" s="399"/>
      <c r="SBU78" s="399"/>
      <c r="SBV78" s="399"/>
      <c r="SBW78" s="399"/>
      <c r="SBX78" s="918"/>
      <c r="SBY78" s="918"/>
      <c r="SBZ78" s="918"/>
      <c r="SCA78" s="566"/>
      <c r="SCB78" s="399"/>
      <c r="SCC78" s="399"/>
      <c r="SCD78" s="399"/>
      <c r="SCE78" s="567"/>
      <c r="SCF78" s="399"/>
      <c r="SCG78" s="399"/>
      <c r="SCH78" s="399"/>
      <c r="SCI78" s="399"/>
      <c r="SCJ78" s="399"/>
      <c r="SCK78" s="399"/>
      <c r="SCL78" s="399"/>
      <c r="SCM78" s="399"/>
      <c r="SCN78" s="399"/>
      <c r="SCO78" s="918"/>
      <c r="SCP78" s="918"/>
      <c r="SCQ78" s="918"/>
      <c r="SCR78" s="566"/>
      <c r="SCS78" s="399"/>
      <c r="SCT78" s="399"/>
      <c r="SCU78" s="399"/>
      <c r="SCV78" s="567"/>
      <c r="SCW78" s="399"/>
      <c r="SCX78" s="399"/>
      <c r="SCY78" s="399"/>
      <c r="SCZ78" s="399"/>
      <c r="SDA78" s="399"/>
      <c r="SDB78" s="399"/>
      <c r="SDC78" s="399"/>
      <c r="SDD78" s="399"/>
      <c r="SDE78" s="399"/>
      <c r="SDF78" s="918"/>
      <c r="SDG78" s="918"/>
      <c r="SDH78" s="918"/>
      <c r="SDI78" s="566"/>
      <c r="SDJ78" s="399"/>
      <c r="SDK78" s="399"/>
      <c r="SDL78" s="399"/>
      <c r="SDM78" s="567"/>
      <c r="SDN78" s="399"/>
      <c r="SDO78" s="399"/>
      <c r="SDP78" s="399"/>
      <c r="SDQ78" s="399"/>
      <c r="SDR78" s="399"/>
      <c r="SDS78" s="399"/>
      <c r="SDT78" s="399"/>
      <c r="SDU78" s="399"/>
      <c r="SDV78" s="399"/>
      <c r="SDW78" s="918"/>
      <c r="SDX78" s="918"/>
      <c r="SDY78" s="918"/>
      <c r="SDZ78" s="566"/>
      <c r="SEA78" s="399"/>
      <c r="SEB78" s="399"/>
      <c r="SEC78" s="399"/>
      <c r="SED78" s="567"/>
      <c r="SEE78" s="399"/>
      <c r="SEF78" s="399"/>
      <c r="SEG78" s="399"/>
      <c r="SEH78" s="399"/>
      <c r="SEI78" s="399"/>
      <c r="SEJ78" s="399"/>
      <c r="SEK78" s="399"/>
      <c r="SEL78" s="399"/>
      <c r="SEM78" s="399"/>
      <c r="SEN78" s="918"/>
      <c r="SEO78" s="918"/>
      <c r="SEP78" s="918"/>
      <c r="SEQ78" s="566"/>
      <c r="SER78" s="399"/>
      <c r="SES78" s="399"/>
      <c r="SET78" s="399"/>
      <c r="SEU78" s="567"/>
      <c r="SEV78" s="399"/>
      <c r="SEW78" s="399"/>
      <c r="SEX78" s="399"/>
      <c r="SEY78" s="399"/>
      <c r="SEZ78" s="399"/>
      <c r="SFA78" s="399"/>
      <c r="SFB78" s="399"/>
      <c r="SFC78" s="399"/>
      <c r="SFD78" s="399"/>
      <c r="SFE78" s="918"/>
      <c r="SFF78" s="918"/>
      <c r="SFG78" s="918"/>
      <c r="SFH78" s="566"/>
      <c r="SFI78" s="399"/>
      <c r="SFJ78" s="399"/>
      <c r="SFK78" s="399"/>
      <c r="SFL78" s="567"/>
      <c r="SFM78" s="399"/>
      <c r="SFN78" s="399"/>
      <c r="SFO78" s="399"/>
      <c r="SFP78" s="399"/>
      <c r="SFQ78" s="399"/>
      <c r="SFR78" s="399"/>
      <c r="SFS78" s="399"/>
      <c r="SFT78" s="399"/>
      <c r="SFU78" s="399"/>
      <c r="SFV78" s="918"/>
      <c r="SFW78" s="918"/>
      <c r="SFX78" s="918"/>
      <c r="SFY78" s="566"/>
      <c r="SFZ78" s="399"/>
      <c r="SGA78" s="399"/>
      <c r="SGB78" s="399"/>
      <c r="SGC78" s="567"/>
      <c r="SGD78" s="399"/>
      <c r="SGE78" s="399"/>
      <c r="SGF78" s="399"/>
      <c r="SGG78" s="399"/>
      <c r="SGH78" s="399"/>
      <c r="SGI78" s="399"/>
      <c r="SGJ78" s="399"/>
      <c r="SGK78" s="399"/>
      <c r="SGL78" s="399"/>
      <c r="SGM78" s="918"/>
      <c r="SGN78" s="918"/>
      <c r="SGO78" s="918"/>
      <c r="SGP78" s="566"/>
      <c r="SGQ78" s="399"/>
      <c r="SGR78" s="399"/>
      <c r="SGS78" s="399"/>
      <c r="SGT78" s="567"/>
      <c r="SGU78" s="399"/>
      <c r="SGV78" s="399"/>
      <c r="SGW78" s="399"/>
      <c r="SGX78" s="399"/>
      <c r="SGY78" s="399"/>
      <c r="SGZ78" s="399"/>
      <c r="SHA78" s="399"/>
      <c r="SHB78" s="399"/>
      <c r="SHC78" s="399"/>
      <c r="SHD78" s="918"/>
      <c r="SHE78" s="918"/>
      <c r="SHF78" s="918"/>
      <c r="SHG78" s="566"/>
      <c r="SHH78" s="399"/>
      <c r="SHI78" s="399"/>
      <c r="SHJ78" s="399"/>
      <c r="SHK78" s="567"/>
      <c r="SHL78" s="399"/>
      <c r="SHM78" s="399"/>
      <c r="SHN78" s="399"/>
      <c r="SHO78" s="399"/>
      <c r="SHP78" s="399"/>
      <c r="SHQ78" s="399"/>
      <c r="SHR78" s="399"/>
      <c r="SHS78" s="399"/>
      <c r="SHT78" s="399"/>
      <c r="SHU78" s="918"/>
      <c r="SHV78" s="918"/>
      <c r="SHW78" s="918"/>
      <c r="SHX78" s="566"/>
      <c r="SHY78" s="399"/>
      <c r="SHZ78" s="399"/>
      <c r="SIA78" s="399"/>
      <c r="SIB78" s="567"/>
      <c r="SIC78" s="399"/>
      <c r="SID78" s="399"/>
      <c r="SIE78" s="399"/>
      <c r="SIF78" s="399"/>
      <c r="SIG78" s="399"/>
      <c r="SIH78" s="399"/>
      <c r="SII78" s="399"/>
      <c r="SIJ78" s="399"/>
      <c r="SIK78" s="399"/>
      <c r="SIL78" s="918"/>
      <c r="SIM78" s="918"/>
      <c r="SIN78" s="918"/>
      <c r="SIO78" s="566"/>
      <c r="SIP78" s="399"/>
      <c r="SIQ78" s="399"/>
      <c r="SIR78" s="399"/>
      <c r="SIS78" s="567"/>
      <c r="SIT78" s="399"/>
      <c r="SIU78" s="399"/>
      <c r="SIV78" s="399"/>
      <c r="SIW78" s="399"/>
      <c r="SIX78" s="399"/>
      <c r="SIY78" s="399"/>
      <c r="SIZ78" s="399"/>
      <c r="SJA78" s="399"/>
      <c r="SJB78" s="399"/>
      <c r="SJC78" s="918"/>
      <c r="SJD78" s="918"/>
      <c r="SJE78" s="918"/>
      <c r="SJF78" s="566"/>
      <c r="SJG78" s="399"/>
      <c r="SJH78" s="399"/>
      <c r="SJI78" s="399"/>
      <c r="SJJ78" s="567"/>
      <c r="SJK78" s="399"/>
      <c r="SJL78" s="399"/>
      <c r="SJM78" s="399"/>
      <c r="SJN78" s="399"/>
      <c r="SJO78" s="399"/>
      <c r="SJP78" s="399"/>
      <c r="SJQ78" s="399"/>
      <c r="SJR78" s="399"/>
      <c r="SJS78" s="399"/>
      <c r="SJT78" s="918"/>
      <c r="SJU78" s="918"/>
      <c r="SJV78" s="918"/>
      <c r="SJW78" s="566"/>
      <c r="SJX78" s="399"/>
      <c r="SJY78" s="399"/>
      <c r="SJZ78" s="399"/>
      <c r="SKA78" s="567"/>
      <c r="SKB78" s="399"/>
      <c r="SKC78" s="399"/>
      <c r="SKD78" s="399"/>
      <c r="SKE78" s="399"/>
      <c r="SKF78" s="399"/>
      <c r="SKG78" s="399"/>
      <c r="SKH78" s="399"/>
      <c r="SKI78" s="399"/>
      <c r="SKJ78" s="399"/>
      <c r="SKK78" s="918"/>
      <c r="SKL78" s="918"/>
      <c r="SKM78" s="918"/>
      <c r="SKN78" s="566"/>
      <c r="SKO78" s="399"/>
      <c r="SKP78" s="399"/>
      <c r="SKQ78" s="399"/>
      <c r="SKR78" s="567"/>
      <c r="SKS78" s="399"/>
      <c r="SKT78" s="399"/>
      <c r="SKU78" s="399"/>
      <c r="SKV78" s="399"/>
      <c r="SKW78" s="399"/>
      <c r="SKX78" s="399"/>
      <c r="SKY78" s="399"/>
      <c r="SKZ78" s="399"/>
      <c r="SLA78" s="399"/>
      <c r="SLB78" s="918"/>
      <c r="SLC78" s="918"/>
      <c r="SLD78" s="918"/>
      <c r="SLE78" s="566"/>
      <c r="SLF78" s="399"/>
      <c r="SLG78" s="399"/>
      <c r="SLH78" s="399"/>
      <c r="SLI78" s="567"/>
      <c r="SLJ78" s="399"/>
      <c r="SLK78" s="399"/>
      <c r="SLL78" s="399"/>
      <c r="SLM78" s="399"/>
      <c r="SLN78" s="399"/>
      <c r="SLO78" s="399"/>
      <c r="SLP78" s="399"/>
      <c r="SLQ78" s="399"/>
      <c r="SLR78" s="399"/>
      <c r="SLS78" s="918"/>
      <c r="SLT78" s="918"/>
      <c r="SLU78" s="918"/>
      <c r="SLV78" s="566"/>
      <c r="SLW78" s="399"/>
      <c r="SLX78" s="399"/>
      <c r="SLY78" s="399"/>
      <c r="SLZ78" s="567"/>
      <c r="SMA78" s="399"/>
      <c r="SMB78" s="399"/>
      <c r="SMC78" s="399"/>
      <c r="SMD78" s="399"/>
      <c r="SME78" s="399"/>
      <c r="SMF78" s="399"/>
      <c r="SMG78" s="399"/>
      <c r="SMH78" s="399"/>
      <c r="SMI78" s="399"/>
      <c r="SMJ78" s="918"/>
      <c r="SMK78" s="918"/>
      <c r="SML78" s="918"/>
      <c r="SMM78" s="566"/>
      <c r="SMN78" s="399"/>
      <c r="SMO78" s="399"/>
      <c r="SMP78" s="399"/>
      <c r="SMQ78" s="567"/>
      <c r="SMR78" s="399"/>
      <c r="SMS78" s="399"/>
      <c r="SMT78" s="399"/>
      <c r="SMU78" s="399"/>
      <c r="SMV78" s="399"/>
      <c r="SMW78" s="399"/>
      <c r="SMX78" s="399"/>
      <c r="SMY78" s="399"/>
      <c r="SMZ78" s="399"/>
      <c r="SNA78" s="918"/>
      <c r="SNB78" s="918"/>
      <c r="SNC78" s="918"/>
      <c r="SND78" s="566"/>
      <c r="SNE78" s="399"/>
      <c r="SNF78" s="399"/>
      <c r="SNG78" s="399"/>
      <c r="SNH78" s="567"/>
      <c r="SNI78" s="399"/>
      <c r="SNJ78" s="399"/>
      <c r="SNK78" s="399"/>
      <c r="SNL78" s="399"/>
      <c r="SNM78" s="399"/>
      <c r="SNN78" s="399"/>
      <c r="SNO78" s="399"/>
      <c r="SNP78" s="399"/>
      <c r="SNQ78" s="399"/>
      <c r="SNR78" s="918"/>
      <c r="SNS78" s="918"/>
      <c r="SNT78" s="918"/>
      <c r="SNU78" s="566"/>
      <c r="SNV78" s="399"/>
      <c r="SNW78" s="399"/>
      <c r="SNX78" s="399"/>
      <c r="SNY78" s="567"/>
      <c r="SNZ78" s="399"/>
      <c r="SOA78" s="399"/>
      <c r="SOB78" s="399"/>
      <c r="SOC78" s="399"/>
      <c r="SOD78" s="399"/>
      <c r="SOE78" s="399"/>
      <c r="SOF78" s="399"/>
      <c r="SOG78" s="399"/>
      <c r="SOH78" s="399"/>
      <c r="SOI78" s="918"/>
      <c r="SOJ78" s="918"/>
      <c r="SOK78" s="918"/>
      <c r="SOL78" s="566"/>
      <c r="SOM78" s="399"/>
      <c r="SON78" s="399"/>
      <c r="SOO78" s="399"/>
      <c r="SOP78" s="567"/>
      <c r="SOQ78" s="399"/>
      <c r="SOR78" s="399"/>
      <c r="SOS78" s="399"/>
      <c r="SOT78" s="399"/>
      <c r="SOU78" s="399"/>
      <c r="SOV78" s="399"/>
      <c r="SOW78" s="399"/>
      <c r="SOX78" s="399"/>
      <c r="SOY78" s="399"/>
      <c r="SOZ78" s="918"/>
      <c r="SPA78" s="918"/>
      <c r="SPB78" s="918"/>
      <c r="SPC78" s="566"/>
      <c r="SPD78" s="399"/>
      <c r="SPE78" s="399"/>
      <c r="SPF78" s="399"/>
      <c r="SPG78" s="567"/>
      <c r="SPH78" s="399"/>
      <c r="SPI78" s="399"/>
      <c r="SPJ78" s="399"/>
      <c r="SPK78" s="399"/>
      <c r="SPL78" s="399"/>
      <c r="SPM78" s="399"/>
      <c r="SPN78" s="399"/>
      <c r="SPO78" s="399"/>
      <c r="SPP78" s="399"/>
      <c r="SPQ78" s="918"/>
      <c r="SPR78" s="918"/>
      <c r="SPS78" s="918"/>
      <c r="SPT78" s="566"/>
      <c r="SPU78" s="399"/>
      <c r="SPV78" s="399"/>
      <c r="SPW78" s="399"/>
      <c r="SPX78" s="567"/>
      <c r="SPY78" s="399"/>
      <c r="SPZ78" s="399"/>
      <c r="SQA78" s="399"/>
      <c r="SQB78" s="399"/>
      <c r="SQC78" s="399"/>
      <c r="SQD78" s="399"/>
      <c r="SQE78" s="399"/>
      <c r="SQF78" s="399"/>
      <c r="SQG78" s="399"/>
      <c r="SQH78" s="918"/>
      <c r="SQI78" s="918"/>
      <c r="SQJ78" s="918"/>
      <c r="SQK78" s="566"/>
      <c r="SQL78" s="399"/>
      <c r="SQM78" s="399"/>
      <c r="SQN78" s="399"/>
      <c r="SQO78" s="567"/>
      <c r="SQP78" s="399"/>
      <c r="SQQ78" s="399"/>
      <c r="SQR78" s="399"/>
      <c r="SQS78" s="399"/>
      <c r="SQT78" s="399"/>
      <c r="SQU78" s="399"/>
      <c r="SQV78" s="399"/>
      <c r="SQW78" s="399"/>
      <c r="SQX78" s="399"/>
      <c r="SQY78" s="918"/>
      <c r="SQZ78" s="918"/>
      <c r="SRA78" s="918"/>
      <c r="SRB78" s="566"/>
      <c r="SRC78" s="399"/>
      <c r="SRD78" s="399"/>
      <c r="SRE78" s="399"/>
      <c r="SRF78" s="567"/>
      <c r="SRG78" s="399"/>
      <c r="SRH78" s="399"/>
      <c r="SRI78" s="399"/>
      <c r="SRJ78" s="399"/>
      <c r="SRK78" s="399"/>
      <c r="SRL78" s="399"/>
      <c r="SRM78" s="399"/>
      <c r="SRN78" s="399"/>
      <c r="SRO78" s="399"/>
      <c r="SRP78" s="918"/>
      <c r="SRQ78" s="918"/>
      <c r="SRR78" s="918"/>
      <c r="SRS78" s="566"/>
      <c r="SRT78" s="399"/>
      <c r="SRU78" s="399"/>
      <c r="SRV78" s="399"/>
      <c r="SRW78" s="567"/>
      <c r="SRX78" s="399"/>
      <c r="SRY78" s="399"/>
      <c r="SRZ78" s="399"/>
      <c r="SSA78" s="399"/>
      <c r="SSB78" s="399"/>
      <c r="SSC78" s="399"/>
      <c r="SSD78" s="399"/>
      <c r="SSE78" s="399"/>
      <c r="SSF78" s="399"/>
      <c r="SSG78" s="918"/>
      <c r="SSH78" s="918"/>
      <c r="SSI78" s="918"/>
      <c r="SSJ78" s="566"/>
      <c r="SSK78" s="399"/>
      <c r="SSL78" s="399"/>
      <c r="SSM78" s="399"/>
      <c r="SSN78" s="567"/>
      <c r="SSO78" s="399"/>
      <c r="SSP78" s="399"/>
      <c r="SSQ78" s="399"/>
      <c r="SSR78" s="399"/>
      <c r="SSS78" s="399"/>
      <c r="SST78" s="399"/>
      <c r="SSU78" s="399"/>
      <c r="SSV78" s="399"/>
      <c r="SSW78" s="399"/>
      <c r="SSX78" s="918"/>
      <c r="SSY78" s="918"/>
      <c r="SSZ78" s="918"/>
      <c r="STA78" s="566"/>
      <c r="STB78" s="399"/>
      <c r="STC78" s="399"/>
      <c r="STD78" s="399"/>
      <c r="STE78" s="567"/>
      <c r="STF78" s="399"/>
      <c r="STG78" s="399"/>
      <c r="STH78" s="399"/>
      <c r="STI78" s="399"/>
      <c r="STJ78" s="399"/>
      <c r="STK78" s="399"/>
      <c r="STL78" s="399"/>
      <c r="STM78" s="399"/>
      <c r="STN78" s="399"/>
      <c r="STO78" s="918"/>
      <c r="STP78" s="918"/>
      <c r="STQ78" s="918"/>
      <c r="STR78" s="566"/>
      <c r="STS78" s="399"/>
      <c r="STT78" s="399"/>
      <c r="STU78" s="399"/>
      <c r="STV78" s="567"/>
      <c r="STW78" s="399"/>
      <c r="STX78" s="399"/>
      <c r="STY78" s="399"/>
      <c r="STZ78" s="399"/>
      <c r="SUA78" s="399"/>
      <c r="SUB78" s="399"/>
      <c r="SUC78" s="399"/>
      <c r="SUD78" s="399"/>
      <c r="SUE78" s="399"/>
      <c r="SUF78" s="918"/>
      <c r="SUG78" s="918"/>
      <c r="SUH78" s="918"/>
      <c r="SUI78" s="566"/>
      <c r="SUJ78" s="399"/>
      <c r="SUK78" s="399"/>
      <c r="SUL78" s="399"/>
      <c r="SUM78" s="567"/>
      <c r="SUN78" s="399"/>
      <c r="SUO78" s="399"/>
      <c r="SUP78" s="399"/>
      <c r="SUQ78" s="399"/>
      <c r="SUR78" s="399"/>
      <c r="SUS78" s="399"/>
      <c r="SUT78" s="399"/>
      <c r="SUU78" s="399"/>
      <c r="SUV78" s="399"/>
      <c r="SUW78" s="918"/>
      <c r="SUX78" s="918"/>
      <c r="SUY78" s="918"/>
      <c r="SUZ78" s="566"/>
      <c r="SVA78" s="399"/>
      <c r="SVB78" s="399"/>
      <c r="SVC78" s="399"/>
      <c r="SVD78" s="567"/>
      <c r="SVE78" s="399"/>
      <c r="SVF78" s="399"/>
      <c r="SVG78" s="399"/>
      <c r="SVH78" s="399"/>
      <c r="SVI78" s="399"/>
      <c r="SVJ78" s="399"/>
      <c r="SVK78" s="399"/>
      <c r="SVL78" s="399"/>
      <c r="SVM78" s="399"/>
      <c r="SVN78" s="918"/>
      <c r="SVO78" s="918"/>
      <c r="SVP78" s="918"/>
      <c r="SVQ78" s="566"/>
      <c r="SVR78" s="399"/>
      <c r="SVS78" s="399"/>
      <c r="SVT78" s="399"/>
      <c r="SVU78" s="567"/>
      <c r="SVV78" s="399"/>
      <c r="SVW78" s="399"/>
      <c r="SVX78" s="399"/>
      <c r="SVY78" s="399"/>
      <c r="SVZ78" s="399"/>
      <c r="SWA78" s="399"/>
      <c r="SWB78" s="399"/>
      <c r="SWC78" s="399"/>
      <c r="SWD78" s="399"/>
      <c r="SWE78" s="918"/>
      <c r="SWF78" s="918"/>
      <c r="SWG78" s="918"/>
      <c r="SWH78" s="566"/>
      <c r="SWI78" s="399"/>
      <c r="SWJ78" s="399"/>
      <c r="SWK78" s="399"/>
      <c r="SWL78" s="567"/>
      <c r="SWM78" s="399"/>
      <c r="SWN78" s="399"/>
      <c r="SWO78" s="399"/>
      <c r="SWP78" s="399"/>
      <c r="SWQ78" s="399"/>
      <c r="SWR78" s="399"/>
      <c r="SWS78" s="399"/>
      <c r="SWT78" s="399"/>
      <c r="SWU78" s="399"/>
      <c r="SWV78" s="918"/>
      <c r="SWW78" s="918"/>
      <c r="SWX78" s="918"/>
      <c r="SWY78" s="566"/>
      <c r="SWZ78" s="399"/>
      <c r="SXA78" s="399"/>
      <c r="SXB78" s="399"/>
      <c r="SXC78" s="567"/>
      <c r="SXD78" s="399"/>
      <c r="SXE78" s="399"/>
      <c r="SXF78" s="399"/>
      <c r="SXG78" s="399"/>
      <c r="SXH78" s="399"/>
      <c r="SXI78" s="399"/>
      <c r="SXJ78" s="399"/>
      <c r="SXK78" s="399"/>
      <c r="SXL78" s="399"/>
      <c r="SXM78" s="918"/>
      <c r="SXN78" s="918"/>
      <c r="SXO78" s="918"/>
      <c r="SXP78" s="566"/>
      <c r="SXQ78" s="399"/>
      <c r="SXR78" s="399"/>
      <c r="SXS78" s="399"/>
      <c r="SXT78" s="567"/>
      <c r="SXU78" s="399"/>
      <c r="SXV78" s="399"/>
      <c r="SXW78" s="399"/>
      <c r="SXX78" s="399"/>
      <c r="SXY78" s="399"/>
      <c r="SXZ78" s="399"/>
      <c r="SYA78" s="399"/>
      <c r="SYB78" s="399"/>
      <c r="SYC78" s="399"/>
      <c r="SYD78" s="918"/>
      <c r="SYE78" s="918"/>
      <c r="SYF78" s="918"/>
      <c r="SYG78" s="566"/>
      <c r="SYH78" s="399"/>
      <c r="SYI78" s="399"/>
      <c r="SYJ78" s="399"/>
      <c r="SYK78" s="567"/>
      <c r="SYL78" s="399"/>
      <c r="SYM78" s="399"/>
      <c r="SYN78" s="399"/>
      <c r="SYO78" s="399"/>
      <c r="SYP78" s="399"/>
      <c r="SYQ78" s="399"/>
      <c r="SYR78" s="399"/>
      <c r="SYS78" s="399"/>
      <c r="SYT78" s="399"/>
      <c r="SYU78" s="918"/>
      <c r="SYV78" s="918"/>
      <c r="SYW78" s="918"/>
      <c r="SYX78" s="566"/>
      <c r="SYY78" s="399"/>
      <c r="SYZ78" s="399"/>
      <c r="SZA78" s="399"/>
      <c r="SZB78" s="567"/>
      <c r="SZC78" s="399"/>
      <c r="SZD78" s="399"/>
      <c r="SZE78" s="399"/>
      <c r="SZF78" s="399"/>
      <c r="SZG78" s="399"/>
      <c r="SZH78" s="399"/>
      <c r="SZI78" s="399"/>
      <c r="SZJ78" s="399"/>
      <c r="SZK78" s="399"/>
      <c r="SZL78" s="918"/>
      <c r="SZM78" s="918"/>
      <c r="SZN78" s="918"/>
      <c r="SZO78" s="566"/>
      <c r="SZP78" s="399"/>
      <c r="SZQ78" s="399"/>
      <c r="SZR78" s="399"/>
      <c r="SZS78" s="567"/>
      <c r="SZT78" s="399"/>
      <c r="SZU78" s="399"/>
      <c r="SZV78" s="399"/>
      <c r="SZW78" s="399"/>
      <c r="SZX78" s="399"/>
      <c r="SZY78" s="399"/>
      <c r="SZZ78" s="399"/>
      <c r="TAA78" s="399"/>
      <c r="TAB78" s="399"/>
      <c r="TAC78" s="918"/>
      <c r="TAD78" s="918"/>
      <c r="TAE78" s="918"/>
      <c r="TAF78" s="566"/>
      <c r="TAG78" s="399"/>
      <c r="TAH78" s="399"/>
      <c r="TAI78" s="399"/>
      <c r="TAJ78" s="567"/>
      <c r="TAK78" s="399"/>
      <c r="TAL78" s="399"/>
      <c r="TAM78" s="399"/>
      <c r="TAN78" s="399"/>
      <c r="TAO78" s="399"/>
      <c r="TAP78" s="399"/>
      <c r="TAQ78" s="399"/>
      <c r="TAR78" s="399"/>
      <c r="TAS78" s="399"/>
      <c r="TAT78" s="918"/>
      <c r="TAU78" s="918"/>
      <c r="TAV78" s="918"/>
      <c r="TAW78" s="566"/>
      <c r="TAX78" s="399"/>
      <c r="TAY78" s="399"/>
      <c r="TAZ78" s="399"/>
      <c r="TBA78" s="567"/>
      <c r="TBB78" s="399"/>
      <c r="TBC78" s="399"/>
      <c r="TBD78" s="399"/>
      <c r="TBE78" s="399"/>
      <c r="TBF78" s="399"/>
      <c r="TBG78" s="399"/>
      <c r="TBH78" s="399"/>
      <c r="TBI78" s="399"/>
      <c r="TBJ78" s="399"/>
      <c r="TBK78" s="918"/>
      <c r="TBL78" s="918"/>
      <c r="TBM78" s="918"/>
      <c r="TBN78" s="566"/>
      <c r="TBO78" s="399"/>
      <c r="TBP78" s="399"/>
      <c r="TBQ78" s="399"/>
      <c r="TBR78" s="567"/>
      <c r="TBS78" s="399"/>
      <c r="TBT78" s="399"/>
      <c r="TBU78" s="399"/>
      <c r="TBV78" s="399"/>
      <c r="TBW78" s="399"/>
      <c r="TBX78" s="399"/>
      <c r="TBY78" s="399"/>
      <c r="TBZ78" s="399"/>
      <c r="TCA78" s="399"/>
      <c r="TCB78" s="918"/>
      <c r="TCC78" s="918"/>
      <c r="TCD78" s="918"/>
      <c r="TCE78" s="566"/>
      <c r="TCF78" s="399"/>
      <c r="TCG78" s="399"/>
      <c r="TCH78" s="399"/>
      <c r="TCI78" s="567"/>
      <c r="TCJ78" s="399"/>
      <c r="TCK78" s="399"/>
      <c r="TCL78" s="399"/>
      <c r="TCM78" s="399"/>
      <c r="TCN78" s="399"/>
      <c r="TCO78" s="399"/>
      <c r="TCP78" s="399"/>
      <c r="TCQ78" s="399"/>
      <c r="TCR78" s="399"/>
      <c r="TCS78" s="918"/>
      <c r="TCT78" s="918"/>
      <c r="TCU78" s="918"/>
      <c r="TCV78" s="566"/>
      <c r="TCW78" s="399"/>
      <c r="TCX78" s="399"/>
      <c r="TCY78" s="399"/>
      <c r="TCZ78" s="567"/>
      <c r="TDA78" s="399"/>
      <c r="TDB78" s="399"/>
      <c r="TDC78" s="399"/>
      <c r="TDD78" s="399"/>
      <c r="TDE78" s="399"/>
      <c r="TDF78" s="399"/>
      <c r="TDG78" s="399"/>
      <c r="TDH78" s="399"/>
      <c r="TDI78" s="399"/>
      <c r="TDJ78" s="918"/>
      <c r="TDK78" s="918"/>
      <c r="TDL78" s="918"/>
      <c r="TDM78" s="566"/>
      <c r="TDN78" s="399"/>
      <c r="TDO78" s="399"/>
      <c r="TDP78" s="399"/>
      <c r="TDQ78" s="567"/>
      <c r="TDR78" s="399"/>
      <c r="TDS78" s="399"/>
      <c r="TDT78" s="399"/>
      <c r="TDU78" s="399"/>
      <c r="TDV78" s="399"/>
      <c r="TDW78" s="399"/>
      <c r="TDX78" s="399"/>
      <c r="TDY78" s="399"/>
      <c r="TDZ78" s="399"/>
      <c r="TEA78" s="918"/>
      <c r="TEB78" s="918"/>
      <c r="TEC78" s="918"/>
      <c r="TED78" s="566"/>
      <c r="TEE78" s="399"/>
      <c r="TEF78" s="399"/>
      <c r="TEG78" s="399"/>
      <c r="TEH78" s="567"/>
      <c r="TEI78" s="399"/>
      <c r="TEJ78" s="399"/>
      <c r="TEK78" s="399"/>
      <c r="TEL78" s="399"/>
      <c r="TEM78" s="399"/>
      <c r="TEN78" s="399"/>
      <c r="TEO78" s="399"/>
      <c r="TEP78" s="399"/>
      <c r="TEQ78" s="399"/>
      <c r="TER78" s="918"/>
      <c r="TES78" s="918"/>
      <c r="TET78" s="918"/>
      <c r="TEU78" s="566"/>
      <c r="TEV78" s="399"/>
      <c r="TEW78" s="399"/>
      <c r="TEX78" s="399"/>
      <c r="TEY78" s="567"/>
      <c r="TEZ78" s="399"/>
      <c r="TFA78" s="399"/>
      <c r="TFB78" s="399"/>
      <c r="TFC78" s="399"/>
      <c r="TFD78" s="399"/>
      <c r="TFE78" s="399"/>
      <c r="TFF78" s="399"/>
      <c r="TFG78" s="399"/>
      <c r="TFH78" s="399"/>
      <c r="TFI78" s="918"/>
      <c r="TFJ78" s="918"/>
      <c r="TFK78" s="918"/>
      <c r="TFL78" s="566"/>
      <c r="TFM78" s="399"/>
      <c r="TFN78" s="399"/>
      <c r="TFO78" s="399"/>
      <c r="TFP78" s="567"/>
      <c r="TFQ78" s="399"/>
      <c r="TFR78" s="399"/>
      <c r="TFS78" s="399"/>
      <c r="TFT78" s="399"/>
      <c r="TFU78" s="399"/>
      <c r="TFV78" s="399"/>
      <c r="TFW78" s="399"/>
      <c r="TFX78" s="399"/>
      <c r="TFY78" s="399"/>
      <c r="TFZ78" s="918"/>
      <c r="TGA78" s="918"/>
      <c r="TGB78" s="918"/>
      <c r="TGC78" s="566"/>
      <c r="TGD78" s="399"/>
      <c r="TGE78" s="399"/>
      <c r="TGF78" s="399"/>
      <c r="TGG78" s="567"/>
      <c r="TGH78" s="399"/>
      <c r="TGI78" s="399"/>
      <c r="TGJ78" s="399"/>
      <c r="TGK78" s="399"/>
      <c r="TGL78" s="399"/>
      <c r="TGM78" s="399"/>
      <c r="TGN78" s="399"/>
      <c r="TGO78" s="399"/>
      <c r="TGP78" s="399"/>
      <c r="TGQ78" s="918"/>
      <c r="TGR78" s="918"/>
      <c r="TGS78" s="918"/>
      <c r="TGT78" s="566"/>
      <c r="TGU78" s="399"/>
      <c r="TGV78" s="399"/>
      <c r="TGW78" s="399"/>
      <c r="TGX78" s="567"/>
      <c r="TGY78" s="399"/>
      <c r="TGZ78" s="399"/>
      <c r="THA78" s="399"/>
      <c r="THB78" s="399"/>
      <c r="THC78" s="399"/>
      <c r="THD78" s="399"/>
      <c r="THE78" s="399"/>
      <c r="THF78" s="399"/>
      <c r="THG78" s="399"/>
      <c r="THH78" s="918"/>
      <c r="THI78" s="918"/>
      <c r="THJ78" s="918"/>
      <c r="THK78" s="566"/>
      <c r="THL78" s="399"/>
      <c r="THM78" s="399"/>
      <c r="THN78" s="399"/>
      <c r="THO78" s="567"/>
      <c r="THP78" s="399"/>
      <c r="THQ78" s="399"/>
      <c r="THR78" s="399"/>
      <c r="THS78" s="399"/>
      <c r="THT78" s="399"/>
      <c r="THU78" s="399"/>
      <c r="THV78" s="399"/>
      <c r="THW78" s="399"/>
      <c r="THX78" s="399"/>
      <c r="THY78" s="918"/>
      <c r="THZ78" s="918"/>
      <c r="TIA78" s="918"/>
      <c r="TIB78" s="566"/>
      <c r="TIC78" s="399"/>
      <c r="TID78" s="399"/>
      <c r="TIE78" s="399"/>
      <c r="TIF78" s="567"/>
      <c r="TIG78" s="399"/>
      <c r="TIH78" s="399"/>
      <c r="TII78" s="399"/>
      <c r="TIJ78" s="399"/>
      <c r="TIK78" s="399"/>
      <c r="TIL78" s="399"/>
      <c r="TIM78" s="399"/>
      <c r="TIN78" s="399"/>
      <c r="TIO78" s="399"/>
      <c r="TIP78" s="918"/>
      <c r="TIQ78" s="918"/>
      <c r="TIR78" s="918"/>
      <c r="TIS78" s="566"/>
      <c r="TIT78" s="399"/>
      <c r="TIU78" s="399"/>
      <c r="TIV78" s="399"/>
      <c r="TIW78" s="567"/>
      <c r="TIX78" s="399"/>
      <c r="TIY78" s="399"/>
      <c r="TIZ78" s="399"/>
      <c r="TJA78" s="399"/>
      <c r="TJB78" s="399"/>
      <c r="TJC78" s="399"/>
      <c r="TJD78" s="399"/>
      <c r="TJE78" s="399"/>
      <c r="TJF78" s="399"/>
      <c r="TJG78" s="918"/>
      <c r="TJH78" s="918"/>
      <c r="TJI78" s="918"/>
      <c r="TJJ78" s="566"/>
      <c r="TJK78" s="399"/>
      <c r="TJL78" s="399"/>
      <c r="TJM78" s="399"/>
      <c r="TJN78" s="567"/>
      <c r="TJO78" s="399"/>
      <c r="TJP78" s="399"/>
      <c r="TJQ78" s="399"/>
      <c r="TJR78" s="399"/>
      <c r="TJS78" s="399"/>
      <c r="TJT78" s="399"/>
      <c r="TJU78" s="399"/>
      <c r="TJV78" s="399"/>
      <c r="TJW78" s="399"/>
      <c r="TJX78" s="918"/>
      <c r="TJY78" s="918"/>
      <c r="TJZ78" s="918"/>
      <c r="TKA78" s="566"/>
      <c r="TKB78" s="399"/>
      <c r="TKC78" s="399"/>
      <c r="TKD78" s="399"/>
      <c r="TKE78" s="567"/>
      <c r="TKF78" s="399"/>
      <c r="TKG78" s="399"/>
      <c r="TKH78" s="399"/>
      <c r="TKI78" s="399"/>
      <c r="TKJ78" s="399"/>
      <c r="TKK78" s="399"/>
      <c r="TKL78" s="399"/>
      <c r="TKM78" s="399"/>
      <c r="TKN78" s="399"/>
      <c r="TKO78" s="918"/>
      <c r="TKP78" s="918"/>
      <c r="TKQ78" s="918"/>
      <c r="TKR78" s="566"/>
      <c r="TKS78" s="399"/>
      <c r="TKT78" s="399"/>
      <c r="TKU78" s="399"/>
      <c r="TKV78" s="567"/>
      <c r="TKW78" s="399"/>
      <c r="TKX78" s="399"/>
      <c r="TKY78" s="399"/>
      <c r="TKZ78" s="399"/>
      <c r="TLA78" s="399"/>
      <c r="TLB78" s="399"/>
      <c r="TLC78" s="399"/>
      <c r="TLD78" s="399"/>
      <c r="TLE78" s="399"/>
      <c r="TLF78" s="918"/>
      <c r="TLG78" s="918"/>
      <c r="TLH78" s="918"/>
      <c r="TLI78" s="566"/>
      <c r="TLJ78" s="399"/>
      <c r="TLK78" s="399"/>
      <c r="TLL78" s="399"/>
      <c r="TLM78" s="567"/>
      <c r="TLN78" s="399"/>
      <c r="TLO78" s="399"/>
      <c r="TLP78" s="399"/>
      <c r="TLQ78" s="399"/>
      <c r="TLR78" s="399"/>
      <c r="TLS78" s="399"/>
      <c r="TLT78" s="399"/>
      <c r="TLU78" s="399"/>
      <c r="TLV78" s="399"/>
      <c r="TLW78" s="918"/>
      <c r="TLX78" s="918"/>
      <c r="TLY78" s="918"/>
      <c r="TLZ78" s="566"/>
      <c r="TMA78" s="399"/>
      <c r="TMB78" s="399"/>
      <c r="TMC78" s="399"/>
      <c r="TMD78" s="567"/>
      <c r="TME78" s="399"/>
      <c r="TMF78" s="399"/>
      <c r="TMG78" s="399"/>
      <c r="TMH78" s="399"/>
      <c r="TMI78" s="399"/>
      <c r="TMJ78" s="399"/>
      <c r="TMK78" s="399"/>
      <c r="TML78" s="399"/>
      <c r="TMM78" s="399"/>
      <c r="TMN78" s="918"/>
      <c r="TMO78" s="918"/>
      <c r="TMP78" s="918"/>
      <c r="TMQ78" s="566"/>
      <c r="TMR78" s="399"/>
      <c r="TMS78" s="399"/>
      <c r="TMT78" s="399"/>
      <c r="TMU78" s="567"/>
      <c r="TMV78" s="399"/>
      <c r="TMW78" s="399"/>
      <c r="TMX78" s="399"/>
      <c r="TMY78" s="399"/>
      <c r="TMZ78" s="399"/>
      <c r="TNA78" s="399"/>
      <c r="TNB78" s="399"/>
      <c r="TNC78" s="399"/>
      <c r="TND78" s="399"/>
      <c r="TNE78" s="918"/>
      <c r="TNF78" s="918"/>
      <c r="TNG78" s="918"/>
      <c r="TNH78" s="566"/>
      <c r="TNI78" s="399"/>
      <c r="TNJ78" s="399"/>
      <c r="TNK78" s="399"/>
      <c r="TNL78" s="567"/>
      <c r="TNM78" s="399"/>
      <c r="TNN78" s="399"/>
      <c r="TNO78" s="399"/>
      <c r="TNP78" s="399"/>
      <c r="TNQ78" s="399"/>
      <c r="TNR78" s="399"/>
      <c r="TNS78" s="399"/>
      <c r="TNT78" s="399"/>
      <c r="TNU78" s="399"/>
      <c r="TNV78" s="918"/>
      <c r="TNW78" s="918"/>
      <c r="TNX78" s="918"/>
      <c r="TNY78" s="566"/>
      <c r="TNZ78" s="399"/>
      <c r="TOA78" s="399"/>
      <c r="TOB78" s="399"/>
      <c r="TOC78" s="567"/>
      <c r="TOD78" s="399"/>
      <c r="TOE78" s="399"/>
      <c r="TOF78" s="399"/>
      <c r="TOG78" s="399"/>
      <c r="TOH78" s="399"/>
      <c r="TOI78" s="399"/>
      <c r="TOJ78" s="399"/>
      <c r="TOK78" s="399"/>
      <c r="TOL78" s="399"/>
      <c r="TOM78" s="918"/>
      <c r="TON78" s="918"/>
      <c r="TOO78" s="918"/>
      <c r="TOP78" s="566"/>
      <c r="TOQ78" s="399"/>
      <c r="TOR78" s="399"/>
      <c r="TOS78" s="399"/>
      <c r="TOT78" s="567"/>
      <c r="TOU78" s="399"/>
      <c r="TOV78" s="399"/>
      <c r="TOW78" s="399"/>
      <c r="TOX78" s="399"/>
      <c r="TOY78" s="399"/>
      <c r="TOZ78" s="399"/>
      <c r="TPA78" s="399"/>
      <c r="TPB78" s="399"/>
      <c r="TPC78" s="399"/>
      <c r="TPD78" s="918"/>
      <c r="TPE78" s="918"/>
      <c r="TPF78" s="918"/>
      <c r="TPG78" s="566"/>
      <c r="TPH78" s="399"/>
      <c r="TPI78" s="399"/>
      <c r="TPJ78" s="399"/>
      <c r="TPK78" s="567"/>
      <c r="TPL78" s="399"/>
      <c r="TPM78" s="399"/>
      <c r="TPN78" s="399"/>
      <c r="TPO78" s="399"/>
      <c r="TPP78" s="399"/>
      <c r="TPQ78" s="399"/>
      <c r="TPR78" s="399"/>
      <c r="TPS78" s="399"/>
      <c r="TPT78" s="399"/>
      <c r="TPU78" s="918"/>
      <c r="TPV78" s="918"/>
      <c r="TPW78" s="918"/>
      <c r="TPX78" s="566"/>
      <c r="TPY78" s="399"/>
      <c r="TPZ78" s="399"/>
      <c r="TQA78" s="399"/>
      <c r="TQB78" s="567"/>
      <c r="TQC78" s="399"/>
      <c r="TQD78" s="399"/>
      <c r="TQE78" s="399"/>
      <c r="TQF78" s="399"/>
      <c r="TQG78" s="399"/>
      <c r="TQH78" s="399"/>
      <c r="TQI78" s="399"/>
      <c r="TQJ78" s="399"/>
      <c r="TQK78" s="399"/>
      <c r="TQL78" s="918"/>
      <c r="TQM78" s="918"/>
      <c r="TQN78" s="918"/>
      <c r="TQO78" s="566"/>
      <c r="TQP78" s="399"/>
      <c r="TQQ78" s="399"/>
      <c r="TQR78" s="399"/>
      <c r="TQS78" s="567"/>
      <c r="TQT78" s="399"/>
      <c r="TQU78" s="399"/>
      <c r="TQV78" s="399"/>
      <c r="TQW78" s="399"/>
      <c r="TQX78" s="399"/>
      <c r="TQY78" s="399"/>
      <c r="TQZ78" s="399"/>
      <c r="TRA78" s="399"/>
      <c r="TRB78" s="399"/>
      <c r="TRC78" s="918"/>
      <c r="TRD78" s="918"/>
      <c r="TRE78" s="918"/>
      <c r="TRF78" s="566"/>
      <c r="TRG78" s="399"/>
      <c r="TRH78" s="399"/>
      <c r="TRI78" s="399"/>
      <c r="TRJ78" s="567"/>
      <c r="TRK78" s="399"/>
      <c r="TRL78" s="399"/>
      <c r="TRM78" s="399"/>
      <c r="TRN78" s="399"/>
      <c r="TRO78" s="399"/>
      <c r="TRP78" s="399"/>
      <c r="TRQ78" s="399"/>
      <c r="TRR78" s="399"/>
      <c r="TRS78" s="399"/>
      <c r="TRT78" s="918"/>
      <c r="TRU78" s="918"/>
      <c r="TRV78" s="918"/>
      <c r="TRW78" s="566"/>
      <c r="TRX78" s="399"/>
      <c r="TRY78" s="399"/>
      <c r="TRZ78" s="399"/>
      <c r="TSA78" s="567"/>
      <c r="TSB78" s="399"/>
      <c r="TSC78" s="399"/>
      <c r="TSD78" s="399"/>
      <c r="TSE78" s="399"/>
      <c r="TSF78" s="399"/>
      <c r="TSG78" s="399"/>
      <c r="TSH78" s="399"/>
      <c r="TSI78" s="399"/>
      <c r="TSJ78" s="399"/>
      <c r="TSK78" s="918"/>
      <c r="TSL78" s="918"/>
      <c r="TSM78" s="918"/>
      <c r="TSN78" s="566"/>
      <c r="TSO78" s="399"/>
      <c r="TSP78" s="399"/>
      <c r="TSQ78" s="399"/>
      <c r="TSR78" s="567"/>
      <c r="TSS78" s="399"/>
      <c r="TST78" s="399"/>
      <c r="TSU78" s="399"/>
      <c r="TSV78" s="399"/>
      <c r="TSW78" s="399"/>
      <c r="TSX78" s="399"/>
      <c r="TSY78" s="399"/>
      <c r="TSZ78" s="399"/>
      <c r="TTA78" s="399"/>
      <c r="TTB78" s="918"/>
      <c r="TTC78" s="918"/>
      <c r="TTD78" s="918"/>
      <c r="TTE78" s="566"/>
      <c r="TTF78" s="399"/>
      <c r="TTG78" s="399"/>
      <c r="TTH78" s="399"/>
      <c r="TTI78" s="567"/>
      <c r="TTJ78" s="399"/>
      <c r="TTK78" s="399"/>
      <c r="TTL78" s="399"/>
      <c r="TTM78" s="399"/>
      <c r="TTN78" s="399"/>
      <c r="TTO78" s="399"/>
      <c r="TTP78" s="399"/>
      <c r="TTQ78" s="399"/>
      <c r="TTR78" s="399"/>
      <c r="TTS78" s="918"/>
      <c r="TTT78" s="918"/>
      <c r="TTU78" s="918"/>
      <c r="TTV78" s="566"/>
      <c r="TTW78" s="399"/>
      <c r="TTX78" s="399"/>
      <c r="TTY78" s="399"/>
      <c r="TTZ78" s="567"/>
      <c r="TUA78" s="399"/>
      <c r="TUB78" s="399"/>
      <c r="TUC78" s="399"/>
      <c r="TUD78" s="399"/>
      <c r="TUE78" s="399"/>
      <c r="TUF78" s="399"/>
      <c r="TUG78" s="399"/>
      <c r="TUH78" s="399"/>
      <c r="TUI78" s="399"/>
      <c r="TUJ78" s="918"/>
      <c r="TUK78" s="918"/>
      <c r="TUL78" s="918"/>
      <c r="TUM78" s="566"/>
      <c r="TUN78" s="399"/>
      <c r="TUO78" s="399"/>
      <c r="TUP78" s="399"/>
      <c r="TUQ78" s="567"/>
      <c r="TUR78" s="399"/>
      <c r="TUS78" s="399"/>
      <c r="TUT78" s="399"/>
      <c r="TUU78" s="399"/>
      <c r="TUV78" s="399"/>
      <c r="TUW78" s="399"/>
      <c r="TUX78" s="399"/>
      <c r="TUY78" s="399"/>
      <c r="TUZ78" s="399"/>
      <c r="TVA78" s="918"/>
      <c r="TVB78" s="918"/>
      <c r="TVC78" s="918"/>
      <c r="TVD78" s="566"/>
      <c r="TVE78" s="399"/>
      <c r="TVF78" s="399"/>
      <c r="TVG78" s="399"/>
      <c r="TVH78" s="567"/>
      <c r="TVI78" s="399"/>
      <c r="TVJ78" s="399"/>
      <c r="TVK78" s="399"/>
      <c r="TVL78" s="399"/>
      <c r="TVM78" s="399"/>
      <c r="TVN78" s="399"/>
      <c r="TVO78" s="399"/>
      <c r="TVP78" s="399"/>
      <c r="TVQ78" s="399"/>
      <c r="TVR78" s="918"/>
      <c r="TVS78" s="918"/>
      <c r="TVT78" s="918"/>
      <c r="TVU78" s="566"/>
      <c r="TVV78" s="399"/>
      <c r="TVW78" s="399"/>
      <c r="TVX78" s="399"/>
      <c r="TVY78" s="567"/>
      <c r="TVZ78" s="399"/>
      <c r="TWA78" s="399"/>
      <c r="TWB78" s="399"/>
      <c r="TWC78" s="399"/>
      <c r="TWD78" s="399"/>
      <c r="TWE78" s="399"/>
      <c r="TWF78" s="399"/>
      <c r="TWG78" s="399"/>
      <c r="TWH78" s="399"/>
      <c r="TWI78" s="918"/>
      <c r="TWJ78" s="918"/>
      <c r="TWK78" s="918"/>
      <c r="TWL78" s="566"/>
      <c r="TWM78" s="399"/>
      <c r="TWN78" s="399"/>
      <c r="TWO78" s="399"/>
      <c r="TWP78" s="567"/>
      <c r="TWQ78" s="399"/>
      <c r="TWR78" s="399"/>
      <c r="TWS78" s="399"/>
      <c r="TWT78" s="399"/>
      <c r="TWU78" s="399"/>
      <c r="TWV78" s="399"/>
      <c r="TWW78" s="399"/>
      <c r="TWX78" s="399"/>
      <c r="TWY78" s="399"/>
      <c r="TWZ78" s="918"/>
      <c r="TXA78" s="918"/>
      <c r="TXB78" s="918"/>
      <c r="TXC78" s="566"/>
      <c r="TXD78" s="399"/>
      <c r="TXE78" s="399"/>
      <c r="TXF78" s="399"/>
      <c r="TXG78" s="567"/>
      <c r="TXH78" s="399"/>
      <c r="TXI78" s="399"/>
      <c r="TXJ78" s="399"/>
      <c r="TXK78" s="399"/>
      <c r="TXL78" s="399"/>
      <c r="TXM78" s="399"/>
      <c r="TXN78" s="399"/>
      <c r="TXO78" s="399"/>
      <c r="TXP78" s="399"/>
      <c r="TXQ78" s="918"/>
      <c r="TXR78" s="918"/>
      <c r="TXS78" s="918"/>
      <c r="TXT78" s="566"/>
      <c r="TXU78" s="399"/>
      <c r="TXV78" s="399"/>
      <c r="TXW78" s="399"/>
      <c r="TXX78" s="567"/>
      <c r="TXY78" s="399"/>
      <c r="TXZ78" s="399"/>
      <c r="TYA78" s="399"/>
      <c r="TYB78" s="399"/>
      <c r="TYC78" s="399"/>
      <c r="TYD78" s="399"/>
      <c r="TYE78" s="399"/>
      <c r="TYF78" s="399"/>
      <c r="TYG78" s="399"/>
      <c r="TYH78" s="918"/>
      <c r="TYI78" s="918"/>
      <c r="TYJ78" s="918"/>
      <c r="TYK78" s="566"/>
      <c r="TYL78" s="399"/>
      <c r="TYM78" s="399"/>
      <c r="TYN78" s="399"/>
      <c r="TYO78" s="567"/>
      <c r="TYP78" s="399"/>
      <c r="TYQ78" s="399"/>
      <c r="TYR78" s="399"/>
      <c r="TYS78" s="399"/>
      <c r="TYT78" s="399"/>
      <c r="TYU78" s="399"/>
      <c r="TYV78" s="399"/>
      <c r="TYW78" s="399"/>
      <c r="TYX78" s="399"/>
      <c r="TYY78" s="918"/>
      <c r="TYZ78" s="918"/>
      <c r="TZA78" s="918"/>
      <c r="TZB78" s="566"/>
      <c r="TZC78" s="399"/>
      <c r="TZD78" s="399"/>
      <c r="TZE78" s="399"/>
      <c r="TZF78" s="567"/>
      <c r="TZG78" s="399"/>
      <c r="TZH78" s="399"/>
      <c r="TZI78" s="399"/>
      <c r="TZJ78" s="399"/>
      <c r="TZK78" s="399"/>
      <c r="TZL78" s="399"/>
      <c r="TZM78" s="399"/>
      <c r="TZN78" s="399"/>
      <c r="TZO78" s="399"/>
      <c r="TZP78" s="918"/>
      <c r="TZQ78" s="918"/>
      <c r="TZR78" s="918"/>
      <c r="TZS78" s="566"/>
      <c r="TZT78" s="399"/>
      <c r="TZU78" s="399"/>
      <c r="TZV78" s="399"/>
      <c r="TZW78" s="567"/>
      <c r="TZX78" s="399"/>
      <c r="TZY78" s="399"/>
      <c r="TZZ78" s="399"/>
      <c r="UAA78" s="399"/>
      <c r="UAB78" s="399"/>
      <c r="UAC78" s="399"/>
      <c r="UAD78" s="399"/>
      <c r="UAE78" s="399"/>
      <c r="UAF78" s="399"/>
      <c r="UAG78" s="918"/>
      <c r="UAH78" s="918"/>
      <c r="UAI78" s="918"/>
      <c r="UAJ78" s="566"/>
      <c r="UAK78" s="399"/>
      <c r="UAL78" s="399"/>
      <c r="UAM78" s="399"/>
      <c r="UAN78" s="567"/>
      <c r="UAO78" s="399"/>
      <c r="UAP78" s="399"/>
      <c r="UAQ78" s="399"/>
      <c r="UAR78" s="399"/>
      <c r="UAS78" s="399"/>
      <c r="UAT78" s="399"/>
      <c r="UAU78" s="399"/>
      <c r="UAV78" s="399"/>
      <c r="UAW78" s="399"/>
      <c r="UAX78" s="918"/>
      <c r="UAY78" s="918"/>
      <c r="UAZ78" s="918"/>
      <c r="UBA78" s="566"/>
      <c r="UBB78" s="399"/>
      <c r="UBC78" s="399"/>
      <c r="UBD78" s="399"/>
      <c r="UBE78" s="567"/>
      <c r="UBF78" s="399"/>
      <c r="UBG78" s="399"/>
      <c r="UBH78" s="399"/>
      <c r="UBI78" s="399"/>
      <c r="UBJ78" s="399"/>
      <c r="UBK78" s="399"/>
      <c r="UBL78" s="399"/>
      <c r="UBM78" s="399"/>
      <c r="UBN78" s="399"/>
      <c r="UBO78" s="918"/>
      <c r="UBP78" s="918"/>
      <c r="UBQ78" s="918"/>
      <c r="UBR78" s="566"/>
      <c r="UBS78" s="399"/>
      <c r="UBT78" s="399"/>
      <c r="UBU78" s="399"/>
      <c r="UBV78" s="567"/>
      <c r="UBW78" s="399"/>
      <c r="UBX78" s="399"/>
      <c r="UBY78" s="399"/>
      <c r="UBZ78" s="399"/>
      <c r="UCA78" s="399"/>
      <c r="UCB78" s="399"/>
      <c r="UCC78" s="399"/>
      <c r="UCD78" s="399"/>
      <c r="UCE78" s="399"/>
      <c r="UCF78" s="918"/>
      <c r="UCG78" s="918"/>
      <c r="UCH78" s="918"/>
      <c r="UCI78" s="566"/>
      <c r="UCJ78" s="399"/>
      <c r="UCK78" s="399"/>
      <c r="UCL78" s="399"/>
      <c r="UCM78" s="567"/>
      <c r="UCN78" s="399"/>
      <c r="UCO78" s="399"/>
      <c r="UCP78" s="399"/>
      <c r="UCQ78" s="399"/>
      <c r="UCR78" s="399"/>
      <c r="UCS78" s="399"/>
      <c r="UCT78" s="399"/>
      <c r="UCU78" s="399"/>
      <c r="UCV78" s="399"/>
      <c r="UCW78" s="918"/>
      <c r="UCX78" s="918"/>
      <c r="UCY78" s="918"/>
      <c r="UCZ78" s="566"/>
      <c r="UDA78" s="399"/>
      <c r="UDB78" s="399"/>
      <c r="UDC78" s="399"/>
      <c r="UDD78" s="567"/>
      <c r="UDE78" s="399"/>
      <c r="UDF78" s="399"/>
      <c r="UDG78" s="399"/>
      <c r="UDH78" s="399"/>
      <c r="UDI78" s="399"/>
      <c r="UDJ78" s="399"/>
      <c r="UDK78" s="399"/>
      <c r="UDL78" s="399"/>
      <c r="UDM78" s="399"/>
      <c r="UDN78" s="918"/>
      <c r="UDO78" s="918"/>
      <c r="UDP78" s="918"/>
      <c r="UDQ78" s="566"/>
      <c r="UDR78" s="399"/>
      <c r="UDS78" s="399"/>
      <c r="UDT78" s="399"/>
      <c r="UDU78" s="567"/>
      <c r="UDV78" s="399"/>
      <c r="UDW78" s="399"/>
      <c r="UDX78" s="399"/>
      <c r="UDY78" s="399"/>
      <c r="UDZ78" s="399"/>
      <c r="UEA78" s="399"/>
      <c r="UEB78" s="399"/>
      <c r="UEC78" s="399"/>
      <c r="UED78" s="399"/>
      <c r="UEE78" s="918"/>
      <c r="UEF78" s="918"/>
      <c r="UEG78" s="918"/>
      <c r="UEH78" s="566"/>
      <c r="UEI78" s="399"/>
      <c r="UEJ78" s="399"/>
      <c r="UEK78" s="399"/>
      <c r="UEL78" s="567"/>
      <c r="UEM78" s="399"/>
      <c r="UEN78" s="399"/>
      <c r="UEO78" s="399"/>
      <c r="UEP78" s="399"/>
      <c r="UEQ78" s="399"/>
      <c r="UER78" s="399"/>
      <c r="UES78" s="399"/>
      <c r="UET78" s="399"/>
      <c r="UEU78" s="399"/>
      <c r="UEV78" s="918"/>
      <c r="UEW78" s="918"/>
      <c r="UEX78" s="918"/>
      <c r="UEY78" s="566"/>
      <c r="UEZ78" s="399"/>
      <c r="UFA78" s="399"/>
      <c r="UFB78" s="399"/>
      <c r="UFC78" s="567"/>
      <c r="UFD78" s="399"/>
      <c r="UFE78" s="399"/>
      <c r="UFF78" s="399"/>
      <c r="UFG78" s="399"/>
      <c r="UFH78" s="399"/>
      <c r="UFI78" s="399"/>
      <c r="UFJ78" s="399"/>
      <c r="UFK78" s="399"/>
      <c r="UFL78" s="399"/>
      <c r="UFM78" s="918"/>
      <c r="UFN78" s="918"/>
      <c r="UFO78" s="918"/>
      <c r="UFP78" s="566"/>
      <c r="UFQ78" s="399"/>
      <c r="UFR78" s="399"/>
      <c r="UFS78" s="399"/>
      <c r="UFT78" s="567"/>
      <c r="UFU78" s="399"/>
      <c r="UFV78" s="399"/>
      <c r="UFW78" s="399"/>
      <c r="UFX78" s="399"/>
      <c r="UFY78" s="399"/>
      <c r="UFZ78" s="399"/>
      <c r="UGA78" s="399"/>
      <c r="UGB78" s="399"/>
      <c r="UGC78" s="399"/>
      <c r="UGD78" s="918"/>
      <c r="UGE78" s="918"/>
      <c r="UGF78" s="918"/>
      <c r="UGG78" s="566"/>
      <c r="UGH78" s="399"/>
      <c r="UGI78" s="399"/>
      <c r="UGJ78" s="399"/>
      <c r="UGK78" s="567"/>
      <c r="UGL78" s="399"/>
      <c r="UGM78" s="399"/>
      <c r="UGN78" s="399"/>
      <c r="UGO78" s="399"/>
      <c r="UGP78" s="399"/>
      <c r="UGQ78" s="399"/>
      <c r="UGR78" s="399"/>
      <c r="UGS78" s="399"/>
      <c r="UGT78" s="399"/>
      <c r="UGU78" s="918"/>
      <c r="UGV78" s="918"/>
      <c r="UGW78" s="918"/>
      <c r="UGX78" s="566"/>
      <c r="UGY78" s="399"/>
      <c r="UGZ78" s="399"/>
      <c r="UHA78" s="399"/>
      <c r="UHB78" s="567"/>
      <c r="UHC78" s="399"/>
      <c r="UHD78" s="399"/>
      <c r="UHE78" s="399"/>
      <c r="UHF78" s="399"/>
      <c r="UHG78" s="399"/>
      <c r="UHH78" s="399"/>
      <c r="UHI78" s="399"/>
      <c r="UHJ78" s="399"/>
      <c r="UHK78" s="399"/>
      <c r="UHL78" s="918"/>
      <c r="UHM78" s="918"/>
      <c r="UHN78" s="918"/>
      <c r="UHO78" s="566"/>
      <c r="UHP78" s="399"/>
      <c r="UHQ78" s="399"/>
      <c r="UHR78" s="399"/>
      <c r="UHS78" s="567"/>
      <c r="UHT78" s="399"/>
      <c r="UHU78" s="399"/>
      <c r="UHV78" s="399"/>
      <c r="UHW78" s="399"/>
      <c r="UHX78" s="399"/>
      <c r="UHY78" s="399"/>
      <c r="UHZ78" s="399"/>
      <c r="UIA78" s="399"/>
      <c r="UIB78" s="399"/>
      <c r="UIC78" s="918"/>
      <c r="UID78" s="918"/>
      <c r="UIE78" s="918"/>
      <c r="UIF78" s="566"/>
      <c r="UIG78" s="399"/>
      <c r="UIH78" s="399"/>
      <c r="UII78" s="399"/>
      <c r="UIJ78" s="567"/>
      <c r="UIK78" s="399"/>
      <c r="UIL78" s="399"/>
      <c r="UIM78" s="399"/>
      <c r="UIN78" s="399"/>
      <c r="UIO78" s="399"/>
      <c r="UIP78" s="399"/>
      <c r="UIQ78" s="399"/>
      <c r="UIR78" s="399"/>
      <c r="UIS78" s="399"/>
      <c r="UIT78" s="918"/>
      <c r="UIU78" s="918"/>
      <c r="UIV78" s="918"/>
      <c r="UIW78" s="566"/>
      <c r="UIX78" s="399"/>
      <c r="UIY78" s="399"/>
      <c r="UIZ78" s="399"/>
      <c r="UJA78" s="567"/>
      <c r="UJB78" s="399"/>
      <c r="UJC78" s="399"/>
      <c r="UJD78" s="399"/>
      <c r="UJE78" s="399"/>
      <c r="UJF78" s="399"/>
      <c r="UJG78" s="399"/>
      <c r="UJH78" s="399"/>
      <c r="UJI78" s="399"/>
      <c r="UJJ78" s="399"/>
      <c r="UJK78" s="918"/>
      <c r="UJL78" s="918"/>
      <c r="UJM78" s="918"/>
      <c r="UJN78" s="566"/>
      <c r="UJO78" s="399"/>
      <c r="UJP78" s="399"/>
      <c r="UJQ78" s="399"/>
      <c r="UJR78" s="567"/>
      <c r="UJS78" s="399"/>
      <c r="UJT78" s="399"/>
      <c r="UJU78" s="399"/>
      <c r="UJV78" s="399"/>
      <c r="UJW78" s="399"/>
      <c r="UJX78" s="399"/>
      <c r="UJY78" s="399"/>
      <c r="UJZ78" s="399"/>
      <c r="UKA78" s="399"/>
      <c r="UKB78" s="918"/>
      <c r="UKC78" s="918"/>
      <c r="UKD78" s="918"/>
      <c r="UKE78" s="566"/>
      <c r="UKF78" s="399"/>
      <c r="UKG78" s="399"/>
      <c r="UKH78" s="399"/>
      <c r="UKI78" s="567"/>
      <c r="UKJ78" s="399"/>
      <c r="UKK78" s="399"/>
      <c r="UKL78" s="399"/>
      <c r="UKM78" s="399"/>
      <c r="UKN78" s="399"/>
      <c r="UKO78" s="399"/>
      <c r="UKP78" s="399"/>
      <c r="UKQ78" s="399"/>
      <c r="UKR78" s="399"/>
      <c r="UKS78" s="918"/>
      <c r="UKT78" s="918"/>
      <c r="UKU78" s="918"/>
      <c r="UKV78" s="566"/>
      <c r="UKW78" s="399"/>
      <c r="UKX78" s="399"/>
      <c r="UKY78" s="399"/>
      <c r="UKZ78" s="567"/>
      <c r="ULA78" s="399"/>
      <c r="ULB78" s="399"/>
      <c r="ULC78" s="399"/>
      <c r="ULD78" s="399"/>
      <c r="ULE78" s="399"/>
      <c r="ULF78" s="399"/>
      <c r="ULG78" s="399"/>
      <c r="ULH78" s="399"/>
      <c r="ULI78" s="399"/>
      <c r="ULJ78" s="918"/>
      <c r="ULK78" s="918"/>
      <c r="ULL78" s="918"/>
      <c r="ULM78" s="566"/>
      <c r="ULN78" s="399"/>
      <c r="ULO78" s="399"/>
      <c r="ULP78" s="399"/>
      <c r="ULQ78" s="567"/>
      <c r="ULR78" s="399"/>
      <c r="ULS78" s="399"/>
      <c r="ULT78" s="399"/>
      <c r="ULU78" s="399"/>
      <c r="ULV78" s="399"/>
      <c r="ULW78" s="399"/>
      <c r="ULX78" s="399"/>
      <c r="ULY78" s="399"/>
      <c r="ULZ78" s="399"/>
      <c r="UMA78" s="918"/>
      <c r="UMB78" s="918"/>
      <c r="UMC78" s="918"/>
      <c r="UMD78" s="566"/>
      <c r="UME78" s="399"/>
      <c r="UMF78" s="399"/>
      <c r="UMG78" s="399"/>
      <c r="UMH78" s="567"/>
      <c r="UMI78" s="399"/>
      <c r="UMJ78" s="399"/>
      <c r="UMK78" s="399"/>
      <c r="UML78" s="399"/>
      <c r="UMM78" s="399"/>
      <c r="UMN78" s="399"/>
      <c r="UMO78" s="399"/>
      <c r="UMP78" s="399"/>
      <c r="UMQ78" s="399"/>
      <c r="UMR78" s="918"/>
      <c r="UMS78" s="918"/>
      <c r="UMT78" s="918"/>
      <c r="UMU78" s="566"/>
      <c r="UMV78" s="399"/>
      <c r="UMW78" s="399"/>
      <c r="UMX78" s="399"/>
      <c r="UMY78" s="567"/>
      <c r="UMZ78" s="399"/>
      <c r="UNA78" s="399"/>
      <c r="UNB78" s="399"/>
      <c r="UNC78" s="399"/>
      <c r="UND78" s="399"/>
      <c r="UNE78" s="399"/>
      <c r="UNF78" s="399"/>
      <c r="UNG78" s="399"/>
      <c r="UNH78" s="399"/>
      <c r="UNI78" s="918"/>
      <c r="UNJ78" s="918"/>
      <c r="UNK78" s="918"/>
      <c r="UNL78" s="566"/>
      <c r="UNM78" s="399"/>
      <c r="UNN78" s="399"/>
      <c r="UNO78" s="399"/>
      <c r="UNP78" s="567"/>
      <c r="UNQ78" s="399"/>
      <c r="UNR78" s="399"/>
      <c r="UNS78" s="399"/>
      <c r="UNT78" s="399"/>
      <c r="UNU78" s="399"/>
      <c r="UNV78" s="399"/>
      <c r="UNW78" s="399"/>
      <c r="UNX78" s="399"/>
      <c r="UNY78" s="399"/>
      <c r="UNZ78" s="918"/>
      <c r="UOA78" s="918"/>
      <c r="UOB78" s="918"/>
      <c r="UOC78" s="566"/>
      <c r="UOD78" s="399"/>
      <c r="UOE78" s="399"/>
      <c r="UOF78" s="399"/>
      <c r="UOG78" s="567"/>
      <c r="UOH78" s="399"/>
      <c r="UOI78" s="399"/>
      <c r="UOJ78" s="399"/>
      <c r="UOK78" s="399"/>
      <c r="UOL78" s="399"/>
      <c r="UOM78" s="399"/>
      <c r="UON78" s="399"/>
      <c r="UOO78" s="399"/>
      <c r="UOP78" s="399"/>
      <c r="UOQ78" s="918"/>
      <c r="UOR78" s="918"/>
      <c r="UOS78" s="918"/>
      <c r="UOT78" s="566"/>
      <c r="UOU78" s="399"/>
      <c r="UOV78" s="399"/>
      <c r="UOW78" s="399"/>
      <c r="UOX78" s="567"/>
      <c r="UOY78" s="399"/>
      <c r="UOZ78" s="399"/>
      <c r="UPA78" s="399"/>
      <c r="UPB78" s="399"/>
      <c r="UPC78" s="399"/>
      <c r="UPD78" s="399"/>
      <c r="UPE78" s="399"/>
      <c r="UPF78" s="399"/>
      <c r="UPG78" s="399"/>
      <c r="UPH78" s="918"/>
      <c r="UPI78" s="918"/>
      <c r="UPJ78" s="918"/>
      <c r="UPK78" s="566"/>
      <c r="UPL78" s="399"/>
      <c r="UPM78" s="399"/>
      <c r="UPN78" s="399"/>
      <c r="UPO78" s="567"/>
      <c r="UPP78" s="399"/>
      <c r="UPQ78" s="399"/>
      <c r="UPR78" s="399"/>
      <c r="UPS78" s="399"/>
      <c r="UPT78" s="399"/>
      <c r="UPU78" s="399"/>
      <c r="UPV78" s="399"/>
      <c r="UPW78" s="399"/>
      <c r="UPX78" s="399"/>
      <c r="UPY78" s="918"/>
      <c r="UPZ78" s="918"/>
      <c r="UQA78" s="918"/>
      <c r="UQB78" s="566"/>
      <c r="UQC78" s="399"/>
      <c r="UQD78" s="399"/>
      <c r="UQE78" s="399"/>
      <c r="UQF78" s="567"/>
      <c r="UQG78" s="399"/>
      <c r="UQH78" s="399"/>
      <c r="UQI78" s="399"/>
      <c r="UQJ78" s="399"/>
      <c r="UQK78" s="399"/>
      <c r="UQL78" s="399"/>
      <c r="UQM78" s="399"/>
      <c r="UQN78" s="399"/>
      <c r="UQO78" s="399"/>
      <c r="UQP78" s="918"/>
      <c r="UQQ78" s="918"/>
      <c r="UQR78" s="918"/>
      <c r="UQS78" s="566"/>
      <c r="UQT78" s="399"/>
      <c r="UQU78" s="399"/>
      <c r="UQV78" s="399"/>
      <c r="UQW78" s="567"/>
      <c r="UQX78" s="399"/>
      <c r="UQY78" s="399"/>
      <c r="UQZ78" s="399"/>
      <c r="URA78" s="399"/>
      <c r="URB78" s="399"/>
      <c r="URC78" s="399"/>
      <c r="URD78" s="399"/>
      <c r="URE78" s="399"/>
      <c r="URF78" s="399"/>
      <c r="URG78" s="918"/>
      <c r="URH78" s="918"/>
      <c r="URI78" s="918"/>
      <c r="URJ78" s="566"/>
      <c r="URK78" s="399"/>
      <c r="URL78" s="399"/>
      <c r="URM78" s="399"/>
      <c r="URN78" s="567"/>
      <c r="URO78" s="399"/>
      <c r="URP78" s="399"/>
      <c r="URQ78" s="399"/>
      <c r="URR78" s="399"/>
      <c r="URS78" s="399"/>
      <c r="URT78" s="399"/>
      <c r="URU78" s="399"/>
      <c r="URV78" s="399"/>
      <c r="URW78" s="399"/>
      <c r="URX78" s="918"/>
      <c r="URY78" s="918"/>
      <c r="URZ78" s="918"/>
      <c r="USA78" s="566"/>
      <c r="USB78" s="399"/>
      <c r="USC78" s="399"/>
      <c r="USD78" s="399"/>
      <c r="USE78" s="567"/>
      <c r="USF78" s="399"/>
      <c r="USG78" s="399"/>
      <c r="USH78" s="399"/>
      <c r="USI78" s="399"/>
      <c r="USJ78" s="399"/>
      <c r="USK78" s="399"/>
      <c r="USL78" s="399"/>
      <c r="USM78" s="399"/>
      <c r="USN78" s="399"/>
      <c r="USO78" s="918"/>
      <c r="USP78" s="918"/>
      <c r="USQ78" s="918"/>
      <c r="USR78" s="566"/>
      <c r="USS78" s="399"/>
      <c r="UST78" s="399"/>
      <c r="USU78" s="399"/>
      <c r="USV78" s="567"/>
      <c r="USW78" s="399"/>
      <c r="USX78" s="399"/>
      <c r="USY78" s="399"/>
      <c r="USZ78" s="399"/>
      <c r="UTA78" s="399"/>
      <c r="UTB78" s="399"/>
      <c r="UTC78" s="399"/>
      <c r="UTD78" s="399"/>
      <c r="UTE78" s="399"/>
      <c r="UTF78" s="918"/>
      <c r="UTG78" s="918"/>
      <c r="UTH78" s="918"/>
      <c r="UTI78" s="566"/>
      <c r="UTJ78" s="399"/>
      <c r="UTK78" s="399"/>
      <c r="UTL78" s="399"/>
      <c r="UTM78" s="567"/>
      <c r="UTN78" s="399"/>
      <c r="UTO78" s="399"/>
      <c r="UTP78" s="399"/>
      <c r="UTQ78" s="399"/>
      <c r="UTR78" s="399"/>
      <c r="UTS78" s="399"/>
      <c r="UTT78" s="399"/>
      <c r="UTU78" s="399"/>
      <c r="UTV78" s="399"/>
      <c r="UTW78" s="918"/>
      <c r="UTX78" s="918"/>
      <c r="UTY78" s="918"/>
      <c r="UTZ78" s="566"/>
      <c r="UUA78" s="399"/>
      <c r="UUB78" s="399"/>
      <c r="UUC78" s="399"/>
      <c r="UUD78" s="567"/>
      <c r="UUE78" s="399"/>
      <c r="UUF78" s="399"/>
      <c r="UUG78" s="399"/>
      <c r="UUH78" s="399"/>
      <c r="UUI78" s="399"/>
      <c r="UUJ78" s="399"/>
      <c r="UUK78" s="399"/>
      <c r="UUL78" s="399"/>
      <c r="UUM78" s="399"/>
      <c r="UUN78" s="918"/>
      <c r="UUO78" s="918"/>
      <c r="UUP78" s="918"/>
      <c r="UUQ78" s="566"/>
      <c r="UUR78" s="399"/>
      <c r="UUS78" s="399"/>
      <c r="UUT78" s="399"/>
      <c r="UUU78" s="567"/>
      <c r="UUV78" s="399"/>
      <c r="UUW78" s="399"/>
      <c r="UUX78" s="399"/>
      <c r="UUY78" s="399"/>
      <c r="UUZ78" s="399"/>
      <c r="UVA78" s="399"/>
      <c r="UVB78" s="399"/>
      <c r="UVC78" s="399"/>
      <c r="UVD78" s="399"/>
      <c r="UVE78" s="918"/>
      <c r="UVF78" s="918"/>
      <c r="UVG78" s="918"/>
      <c r="UVH78" s="566"/>
      <c r="UVI78" s="399"/>
      <c r="UVJ78" s="399"/>
      <c r="UVK78" s="399"/>
      <c r="UVL78" s="567"/>
      <c r="UVM78" s="399"/>
      <c r="UVN78" s="399"/>
      <c r="UVO78" s="399"/>
      <c r="UVP78" s="399"/>
      <c r="UVQ78" s="399"/>
      <c r="UVR78" s="399"/>
      <c r="UVS78" s="399"/>
      <c r="UVT78" s="399"/>
      <c r="UVU78" s="399"/>
      <c r="UVV78" s="918"/>
      <c r="UVW78" s="918"/>
      <c r="UVX78" s="918"/>
      <c r="UVY78" s="566"/>
      <c r="UVZ78" s="399"/>
      <c r="UWA78" s="399"/>
      <c r="UWB78" s="399"/>
      <c r="UWC78" s="567"/>
      <c r="UWD78" s="399"/>
      <c r="UWE78" s="399"/>
      <c r="UWF78" s="399"/>
      <c r="UWG78" s="399"/>
      <c r="UWH78" s="399"/>
      <c r="UWI78" s="399"/>
      <c r="UWJ78" s="399"/>
      <c r="UWK78" s="399"/>
      <c r="UWL78" s="399"/>
      <c r="UWM78" s="918"/>
      <c r="UWN78" s="918"/>
      <c r="UWO78" s="918"/>
      <c r="UWP78" s="566"/>
      <c r="UWQ78" s="399"/>
      <c r="UWR78" s="399"/>
      <c r="UWS78" s="399"/>
      <c r="UWT78" s="567"/>
      <c r="UWU78" s="399"/>
      <c r="UWV78" s="399"/>
      <c r="UWW78" s="399"/>
      <c r="UWX78" s="399"/>
      <c r="UWY78" s="399"/>
      <c r="UWZ78" s="399"/>
      <c r="UXA78" s="399"/>
      <c r="UXB78" s="399"/>
      <c r="UXC78" s="399"/>
      <c r="UXD78" s="918"/>
      <c r="UXE78" s="918"/>
      <c r="UXF78" s="918"/>
      <c r="UXG78" s="566"/>
      <c r="UXH78" s="399"/>
      <c r="UXI78" s="399"/>
      <c r="UXJ78" s="399"/>
      <c r="UXK78" s="567"/>
      <c r="UXL78" s="399"/>
      <c r="UXM78" s="399"/>
      <c r="UXN78" s="399"/>
      <c r="UXO78" s="399"/>
      <c r="UXP78" s="399"/>
      <c r="UXQ78" s="399"/>
      <c r="UXR78" s="399"/>
      <c r="UXS78" s="399"/>
      <c r="UXT78" s="399"/>
      <c r="UXU78" s="918"/>
      <c r="UXV78" s="918"/>
      <c r="UXW78" s="918"/>
      <c r="UXX78" s="566"/>
      <c r="UXY78" s="399"/>
      <c r="UXZ78" s="399"/>
      <c r="UYA78" s="399"/>
      <c r="UYB78" s="567"/>
      <c r="UYC78" s="399"/>
      <c r="UYD78" s="399"/>
      <c r="UYE78" s="399"/>
      <c r="UYF78" s="399"/>
      <c r="UYG78" s="399"/>
      <c r="UYH78" s="399"/>
      <c r="UYI78" s="399"/>
      <c r="UYJ78" s="399"/>
      <c r="UYK78" s="399"/>
      <c r="UYL78" s="918"/>
      <c r="UYM78" s="918"/>
      <c r="UYN78" s="918"/>
      <c r="UYO78" s="566"/>
      <c r="UYP78" s="399"/>
      <c r="UYQ78" s="399"/>
      <c r="UYR78" s="399"/>
      <c r="UYS78" s="567"/>
      <c r="UYT78" s="399"/>
      <c r="UYU78" s="399"/>
      <c r="UYV78" s="399"/>
      <c r="UYW78" s="399"/>
      <c r="UYX78" s="399"/>
      <c r="UYY78" s="399"/>
      <c r="UYZ78" s="399"/>
      <c r="UZA78" s="399"/>
      <c r="UZB78" s="399"/>
      <c r="UZC78" s="918"/>
      <c r="UZD78" s="918"/>
      <c r="UZE78" s="918"/>
      <c r="UZF78" s="566"/>
      <c r="UZG78" s="399"/>
      <c r="UZH78" s="399"/>
      <c r="UZI78" s="399"/>
      <c r="UZJ78" s="567"/>
      <c r="UZK78" s="399"/>
      <c r="UZL78" s="399"/>
      <c r="UZM78" s="399"/>
      <c r="UZN78" s="399"/>
      <c r="UZO78" s="399"/>
      <c r="UZP78" s="399"/>
      <c r="UZQ78" s="399"/>
      <c r="UZR78" s="399"/>
      <c r="UZS78" s="399"/>
      <c r="UZT78" s="918"/>
      <c r="UZU78" s="918"/>
      <c r="UZV78" s="918"/>
      <c r="UZW78" s="566"/>
      <c r="UZX78" s="399"/>
      <c r="UZY78" s="399"/>
      <c r="UZZ78" s="399"/>
      <c r="VAA78" s="567"/>
      <c r="VAB78" s="399"/>
      <c r="VAC78" s="399"/>
      <c r="VAD78" s="399"/>
      <c r="VAE78" s="399"/>
      <c r="VAF78" s="399"/>
      <c r="VAG78" s="399"/>
      <c r="VAH78" s="399"/>
      <c r="VAI78" s="399"/>
      <c r="VAJ78" s="399"/>
      <c r="VAK78" s="918"/>
      <c r="VAL78" s="918"/>
      <c r="VAM78" s="918"/>
      <c r="VAN78" s="566"/>
      <c r="VAO78" s="399"/>
      <c r="VAP78" s="399"/>
      <c r="VAQ78" s="399"/>
      <c r="VAR78" s="567"/>
      <c r="VAS78" s="399"/>
      <c r="VAT78" s="399"/>
      <c r="VAU78" s="399"/>
      <c r="VAV78" s="399"/>
      <c r="VAW78" s="399"/>
      <c r="VAX78" s="399"/>
      <c r="VAY78" s="399"/>
      <c r="VAZ78" s="399"/>
      <c r="VBA78" s="399"/>
      <c r="VBB78" s="918"/>
      <c r="VBC78" s="918"/>
      <c r="VBD78" s="918"/>
      <c r="VBE78" s="566"/>
      <c r="VBF78" s="399"/>
      <c r="VBG78" s="399"/>
      <c r="VBH78" s="399"/>
      <c r="VBI78" s="567"/>
      <c r="VBJ78" s="399"/>
      <c r="VBK78" s="399"/>
      <c r="VBL78" s="399"/>
      <c r="VBM78" s="399"/>
      <c r="VBN78" s="399"/>
      <c r="VBO78" s="399"/>
      <c r="VBP78" s="399"/>
      <c r="VBQ78" s="399"/>
      <c r="VBR78" s="399"/>
      <c r="VBS78" s="918"/>
      <c r="VBT78" s="918"/>
      <c r="VBU78" s="918"/>
      <c r="VBV78" s="566"/>
      <c r="VBW78" s="399"/>
      <c r="VBX78" s="399"/>
      <c r="VBY78" s="399"/>
      <c r="VBZ78" s="567"/>
      <c r="VCA78" s="399"/>
      <c r="VCB78" s="399"/>
      <c r="VCC78" s="399"/>
      <c r="VCD78" s="399"/>
      <c r="VCE78" s="399"/>
      <c r="VCF78" s="399"/>
      <c r="VCG78" s="399"/>
      <c r="VCH78" s="399"/>
      <c r="VCI78" s="399"/>
      <c r="VCJ78" s="918"/>
      <c r="VCK78" s="918"/>
      <c r="VCL78" s="918"/>
      <c r="VCM78" s="566"/>
      <c r="VCN78" s="399"/>
      <c r="VCO78" s="399"/>
      <c r="VCP78" s="399"/>
      <c r="VCQ78" s="567"/>
      <c r="VCR78" s="399"/>
      <c r="VCS78" s="399"/>
      <c r="VCT78" s="399"/>
      <c r="VCU78" s="399"/>
      <c r="VCV78" s="399"/>
      <c r="VCW78" s="399"/>
      <c r="VCX78" s="399"/>
      <c r="VCY78" s="399"/>
      <c r="VCZ78" s="399"/>
      <c r="VDA78" s="918"/>
      <c r="VDB78" s="918"/>
      <c r="VDC78" s="918"/>
      <c r="VDD78" s="566"/>
      <c r="VDE78" s="399"/>
      <c r="VDF78" s="399"/>
      <c r="VDG78" s="399"/>
      <c r="VDH78" s="567"/>
      <c r="VDI78" s="399"/>
      <c r="VDJ78" s="399"/>
      <c r="VDK78" s="399"/>
      <c r="VDL78" s="399"/>
      <c r="VDM78" s="399"/>
      <c r="VDN78" s="399"/>
      <c r="VDO78" s="399"/>
      <c r="VDP78" s="399"/>
      <c r="VDQ78" s="399"/>
      <c r="VDR78" s="918"/>
      <c r="VDS78" s="918"/>
      <c r="VDT78" s="918"/>
      <c r="VDU78" s="566"/>
      <c r="VDV78" s="399"/>
      <c r="VDW78" s="399"/>
      <c r="VDX78" s="399"/>
      <c r="VDY78" s="567"/>
      <c r="VDZ78" s="399"/>
      <c r="VEA78" s="399"/>
      <c r="VEB78" s="399"/>
      <c r="VEC78" s="399"/>
      <c r="VED78" s="399"/>
      <c r="VEE78" s="399"/>
      <c r="VEF78" s="399"/>
      <c r="VEG78" s="399"/>
      <c r="VEH78" s="399"/>
      <c r="VEI78" s="918"/>
      <c r="VEJ78" s="918"/>
      <c r="VEK78" s="918"/>
      <c r="VEL78" s="566"/>
      <c r="VEM78" s="399"/>
      <c r="VEN78" s="399"/>
      <c r="VEO78" s="399"/>
      <c r="VEP78" s="567"/>
      <c r="VEQ78" s="399"/>
      <c r="VER78" s="399"/>
      <c r="VES78" s="399"/>
      <c r="VET78" s="399"/>
      <c r="VEU78" s="399"/>
      <c r="VEV78" s="399"/>
      <c r="VEW78" s="399"/>
      <c r="VEX78" s="399"/>
      <c r="VEY78" s="399"/>
      <c r="VEZ78" s="918"/>
      <c r="VFA78" s="918"/>
      <c r="VFB78" s="918"/>
      <c r="VFC78" s="566"/>
      <c r="VFD78" s="399"/>
      <c r="VFE78" s="399"/>
      <c r="VFF78" s="399"/>
      <c r="VFG78" s="567"/>
      <c r="VFH78" s="399"/>
      <c r="VFI78" s="399"/>
      <c r="VFJ78" s="399"/>
      <c r="VFK78" s="399"/>
      <c r="VFL78" s="399"/>
      <c r="VFM78" s="399"/>
      <c r="VFN78" s="399"/>
      <c r="VFO78" s="399"/>
      <c r="VFP78" s="399"/>
      <c r="VFQ78" s="918"/>
      <c r="VFR78" s="918"/>
      <c r="VFS78" s="918"/>
      <c r="VFT78" s="566"/>
      <c r="VFU78" s="399"/>
      <c r="VFV78" s="399"/>
      <c r="VFW78" s="399"/>
      <c r="VFX78" s="567"/>
      <c r="VFY78" s="399"/>
      <c r="VFZ78" s="399"/>
      <c r="VGA78" s="399"/>
      <c r="VGB78" s="399"/>
      <c r="VGC78" s="399"/>
      <c r="VGD78" s="399"/>
      <c r="VGE78" s="399"/>
      <c r="VGF78" s="399"/>
      <c r="VGG78" s="399"/>
      <c r="VGH78" s="918"/>
      <c r="VGI78" s="918"/>
      <c r="VGJ78" s="918"/>
      <c r="VGK78" s="566"/>
      <c r="VGL78" s="399"/>
      <c r="VGM78" s="399"/>
      <c r="VGN78" s="399"/>
      <c r="VGO78" s="567"/>
      <c r="VGP78" s="399"/>
      <c r="VGQ78" s="399"/>
      <c r="VGR78" s="399"/>
      <c r="VGS78" s="399"/>
      <c r="VGT78" s="399"/>
      <c r="VGU78" s="399"/>
      <c r="VGV78" s="399"/>
      <c r="VGW78" s="399"/>
      <c r="VGX78" s="399"/>
      <c r="VGY78" s="918"/>
      <c r="VGZ78" s="918"/>
      <c r="VHA78" s="918"/>
      <c r="VHB78" s="566"/>
      <c r="VHC78" s="399"/>
      <c r="VHD78" s="399"/>
      <c r="VHE78" s="399"/>
      <c r="VHF78" s="567"/>
      <c r="VHG78" s="399"/>
      <c r="VHH78" s="399"/>
      <c r="VHI78" s="399"/>
      <c r="VHJ78" s="399"/>
      <c r="VHK78" s="399"/>
      <c r="VHL78" s="399"/>
      <c r="VHM78" s="399"/>
      <c r="VHN78" s="399"/>
      <c r="VHO78" s="399"/>
      <c r="VHP78" s="918"/>
      <c r="VHQ78" s="918"/>
      <c r="VHR78" s="918"/>
      <c r="VHS78" s="566"/>
      <c r="VHT78" s="399"/>
      <c r="VHU78" s="399"/>
      <c r="VHV78" s="399"/>
      <c r="VHW78" s="567"/>
      <c r="VHX78" s="399"/>
      <c r="VHY78" s="399"/>
      <c r="VHZ78" s="399"/>
      <c r="VIA78" s="399"/>
      <c r="VIB78" s="399"/>
      <c r="VIC78" s="399"/>
      <c r="VID78" s="399"/>
      <c r="VIE78" s="399"/>
      <c r="VIF78" s="399"/>
      <c r="VIG78" s="918"/>
      <c r="VIH78" s="918"/>
      <c r="VII78" s="918"/>
      <c r="VIJ78" s="566"/>
      <c r="VIK78" s="399"/>
      <c r="VIL78" s="399"/>
      <c r="VIM78" s="399"/>
      <c r="VIN78" s="567"/>
      <c r="VIO78" s="399"/>
      <c r="VIP78" s="399"/>
      <c r="VIQ78" s="399"/>
      <c r="VIR78" s="399"/>
      <c r="VIS78" s="399"/>
      <c r="VIT78" s="399"/>
      <c r="VIU78" s="399"/>
      <c r="VIV78" s="399"/>
      <c r="VIW78" s="399"/>
      <c r="VIX78" s="918"/>
      <c r="VIY78" s="918"/>
      <c r="VIZ78" s="918"/>
      <c r="VJA78" s="566"/>
      <c r="VJB78" s="399"/>
      <c r="VJC78" s="399"/>
      <c r="VJD78" s="399"/>
      <c r="VJE78" s="567"/>
      <c r="VJF78" s="399"/>
      <c r="VJG78" s="399"/>
      <c r="VJH78" s="399"/>
      <c r="VJI78" s="399"/>
      <c r="VJJ78" s="399"/>
      <c r="VJK78" s="399"/>
      <c r="VJL78" s="399"/>
      <c r="VJM78" s="399"/>
      <c r="VJN78" s="399"/>
      <c r="VJO78" s="918"/>
      <c r="VJP78" s="918"/>
      <c r="VJQ78" s="918"/>
      <c r="VJR78" s="566"/>
      <c r="VJS78" s="399"/>
      <c r="VJT78" s="399"/>
      <c r="VJU78" s="399"/>
      <c r="VJV78" s="567"/>
      <c r="VJW78" s="399"/>
      <c r="VJX78" s="399"/>
      <c r="VJY78" s="399"/>
      <c r="VJZ78" s="399"/>
      <c r="VKA78" s="399"/>
      <c r="VKB78" s="399"/>
      <c r="VKC78" s="399"/>
      <c r="VKD78" s="399"/>
      <c r="VKE78" s="399"/>
      <c r="VKF78" s="918"/>
      <c r="VKG78" s="918"/>
      <c r="VKH78" s="918"/>
      <c r="VKI78" s="566"/>
      <c r="VKJ78" s="399"/>
      <c r="VKK78" s="399"/>
      <c r="VKL78" s="399"/>
      <c r="VKM78" s="567"/>
      <c r="VKN78" s="399"/>
      <c r="VKO78" s="399"/>
      <c r="VKP78" s="399"/>
      <c r="VKQ78" s="399"/>
      <c r="VKR78" s="399"/>
      <c r="VKS78" s="399"/>
      <c r="VKT78" s="399"/>
      <c r="VKU78" s="399"/>
      <c r="VKV78" s="399"/>
      <c r="VKW78" s="918"/>
      <c r="VKX78" s="918"/>
      <c r="VKY78" s="918"/>
      <c r="VKZ78" s="566"/>
      <c r="VLA78" s="399"/>
      <c r="VLB78" s="399"/>
      <c r="VLC78" s="399"/>
      <c r="VLD78" s="567"/>
      <c r="VLE78" s="399"/>
      <c r="VLF78" s="399"/>
      <c r="VLG78" s="399"/>
      <c r="VLH78" s="399"/>
      <c r="VLI78" s="399"/>
      <c r="VLJ78" s="399"/>
      <c r="VLK78" s="399"/>
      <c r="VLL78" s="399"/>
      <c r="VLM78" s="399"/>
      <c r="VLN78" s="918"/>
      <c r="VLO78" s="918"/>
      <c r="VLP78" s="918"/>
      <c r="VLQ78" s="566"/>
      <c r="VLR78" s="399"/>
      <c r="VLS78" s="399"/>
      <c r="VLT78" s="399"/>
      <c r="VLU78" s="567"/>
      <c r="VLV78" s="399"/>
      <c r="VLW78" s="399"/>
      <c r="VLX78" s="399"/>
      <c r="VLY78" s="399"/>
      <c r="VLZ78" s="399"/>
      <c r="VMA78" s="399"/>
      <c r="VMB78" s="399"/>
      <c r="VMC78" s="399"/>
      <c r="VMD78" s="399"/>
      <c r="VME78" s="918"/>
      <c r="VMF78" s="918"/>
      <c r="VMG78" s="918"/>
      <c r="VMH78" s="566"/>
      <c r="VMI78" s="399"/>
      <c r="VMJ78" s="399"/>
      <c r="VMK78" s="399"/>
      <c r="VML78" s="567"/>
      <c r="VMM78" s="399"/>
      <c r="VMN78" s="399"/>
      <c r="VMO78" s="399"/>
      <c r="VMP78" s="399"/>
      <c r="VMQ78" s="399"/>
      <c r="VMR78" s="399"/>
      <c r="VMS78" s="399"/>
      <c r="VMT78" s="399"/>
      <c r="VMU78" s="399"/>
      <c r="VMV78" s="918"/>
      <c r="VMW78" s="918"/>
      <c r="VMX78" s="918"/>
      <c r="VMY78" s="566"/>
      <c r="VMZ78" s="399"/>
      <c r="VNA78" s="399"/>
      <c r="VNB78" s="399"/>
      <c r="VNC78" s="567"/>
      <c r="VND78" s="399"/>
      <c r="VNE78" s="399"/>
      <c r="VNF78" s="399"/>
      <c r="VNG78" s="399"/>
      <c r="VNH78" s="399"/>
      <c r="VNI78" s="399"/>
      <c r="VNJ78" s="399"/>
      <c r="VNK78" s="399"/>
      <c r="VNL78" s="399"/>
      <c r="VNM78" s="918"/>
      <c r="VNN78" s="918"/>
      <c r="VNO78" s="918"/>
      <c r="VNP78" s="566"/>
      <c r="VNQ78" s="399"/>
      <c r="VNR78" s="399"/>
      <c r="VNS78" s="399"/>
      <c r="VNT78" s="567"/>
      <c r="VNU78" s="399"/>
      <c r="VNV78" s="399"/>
      <c r="VNW78" s="399"/>
      <c r="VNX78" s="399"/>
      <c r="VNY78" s="399"/>
      <c r="VNZ78" s="399"/>
      <c r="VOA78" s="399"/>
      <c r="VOB78" s="399"/>
      <c r="VOC78" s="399"/>
      <c r="VOD78" s="918"/>
      <c r="VOE78" s="918"/>
      <c r="VOF78" s="918"/>
      <c r="VOG78" s="566"/>
      <c r="VOH78" s="399"/>
      <c r="VOI78" s="399"/>
      <c r="VOJ78" s="399"/>
      <c r="VOK78" s="567"/>
      <c r="VOL78" s="399"/>
      <c r="VOM78" s="399"/>
      <c r="VON78" s="399"/>
      <c r="VOO78" s="399"/>
      <c r="VOP78" s="399"/>
      <c r="VOQ78" s="399"/>
      <c r="VOR78" s="399"/>
      <c r="VOS78" s="399"/>
      <c r="VOT78" s="399"/>
      <c r="VOU78" s="918"/>
      <c r="VOV78" s="918"/>
      <c r="VOW78" s="918"/>
      <c r="VOX78" s="566"/>
      <c r="VOY78" s="399"/>
      <c r="VOZ78" s="399"/>
      <c r="VPA78" s="399"/>
      <c r="VPB78" s="567"/>
      <c r="VPC78" s="399"/>
      <c r="VPD78" s="399"/>
      <c r="VPE78" s="399"/>
      <c r="VPF78" s="399"/>
      <c r="VPG78" s="399"/>
      <c r="VPH78" s="399"/>
      <c r="VPI78" s="399"/>
      <c r="VPJ78" s="399"/>
      <c r="VPK78" s="399"/>
      <c r="VPL78" s="918"/>
      <c r="VPM78" s="918"/>
      <c r="VPN78" s="918"/>
      <c r="VPO78" s="566"/>
      <c r="VPP78" s="399"/>
      <c r="VPQ78" s="399"/>
      <c r="VPR78" s="399"/>
      <c r="VPS78" s="567"/>
      <c r="VPT78" s="399"/>
      <c r="VPU78" s="399"/>
      <c r="VPV78" s="399"/>
      <c r="VPW78" s="399"/>
      <c r="VPX78" s="399"/>
      <c r="VPY78" s="399"/>
      <c r="VPZ78" s="399"/>
      <c r="VQA78" s="399"/>
      <c r="VQB78" s="399"/>
      <c r="VQC78" s="918"/>
      <c r="VQD78" s="918"/>
      <c r="VQE78" s="918"/>
      <c r="VQF78" s="566"/>
      <c r="VQG78" s="399"/>
      <c r="VQH78" s="399"/>
      <c r="VQI78" s="399"/>
      <c r="VQJ78" s="567"/>
      <c r="VQK78" s="399"/>
      <c r="VQL78" s="399"/>
      <c r="VQM78" s="399"/>
      <c r="VQN78" s="399"/>
      <c r="VQO78" s="399"/>
      <c r="VQP78" s="399"/>
      <c r="VQQ78" s="399"/>
      <c r="VQR78" s="399"/>
      <c r="VQS78" s="399"/>
      <c r="VQT78" s="918"/>
      <c r="VQU78" s="918"/>
      <c r="VQV78" s="918"/>
      <c r="VQW78" s="566"/>
      <c r="VQX78" s="399"/>
      <c r="VQY78" s="399"/>
      <c r="VQZ78" s="399"/>
      <c r="VRA78" s="567"/>
      <c r="VRB78" s="399"/>
      <c r="VRC78" s="399"/>
      <c r="VRD78" s="399"/>
      <c r="VRE78" s="399"/>
      <c r="VRF78" s="399"/>
      <c r="VRG78" s="399"/>
      <c r="VRH78" s="399"/>
      <c r="VRI78" s="399"/>
      <c r="VRJ78" s="399"/>
      <c r="VRK78" s="918"/>
      <c r="VRL78" s="918"/>
      <c r="VRM78" s="918"/>
      <c r="VRN78" s="566"/>
      <c r="VRO78" s="399"/>
      <c r="VRP78" s="399"/>
      <c r="VRQ78" s="399"/>
      <c r="VRR78" s="567"/>
      <c r="VRS78" s="399"/>
      <c r="VRT78" s="399"/>
      <c r="VRU78" s="399"/>
      <c r="VRV78" s="399"/>
      <c r="VRW78" s="399"/>
      <c r="VRX78" s="399"/>
      <c r="VRY78" s="399"/>
      <c r="VRZ78" s="399"/>
      <c r="VSA78" s="399"/>
      <c r="VSB78" s="918"/>
      <c r="VSC78" s="918"/>
      <c r="VSD78" s="918"/>
      <c r="VSE78" s="566"/>
      <c r="VSF78" s="399"/>
      <c r="VSG78" s="399"/>
      <c r="VSH78" s="399"/>
      <c r="VSI78" s="567"/>
      <c r="VSJ78" s="399"/>
      <c r="VSK78" s="399"/>
      <c r="VSL78" s="399"/>
      <c r="VSM78" s="399"/>
      <c r="VSN78" s="399"/>
      <c r="VSO78" s="399"/>
      <c r="VSP78" s="399"/>
      <c r="VSQ78" s="399"/>
      <c r="VSR78" s="399"/>
      <c r="VSS78" s="918"/>
      <c r="VST78" s="918"/>
      <c r="VSU78" s="918"/>
      <c r="VSV78" s="566"/>
      <c r="VSW78" s="399"/>
      <c r="VSX78" s="399"/>
      <c r="VSY78" s="399"/>
      <c r="VSZ78" s="567"/>
      <c r="VTA78" s="399"/>
      <c r="VTB78" s="399"/>
      <c r="VTC78" s="399"/>
      <c r="VTD78" s="399"/>
      <c r="VTE78" s="399"/>
      <c r="VTF78" s="399"/>
      <c r="VTG78" s="399"/>
      <c r="VTH78" s="399"/>
      <c r="VTI78" s="399"/>
      <c r="VTJ78" s="918"/>
      <c r="VTK78" s="918"/>
      <c r="VTL78" s="918"/>
      <c r="VTM78" s="566"/>
      <c r="VTN78" s="399"/>
      <c r="VTO78" s="399"/>
      <c r="VTP78" s="399"/>
      <c r="VTQ78" s="567"/>
      <c r="VTR78" s="399"/>
      <c r="VTS78" s="399"/>
      <c r="VTT78" s="399"/>
      <c r="VTU78" s="399"/>
      <c r="VTV78" s="399"/>
      <c r="VTW78" s="399"/>
      <c r="VTX78" s="399"/>
      <c r="VTY78" s="399"/>
      <c r="VTZ78" s="399"/>
      <c r="VUA78" s="918"/>
      <c r="VUB78" s="918"/>
      <c r="VUC78" s="918"/>
      <c r="VUD78" s="566"/>
      <c r="VUE78" s="399"/>
      <c r="VUF78" s="399"/>
      <c r="VUG78" s="399"/>
      <c r="VUH78" s="567"/>
      <c r="VUI78" s="399"/>
      <c r="VUJ78" s="399"/>
      <c r="VUK78" s="399"/>
      <c r="VUL78" s="399"/>
      <c r="VUM78" s="399"/>
      <c r="VUN78" s="399"/>
      <c r="VUO78" s="399"/>
      <c r="VUP78" s="399"/>
      <c r="VUQ78" s="399"/>
      <c r="VUR78" s="918"/>
      <c r="VUS78" s="918"/>
      <c r="VUT78" s="918"/>
      <c r="VUU78" s="566"/>
      <c r="VUV78" s="399"/>
      <c r="VUW78" s="399"/>
      <c r="VUX78" s="399"/>
      <c r="VUY78" s="567"/>
      <c r="VUZ78" s="399"/>
      <c r="VVA78" s="399"/>
      <c r="VVB78" s="399"/>
      <c r="VVC78" s="399"/>
      <c r="VVD78" s="399"/>
      <c r="VVE78" s="399"/>
      <c r="VVF78" s="399"/>
      <c r="VVG78" s="399"/>
      <c r="VVH78" s="399"/>
      <c r="VVI78" s="918"/>
      <c r="VVJ78" s="918"/>
      <c r="VVK78" s="918"/>
      <c r="VVL78" s="566"/>
      <c r="VVM78" s="399"/>
      <c r="VVN78" s="399"/>
      <c r="VVO78" s="399"/>
      <c r="VVP78" s="567"/>
      <c r="VVQ78" s="399"/>
      <c r="VVR78" s="399"/>
      <c r="VVS78" s="399"/>
      <c r="VVT78" s="399"/>
      <c r="VVU78" s="399"/>
      <c r="VVV78" s="399"/>
      <c r="VVW78" s="399"/>
      <c r="VVX78" s="399"/>
      <c r="VVY78" s="399"/>
      <c r="VVZ78" s="918"/>
      <c r="VWA78" s="918"/>
      <c r="VWB78" s="918"/>
      <c r="VWC78" s="566"/>
      <c r="VWD78" s="399"/>
      <c r="VWE78" s="399"/>
      <c r="VWF78" s="399"/>
      <c r="VWG78" s="567"/>
      <c r="VWH78" s="399"/>
      <c r="VWI78" s="399"/>
      <c r="VWJ78" s="399"/>
      <c r="VWK78" s="399"/>
      <c r="VWL78" s="399"/>
      <c r="VWM78" s="399"/>
      <c r="VWN78" s="399"/>
      <c r="VWO78" s="399"/>
      <c r="VWP78" s="399"/>
      <c r="VWQ78" s="918"/>
      <c r="VWR78" s="918"/>
      <c r="VWS78" s="918"/>
      <c r="VWT78" s="566"/>
      <c r="VWU78" s="399"/>
      <c r="VWV78" s="399"/>
      <c r="VWW78" s="399"/>
      <c r="VWX78" s="567"/>
      <c r="VWY78" s="399"/>
      <c r="VWZ78" s="399"/>
      <c r="VXA78" s="399"/>
      <c r="VXB78" s="399"/>
      <c r="VXC78" s="399"/>
      <c r="VXD78" s="399"/>
      <c r="VXE78" s="399"/>
      <c r="VXF78" s="399"/>
      <c r="VXG78" s="399"/>
      <c r="VXH78" s="918"/>
      <c r="VXI78" s="918"/>
      <c r="VXJ78" s="918"/>
      <c r="VXK78" s="566"/>
      <c r="VXL78" s="399"/>
      <c r="VXM78" s="399"/>
      <c r="VXN78" s="399"/>
      <c r="VXO78" s="567"/>
      <c r="VXP78" s="399"/>
      <c r="VXQ78" s="399"/>
      <c r="VXR78" s="399"/>
      <c r="VXS78" s="399"/>
      <c r="VXT78" s="399"/>
      <c r="VXU78" s="399"/>
      <c r="VXV78" s="399"/>
      <c r="VXW78" s="399"/>
      <c r="VXX78" s="399"/>
      <c r="VXY78" s="918"/>
      <c r="VXZ78" s="918"/>
      <c r="VYA78" s="918"/>
      <c r="VYB78" s="566"/>
      <c r="VYC78" s="399"/>
      <c r="VYD78" s="399"/>
      <c r="VYE78" s="399"/>
      <c r="VYF78" s="567"/>
      <c r="VYG78" s="399"/>
      <c r="VYH78" s="399"/>
      <c r="VYI78" s="399"/>
      <c r="VYJ78" s="399"/>
      <c r="VYK78" s="399"/>
      <c r="VYL78" s="399"/>
      <c r="VYM78" s="399"/>
      <c r="VYN78" s="399"/>
      <c r="VYO78" s="399"/>
      <c r="VYP78" s="918"/>
      <c r="VYQ78" s="918"/>
      <c r="VYR78" s="918"/>
      <c r="VYS78" s="566"/>
      <c r="VYT78" s="399"/>
      <c r="VYU78" s="399"/>
      <c r="VYV78" s="399"/>
      <c r="VYW78" s="567"/>
      <c r="VYX78" s="399"/>
      <c r="VYY78" s="399"/>
      <c r="VYZ78" s="399"/>
      <c r="VZA78" s="399"/>
      <c r="VZB78" s="399"/>
      <c r="VZC78" s="399"/>
      <c r="VZD78" s="399"/>
      <c r="VZE78" s="399"/>
      <c r="VZF78" s="399"/>
      <c r="VZG78" s="918"/>
      <c r="VZH78" s="918"/>
      <c r="VZI78" s="918"/>
      <c r="VZJ78" s="566"/>
      <c r="VZK78" s="399"/>
      <c r="VZL78" s="399"/>
      <c r="VZM78" s="399"/>
      <c r="VZN78" s="567"/>
      <c r="VZO78" s="399"/>
      <c r="VZP78" s="399"/>
      <c r="VZQ78" s="399"/>
      <c r="VZR78" s="399"/>
      <c r="VZS78" s="399"/>
      <c r="VZT78" s="399"/>
      <c r="VZU78" s="399"/>
      <c r="VZV78" s="399"/>
      <c r="VZW78" s="399"/>
      <c r="VZX78" s="918"/>
      <c r="VZY78" s="918"/>
      <c r="VZZ78" s="918"/>
      <c r="WAA78" s="566"/>
      <c r="WAB78" s="399"/>
      <c r="WAC78" s="399"/>
      <c r="WAD78" s="399"/>
      <c r="WAE78" s="567"/>
      <c r="WAF78" s="399"/>
      <c r="WAG78" s="399"/>
      <c r="WAH78" s="399"/>
      <c r="WAI78" s="399"/>
      <c r="WAJ78" s="399"/>
      <c r="WAK78" s="399"/>
      <c r="WAL78" s="399"/>
      <c r="WAM78" s="399"/>
      <c r="WAN78" s="399"/>
      <c r="WAO78" s="918"/>
      <c r="WAP78" s="918"/>
      <c r="WAQ78" s="918"/>
      <c r="WAR78" s="566"/>
      <c r="WAS78" s="399"/>
      <c r="WAT78" s="399"/>
      <c r="WAU78" s="399"/>
      <c r="WAV78" s="567"/>
      <c r="WAW78" s="399"/>
      <c r="WAX78" s="399"/>
      <c r="WAY78" s="399"/>
      <c r="WAZ78" s="399"/>
      <c r="WBA78" s="399"/>
      <c r="WBB78" s="399"/>
      <c r="WBC78" s="399"/>
      <c r="WBD78" s="399"/>
      <c r="WBE78" s="399"/>
      <c r="WBF78" s="918"/>
      <c r="WBG78" s="918"/>
      <c r="WBH78" s="918"/>
      <c r="WBI78" s="566"/>
      <c r="WBJ78" s="399"/>
      <c r="WBK78" s="399"/>
      <c r="WBL78" s="399"/>
      <c r="WBM78" s="567"/>
      <c r="WBN78" s="399"/>
      <c r="WBO78" s="399"/>
      <c r="WBP78" s="399"/>
      <c r="WBQ78" s="399"/>
      <c r="WBR78" s="399"/>
      <c r="WBS78" s="399"/>
      <c r="WBT78" s="399"/>
      <c r="WBU78" s="399"/>
      <c r="WBV78" s="399"/>
      <c r="WBW78" s="918"/>
      <c r="WBX78" s="918"/>
      <c r="WBY78" s="918"/>
      <c r="WBZ78" s="566"/>
      <c r="WCA78" s="399"/>
      <c r="WCB78" s="399"/>
      <c r="WCC78" s="399"/>
      <c r="WCD78" s="567"/>
      <c r="WCE78" s="399"/>
      <c r="WCF78" s="399"/>
      <c r="WCG78" s="399"/>
      <c r="WCH78" s="399"/>
      <c r="WCI78" s="399"/>
      <c r="WCJ78" s="399"/>
      <c r="WCK78" s="399"/>
      <c r="WCL78" s="399"/>
      <c r="WCM78" s="399"/>
      <c r="WCN78" s="918"/>
      <c r="WCO78" s="918"/>
      <c r="WCP78" s="918"/>
      <c r="WCQ78" s="566"/>
      <c r="WCR78" s="399"/>
      <c r="WCS78" s="399"/>
      <c r="WCT78" s="399"/>
      <c r="WCU78" s="567"/>
      <c r="WCV78" s="399"/>
      <c r="WCW78" s="399"/>
      <c r="WCX78" s="399"/>
      <c r="WCY78" s="399"/>
      <c r="WCZ78" s="399"/>
      <c r="WDA78" s="399"/>
      <c r="WDB78" s="399"/>
      <c r="WDC78" s="399"/>
      <c r="WDD78" s="399"/>
      <c r="WDE78" s="918"/>
      <c r="WDF78" s="918"/>
      <c r="WDG78" s="918"/>
      <c r="WDH78" s="566"/>
      <c r="WDI78" s="399"/>
      <c r="WDJ78" s="399"/>
      <c r="WDK78" s="399"/>
      <c r="WDL78" s="567"/>
      <c r="WDM78" s="399"/>
      <c r="WDN78" s="399"/>
      <c r="WDO78" s="399"/>
      <c r="WDP78" s="399"/>
      <c r="WDQ78" s="399"/>
      <c r="WDR78" s="399"/>
      <c r="WDS78" s="399"/>
      <c r="WDT78" s="399"/>
      <c r="WDU78" s="399"/>
      <c r="WDV78" s="918"/>
      <c r="WDW78" s="918"/>
      <c r="WDX78" s="918"/>
      <c r="WDY78" s="566"/>
      <c r="WDZ78" s="399"/>
      <c r="WEA78" s="399"/>
      <c r="WEB78" s="399"/>
      <c r="WEC78" s="567"/>
      <c r="WED78" s="399"/>
      <c r="WEE78" s="399"/>
      <c r="WEF78" s="399"/>
      <c r="WEG78" s="399"/>
      <c r="WEH78" s="399"/>
      <c r="WEI78" s="399"/>
      <c r="WEJ78" s="399"/>
      <c r="WEK78" s="399"/>
      <c r="WEL78" s="399"/>
      <c r="WEM78" s="918"/>
      <c r="WEN78" s="918"/>
      <c r="WEO78" s="918"/>
      <c r="WEP78" s="566"/>
      <c r="WEQ78" s="399"/>
      <c r="WER78" s="399"/>
      <c r="WES78" s="399"/>
      <c r="WET78" s="567"/>
      <c r="WEU78" s="399"/>
      <c r="WEV78" s="399"/>
      <c r="WEW78" s="399"/>
      <c r="WEX78" s="399"/>
      <c r="WEY78" s="399"/>
      <c r="WEZ78" s="399"/>
      <c r="WFA78" s="399"/>
      <c r="WFB78" s="399"/>
      <c r="WFC78" s="399"/>
      <c r="WFD78" s="918"/>
      <c r="WFE78" s="918"/>
      <c r="WFF78" s="918"/>
      <c r="WFG78" s="566"/>
      <c r="WFH78" s="399"/>
      <c r="WFI78" s="399"/>
      <c r="WFJ78" s="399"/>
      <c r="WFK78" s="567"/>
      <c r="WFL78" s="399"/>
      <c r="WFM78" s="399"/>
      <c r="WFN78" s="399"/>
      <c r="WFO78" s="399"/>
      <c r="WFP78" s="399"/>
      <c r="WFQ78" s="399"/>
      <c r="WFR78" s="399"/>
      <c r="WFS78" s="399"/>
      <c r="WFT78" s="399"/>
      <c r="WFU78" s="918"/>
      <c r="WFV78" s="918"/>
      <c r="WFW78" s="918"/>
      <c r="WFX78" s="566"/>
      <c r="WFY78" s="399"/>
      <c r="WFZ78" s="399"/>
      <c r="WGA78" s="399"/>
      <c r="WGB78" s="567"/>
      <c r="WGC78" s="399"/>
      <c r="WGD78" s="399"/>
      <c r="WGE78" s="399"/>
      <c r="WGF78" s="399"/>
      <c r="WGG78" s="399"/>
      <c r="WGH78" s="399"/>
      <c r="WGI78" s="399"/>
      <c r="WGJ78" s="399"/>
      <c r="WGK78" s="399"/>
      <c r="WGL78" s="918"/>
      <c r="WGM78" s="918"/>
      <c r="WGN78" s="918"/>
      <c r="WGO78" s="566"/>
      <c r="WGP78" s="399"/>
      <c r="WGQ78" s="399"/>
      <c r="WGR78" s="399"/>
      <c r="WGS78" s="567"/>
      <c r="WGT78" s="399"/>
      <c r="WGU78" s="399"/>
      <c r="WGV78" s="399"/>
      <c r="WGW78" s="399"/>
      <c r="WGX78" s="399"/>
      <c r="WGY78" s="399"/>
      <c r="WGZ78" s="399"/>
      <c r="WHA78" s="399"/>
      <c r="WHB78" s="399"/>
      <c r="WHC78" s="918"/>
      <c r="WHD78" s="918"/>
      <c r="WHE78" s="918"/>
      <c r="WHF78" s="566"/>
      <c r="WHG78" s="399"/>
      <c r="WHH78" s="399"/>
      <c r="WHI78" s="399"/>
      <c r="WHJ78" s="567"/>
      <c r="WHK78" s="399"/>
      <c r="WHL78" s="399"/>
      <c r="WHM78" s="399"/>
      <c r="WHN78" s="399"/>
      <c r="WHO78" s="399"/>
      <c r="WHP78" s="399"/>
      <c r="WHQ78" s="399"/>
      <c r="WHR78" s="399"/>
      <c r="WHS78" s="399"/>
      <c r="WHT78" s="918"/>
      <c r="WHU78" s="918"/>
      <c r="WHV78" s="918"/>
      <c r="WHW78" s="566"/>
      <c r="WHX78" s="399"/>
      <c r="WHY78" s="399"/>
      <c r="WHZ78" s="399"/>
      <c r="WIA78" s="567"/>
      <c r="WIB78" s="399"/>
      <c r="WIC78" s="399"/>
      <c r="WID78" s="399"/>
      <c r="WIE78" s="399"/>
      <c r="WIF78" s="399"/>
      <c r="WIG78" s="399"/>
      <c r="WIH78" s="399"/>
      <c r="WII78" s="399"/>
      <c r="WIJ78" s="399"/>
      <c r="WIK78" s="918"/>
      <c r="WIL78" s="918"/>
      <c r="WIM78" s="918"/>
      <c r="WIN78" s="566"/>
      <c r="WIO78" s="399"/>
      <c r="WIP78" s="399"/>
      <c r="WIQ78" s="399"/>
      <c r="WIR78" s="567"/>
      <c r="WIS78" s="399"/>
      <c r="WIT78" s="399"/>
      <c r="WIU78" s="399"/>
      <c r="WIV78" s="399"/>
      <c r="WIW78" s="399"/>
      <c r="WIX78" s="399"/>
      <c r="WIY78" s="399"/>
      <c r="WIZ78" s="399"/>
      <c r="WJA78" s="399"/>
      <c r="WJB78" s="918"/>
      <c r="WJC78" s="918"/>
      <c r="WJD78" s="918"/>
      <c r="WJE78" s="566"/>
      <c r="WJF78" s="399"/>
      <c r="WJG78" s="399"/>
      <c r="WJH78" s="399"/>
      <c r="WJI78" s="567"/>
      <c r="WJJ78" s="399"/>
      <c r="WJK78" s="399"/>
      <c r="WJL78" s="399"/>
      <c r="WJM78" s="399"/>
      <c r="WJN78" s="399"/>
      <c r="WJO78" s="399"/>
      <c r="WJP78" s="399"/>
      <c r="WJQ78" s="399"/>
      <c r="WJR78" s="399"/>
      <c r="WJS78" s="918"/>
      <c r="WJT78" s="918"/>
      <c r="WJU78" s="918"/>
      <c r="WJV78" s="566"/>
      <c r="WJW78" s="399"/>
      <c r="WJX78" s="399"/>
      <c r="WJY78" s="399"/>
      <c r="WJZ78" s="567"/>
      <c r="WKA78" s="399"/>
      <c r="WKB78" s="399"/>
      <c r="WKC78" s="399"/>
      <c r="WKD78" s="399"/>
      <c r="WKE78" s="399"/>
      <c r="WKF78" s="399"/>
      <c r="WKG78" s="399"/>
      <c r="WKH78" s="399"/>
      <c r="WKI78" s="399"/>
      <c r="WKJ78" s="918"/>
      <c r="WKK78" s="918"/>
      <c r="WKL78" s="918"/>
      <c r="WKM78" s="566"/>
      <c r="WKN78" s="399"/>
      <c r="WKO78" s="399"/>
      <c r="WKP78" s="399"/>
      <c r="WKQ78" s="567"/>
      <c r="WKR78" s="399"/>
      <c r="WKS78" s="399"/>
      <c r="WKT78" s="399"/>
      <c r="WKU78" s="399"/>
      <c r="WKV78" s="399"/>
      <c r="WKW78" s="399"/>
      <c r="WKX78" s="399"/>
      <c r="WKY78" s="399"/>
      <c r="WKZ78" s="399"/>
      <c r="WLA78" s="918"/>
      <c r="WLB78" s="918"/>
      <c r="WLC78" s="918"/>
      <c r="WLD78" s="566"/>
      <c r="WLE78" s="399"/>
      <c r="WLF78" s="399"/>
      <c r="WLG78" s="399"/>
      <c r="WLH78" s="567"/>
      <c r="WLI78" s="399"/>
      <c r="WLJ78" s="399"/>
      <c r="WLK78" s="399"/>
      <c r="WLL78" s="399"/>
      <c r="WLM78" s="399"/>
      <c r="WLN78" s="399"/>
      <c r="WLO78" s="399"/>
      <c r="WLP78" s="399"/>
      <c r="WLQ78" s="399"/>
      <c r="WLR78" s="918"/>
      <c r="WLS78" s="918"/>
      <c r="WLT78" s="918"/>
      <c r="WLU78" s="566"/>
      <c r="WLV78" s="399"/>
      <c r="WLW78" s="399"/>
      <c r="WLX78" s="399"/>
      <c r="WLY78" s="567"/>
      <c r="WLZ78" s="399"/>
      <c r="WMA78" s="399"/>
      <c r="WMB78" s="399"/>
      <c r="WMC78" s="399"/>
      <c r="WMD78" s="399"/>
      <c r="WME78" s="399"/>
      <c r="WMF78" s="399"/>
      <c r="WMG78" s="399"/>
      <c r="WMH78" s="399"/>
      <c r="WMI78" s="918"/>
      <c r="WMJ78" s="918"/>
      <c r="WMK78" s="918"/>
      <c r="WML78" s="566"/>
      <c r="WMM78" s="399"/>
      <c r="WMN78" s="399"/>
      <c r="WMO78" s="399"/>
      <c r="WMP78" s="567"/>
      <c r="WMQ78" s="399"/>
      <c r="WMR78" s="399"/>
      <c r="WMS78" s="399"/>
      <c r="WMT78" s="399"/>
      <c r="WMU78" s="399"/>
      <c r="WMV78" s="399"/>
      <c r="WMW78" s="399"/>
      <c r="WMX78" s="399"/>
      <c r="WMY78" s="399"/>
      <c r="WMZ78" s="918"/>
      <c r="WNA78" s="918"/>
      <c r="WNB78" s="918"/>
      <c r="WNC78" s="566"/>
      <c r="WND78" s="399"/>
      <c r="WNE78" s="399"/>
      <c r="WNF78" s="399"/>
      <c r="WNG78" s="567"/>
      <c r="WNH78" s="399"/>
      <c r="WNI78" s="399"/>
      <c r="WNJ78" s="399"/>
      <c r="WNK78" s="399"/>
      <c r="WNL78" s="399"/>
      <c r="WNM78" s="399"/>
      <c r="WNN78" s="399"/>
      <c r="WNO78" s="399"/>
      <c r="WNP78" s="399"/>
      <c r="WNQ78" s="918"/>
      <c r="WNR78" s="918"/>
      <c r="WNS78" s="918"/>
      <c r="WNT78" s="566"/>
      <c r="WNU78" s="399"/>
      <c r="WNV78" s="399"/>
      <c r="WNW78" s="399"/>
      <c r="WNX78" s="567"/>
      <c r="WNY78" s="399"/>
      <c r="WNZ78" s="399"/>
      <c r="WOA78" s="399"/>
      <c r="WOB78" s="399"/>
      <c r="WOC78" s="399"/>
      <c r="WOD78" s="399"/>
      <c r="WOE78" s="399"/>
      <c r="WOF78" s="399"/>
      <c r="WOG78" s="399"/>
      <c r="WOH78" s="918"/>
      <c r="WOI78" s="918"/>
      <c r="WOJ78" s="918"/>
      <c r="WOK78" s="566"/>
      <c r="WOL78" s="399"/>
      <c r="WOM78" s="399"/>
      <c r="WON78" s="399"/>
      <c r="WOO78" s="567"/>
      <c r="WOP78" s="399"/>
      <c r="WOQ78" s="399"/>
      <c r="WOR78" s="399"/>
      <c r="WOS78" s="399"/>
      <c r="WOT78" s="399"/>
      <c r="WOU78" s="399"/>
      <c r="WOV78" s="399"/>
      <c r="WOW78" s="399"/>
      <c r="WOX78" s="399"/>
      <c r="WOY78" s="918"/>
      <c r="WOZ78" s="918"/>
      <c r="WPA78" s="918"/>
      <c r="WPB78" s="566"/>
      <c r="WPC78" s="399"/>
      <c r="WPD78" s="399"/>
      <c r="WPE78" s="399"/>
      <c r="WPF78" s="567"/>
      <c r="WPG78" s="399"/>
      <c r="WPH78" s="399"/>
      <c r="WPI78" s="399"/>
      <c r="WPJ78" s="399"/>
      <c r="WPK78" s="399"/>
      <c r="WPL78" s="399"/>
      <c r="WPM78" s="399"/>
      <c r="WPN78" s="399"/>
      <c r="WPO78" s="399"/>
      <c r="WPP78" s="918"/>
      <c r="WPQ78" s="918"/>
      <c r="WPR78" s="918"/>
      <c r="WPS78" s="566"/>
      <c r="WPT78" s="399"/>
      <c r="WPU78" s="399"/>
      <c r="WPV78" s="399"/>
      <c r="WPW78" s="567"/>
      <c r="WPX78" s="399"/>
      <c r="WPY78" s="399"/>
      <c r="WPZ78" s="399"/>
      <c r="WQA78" s="399"/>
      <c r="WQB78" s="399"/>
      <c r="WQC78" s="399"/>
      <c r="WQD78" s="399"/>
      <c r="WQE78" s="399"/>
      <c r="WQF78" s="399"/>
      <c r="WQG78" s="918"/>
      <c r="WQH78" s="918"/>
      <c r="WQI78" s="918"/>
      <c r="WQJ78" s="566"/>
      <c r="WQK78" s="399"/>
      <c r="WQL78" s="399"/>
      <c r="WQM78" s="399"/>
      <c r="WQN78" s="567"/>
      <c r="WQO78" s="399"/>
      <c r="WQP78" s="399"/>
      <c r="WQQ78" s="399"/>
      <c r="WQR78" s="399"/>
      <c r="WQS78" s="399"/>
      <c r="WQT78" s="399"/>
      <c r="WQU78" s="399"/>
      <c r="WQV78" s="399"/>
      <c r="WQW78" s="399"/>
      <c r="WQX78" s="918"/>
      <c r="WQY78" s="918"/>
      <c r="WQZ78" s="918"/>
      <c r="WRA78" s="566"/>
      <c r="WRB78" s="399"/>
      <c r="WRC78" s="399"/>
      <c r="WRD78" s="399"/>
      <c r="WRE78" s="567"/>
      <c r="WRF78" s="399"/>
      <c r="WRG78" s="399"/>
      <c r="WRH78" s="399"/>
      <c r="WRI78" s="399"/>
      <c r="WRJ78" s="399"/>
      <c r="WRK78" s="399"/>
      <c r="WRL78" s="399"/>
      <c r="WRM78" s="399"/>
      <c r="WRN78" s="399"/>
      <c r="WRO78" s="918"/>
      <c r="WRP78" s="918"/>
      <c r="WRQ78" s="918"/>
      <c r="WRR78" s="566"/>
      <c r="WRS78" s="399"/>
      <c r="WRT78" s="399"/>
      <c r="WRU78" s="399"/>
      <c r="WRV78" s="567"/>
      <c r="WRW78" s="399"/>
      <c r="WRX78" s="399"/>
      <c r="WRY78" s="399"/>
      <c r="WRZ78" s="399"/>
      <c r="WSA78" s="399"/>
      <c r="WSB78" s="399"/>
      <c r="WSC78" s="399"/>
      <c r="WSD78" s="399"/>
      <c r="WSE78" s="399"/>
      <c r="WSF78" s="918"/>
      <c r="WSG78" s="918"/>
      <c r="WSH78" s="918"/>
      <c r="WSI78" s="566"/>
      <c r="WSJ78" s="399"/>
      <c r="WSK78" s="399"/>
      <c r="WSL78" s="399"/>
      <c r="WSM78" s="567"/>
      <c r="WSN78" s="399"/>
      <c r="WSO78" s="399"/>
      <c r="WSP78" s="399"/>
      <c r="WSQ78" s="399"/>
      <c r="WSR78" s="399"/>
      <c r="WSS78" s="399"/>
      <c r="WST78" s="399"/>
      <c r="WSU78" s="399"/>
      <c r="WSV78" s="399"/>
      <c r="WSW78" s="918"/>
      <c r="WSX78" s="918"/>
      <c r="WSY78" s="918"/>
      <c r="WSZ78" s="566"/>
      <c r="WTA78" s="399"/>
      <c r="WTB78" s="399"/>
      <c r="WTC78" s="399"/>
      <c r="WTD78" s="567"/>
      <c r="WTE78" s="399"/>
      <c r="WTF78" s="399"/>
      <c r="WTG78" s="399"/>
      <c r="WTH78" s="399"/>
      <c r="WTI78" s="399"/>
      <c r="WTJ78" s="399"/>
      <c r="WTK78" s="399"/>
      <c r="WTL78" s="399"/>
      <c r="WTM78" s="399"/>
      <c r="WTN78" s="918"/>
      <c r="WTO78" s="918"/>
      <c r="WTP78" s="918"/>
      <c r="WTQ78" s="566"/>
      <c r="WTR78" s="399"/>
      <c r="WTS78" s="399"/>
      <c r="WTT78" s="399"/>
      <c r="WTU78" s="567"/>
      <c r="WTV78" s="399"/>
      <c r="WTW78" s="399"/>
      <c r="WTX78" s="399"/>
      <c r="WTY78" s="399"/>
      <c r="WTZ78" s="399"/>
      <c r="WUA78" s="399"/>
      <c r="WUB78" s="399"/>
      <c r="WUC78" s="399"/>
      <c r="WUD78" s="399"/>
      <c r="WUE78" s="918"/>
      <c r="WUF78" s="918"/>
      <c r="WUG78" s="918"/>
      <c r="WUH78" s="566"/>
      <c r="WUI78" s="399"/>
      <c r="WUJ78" s="399"/>
      <c r="WUK78" s="399"/>
      <c r="WUL78" s="567"/>
      <c r="WUM78" s="399"/>
      <c r="WUN78" s="399"/>
      <c r="WUO78" s="399"/>
      <c r="WUP78" s="399"/>
      <c r="WUQ78" s="399"/>
      <c r="WUR78" s="399"/>
      <c r="WUS78" s="399"/>
      <c r="WUT78" s="399"/>
      <c r="WUU78" s="399"/>
      <c r="WUV78" s="918"/>
      <c r="WUW78" s="918"/>
      <c r="WUX78" s="918"/>
      <c r="WUY78" s="566"/>
      <c r="WUZ78" s="399"/>
      <c r="WVA78" s="399"/>
      <c r="WVB78" s="399"/>
      <c r="WVC78" s="567"/>
      <c r="WVD78" s="399"/>
      <c r="WVE78" s="399"/>
      <c r="WVF78" s="399"/>
      <c r="WVG78" s="399"/>
      <c r="WVH78" s="399"/>
      <c r="WVI78" s="399"/>
      <c r="WVJ78" s="399"/>
      <c r="WVK78" s="399"/>
      <c r="WVL78" s="399"/>
      <c r="WVM78" s="918"/>
      <c r="WVN78" s="918"/>
      <c r="WVO78" s="918"/>
      <c r="WVP78" s="566"/>
      <c r="WVQ78" s="399"/>
      <c r="WVR78" s="399"/>
      <c r="WVS78" s="399"/>
      <c r="WVT78" s="567"/>
      <c r="WVU78" s="399"/>
      <c r="WVV78" s="399"/>
      <c r="WVW78" s="399"/>
      <c r="WVX78" s="399"/>
      <c r="WVY78" s="399"/>
      <c r="WVZ78" s="399"/>
      <c r="WWA78" s="399"/>
      <c r="WWB78" s="399"/>
      <c r="WWC78" s="399"/>
      <c r="WWD78" s="918"/>
      <c r="WWE78" s="918"/>
      <c r="WWF78" s="918"/>
      <c r="WWG78" s="566"/>
      <c r="WWH78" s="399"/>
      <c r="WWI78" s="399"/>
      <c r="WWJ78" s="399"/>
      <c r="WWK78" s="567"/>
      <c r="WWL78" s="399"/>
      <c r="WWM78" s="399"/>
      <c r="WWN78" s="399"/>
      <c r="WWO78" s="399"/>
      <c r="WWP78" s="399"/>
      <c r="WWQ78" s="399"/>
      <c r="WWR78" s="399"/>
      <c r="WWS78" s="399"/>
      <c r="WWT78" s="399"/>
      <c r="WWU78" s="918"/>
      <c r="WWV78" s="918"/>
      <c r="WWW78" s="918"/>
      <c r="WWX78" s="566"/>
      <c r="WWY78" s="399"/>
      <c r="WWZ78" s="399"/>
      <c r="WXA78" s="399"/>
      <c r="WXB78" s="567"/>
      <c r="WXC78" s="399"/>
      <c r="WXD78" s="399"/>
      <c r="WXE78" s="399"/>
      <c r="WXF78" s="399"/>
      <c r="WXG78" s="399"/>
      <c r="WXH78" s="399"/>
      <c r="WXI78" s="399"/>
      <c r="WXJ78" s="399"/>
      <c r="WXK78" s="399"/>
      <c r="WXL78" s="918"/>
      <c r="WXM78" s="918"/>
      <c r="WXN78" s="918"/>
      <c r="WXO78" s="566"/>
      <c r="WXP78" s="399"/>
      <c r="WXQ78" s="399"/>
      <c r="WXR78" s="399"/>
      <c r="WXS78" s="567"/>
      <c r="WXT78" s="399"/>
      <c r="WXU78" s="399"/>
      <c r="WXV78" s="399"/>
      <c r="WXW78" s="399"/>
      <c r="WXX78" s="399"/>
      <c r="WXY78" s="399"/>
      <c r="WXZ78" s="399"/>
      <c r="WYA78" s="399"/>
      <c r="WYB78" s="399"/>
      <c r="WYC78" s="918"/>
      <c r="WYD78" s="918"/>
      <c r="WYE78" s="918"/>
      <c r="WYF78" s="566"/>
      <c r="WYG78" s="399"/>
      <c r="WYH78" s="399"/>
      <c r="WYI78" s="399"/>
      <c r="WYJ78" s="567"/>
      <c r="WYK78" s="399"/>
      <c r="WYL78" s="399"/>
      <c r="WYM78" s="399"/>
      <c r="WYN78" s="399"/>
      <c r="WYO78" s="399"/>
      <c r="WYP78" s="399"/>
      <c r="WYQ78" s="399"/>
      <c r="WYR78" s="399"/>
      <c r="WYS78" s="399"/>
      <c r="WYT78" s="918"/>
      <c r="WYU78" s="918"/>
      <c r="WYV78" s="918"/>
      <c r="WYW78" s="566"/>
      <c r="WYX78" s="399"/>
      <c r="WYY78" s="399"/>
      <c r="WYZ78" s="399"/>
      <c r="WZA78" s="567"/>
      <c r="WZB78" s="399"/>
      <c r="WZC78" s="399"/>
      <c r="WZD78" s="399"/>
      <c r="WZE78" s="399"/>
      <c r="WZF78" s="399"/>
      <c r="WZG78" s="399"/>
      <c r="WZH78" s="399"/>
      <c r="WZI78" s="399"/>
      <c r="WZJ78" s="399"/>
      <c r="WZK78" s="918"/>
      <c r="WZL78" s="918"/>
      <c r="WZM78" s="918"/>
      <c r="WZN78" s="566"/>
      <c r="WZO78" s="399"/>
      <c r="WZP78" s="399"/>
      <c r="WZQ78" s="399"/>
      <c r="WZR78" s="567"/>
      <c r="WZS78" s="399"/>
      <c r="WZT78" s="399"/>
      <c r="WZU78" s="399"/>
      <c r="WZV78" s="399"/>
      <c r="WZW78" s="399"/>
      <c r="WZX78" s="399"/>
      <c r="WZY78" s="399"/>
      <c r="WZZ78" s="399"/>
      <c r="XAA78" s="399"/>
      <c r="XAB78" s="918"/>
      <c r="XAC78" s="918"/>
      <c r="XAD78" s="918"/>
      <c r="XAE78" s="566"/>
      <c r="XAF78" s="399"/>
      <c r="XAG78" s="399"/>
      <c r="XAH78" s="399"/>
      <c r="XAI78" s="567"/>
      <c r="XAJ78" s="399"/>
      <c r="XAK78" s="399"/>
      <c r="XAL78" s="399"/>
      <c r="XAM78" s="399"/>
      <c r="XAN78" s="399"/>
      <c r="XAO78" s="399"/>
      <c r="XAP78" s="399"/>
      <c r="XAQ78" s="399"/>
      <c r="XAR78" s="399"/>
      <c r="XAS78" s="918"/>
      <c r="XAT78" s="918"/>
      <c r="XAU78" s="918"/>
      <c r="XAV78" s="566"/>
      <c r="XAW78" s="399"/>
      <c r="XAX78" s="399"/>
      <c r="XAY78" s="399"/>
      <c r="XAZ78" s="567"/>
      <c r="XBA78" s="399"/>
      <c r="XBB78" s="399"/>
      <c r="XBC78" s="399"/>
      <c r="XBD78" s="399"/>
      <c r="XBE78" s="399"/>
      <c r="XBF78" s="399"/>
      <c r="XBG78" s="399"/>
      <c r="XBH78" s="399"/>
      <c r="XBI78" s="399"/>
      <c r="XBJ78" s="918"/>
      <c r="XBK78" s="918"/>
      <c r="XBL78" s="918"/>
      <c r="XBM78" s="566"/>
      <c r="XBN78" s="399"/>
      <c r="XBO78" s="399"/>
      <c r="XBP78" s="399"/>
      <c r="XBQ78" s="567"/>
      <c r="XBR78" s="399"/>
      <c r="XBS78" s="399"/>
      <c r="XBT78" s="399"/>
      <c r="XBU78" s="399"/>
      <c r="XBV78" s="399"/>
      <c r="XBW78" s="399"/>
      <c r="XBX78" s="399"/>
      <c r="XBY78" s="399"/>
      <c r="XBZ78" s="399"/>
      <c r="XCA78" s="918"/>
      <c r="XCB78" s="918"/>
      <c r="XCC78" s="918"/>
      <c r="XCD78" s="566"/>
      <c r="XCE78" s="399"/>
      <c r="XCF78" s="399"/>
      <c r="XCG78" s="399"/>
      <c r="XCH78" s="567"/>
      <c r="XCI78" s="399"/>
      <c r="XCJ78" s="399"/>
      <c r="XCK78" s="399"/>
      <c r="XCL78" s="399"/>
      <c r="XCM78" s="399"/>
      <c r="XCN78" s="399"/>
      <c r="XCO78" s="399"/>
      <c r="XCP78" s="399"/>
      <c r="XCQ78" s="399"/>
      <c r="XCR78" s="918"/>
      <c r="XCS78" s="918"/>
      <c r="XCT78" s="918"/>
      <c r="XCU78" s="566"/>
      <c r="XCV78" s="399"/>
      <c r="XCW78" s="399"/>
      <c r="XCX78" s="399"/>
      <c r="XCY78" s="567"/>
      <c r="XCZ78" s="399"/>
      <c r="XDA78" s="399"/>
      <c r="XDB78" s="399"/>
      <c r="XDC78" s="399"/>
      <c r="XDD78" s="399"/>
      <c r="XDE78" s="399"/>
      <c r="XDF78" s="399"/>
      <c r="XDG78" s="399"/>
      <c r="XDH78" s="399"/>
      <c r="XDI78" s="918"/>
      <c r="XDJ78" s="918"/>
      <c r="XDK78" s="918"/>
      <c r="XDL78" s="566"/>
      <c r="XDM78" s="399"/>
      <c r="XDN78" s="399"/>
      <c r="XDO78" s="399"/>
      <c r="XDP78" s="567"/>
      <c r="XDQ78" s="399"/>
      <c r="XDR78" s="399"/>
      <c r="XDS78" s="399"/>
      <c r="XDT78" s="399"/>
      <c r="XDU78" s="399"/>
      <c r="XDV78" s="399"/>
      <c r="XDW78" s="399"/>
      <c r="XDX78" s="399"/>
      <c r="XDY78" s="399"/>
      <c r="XDZ78" s="918"/>
      <c r="XEA78" s="918"/>
      <c r="XEB78" s="918"/>
      <c r="XEC78" s="566"/>
      <c r="XED78" s="399"/>
      <c r="XEE78" s="399"/>
      <c r="XEF78" s="399"/>
      <c r="XEG78" s="567"/>
      <c r="XEH78" s="399"/>
      <c r="XEI78" s="399"/>
      <c r="XEJ78" s="399"/>
      <c r="XEK78" s="399"/>
      <c r="XEL78" s="399"/>
      <c r="XEM78" s="399"/>
      <c r="XEN78" s="399"/>
      <c r="XEO78" s="399"/>
      <c r="XEP78" s="399"/>
      <c r="XEQ78" s="918"/>
      <c r="XER78" s="918"/>
      <c r="XES78" s="918"/>
      <c r="XET78" s="566"/>
      <c r="XEU78" s="399"/>
      <c r="XEV78" s="399"/>
      <c r="XEW78" s="399"/>
      <c r="XEX78" s="567"/>
      <c r="XEY78" s="399"/>
      <c r="XEZ78" s="399"/>
      <c r="XFA78" s="399"/>
      <c r="XFB78" s="399"/>
      <c r="XFC78" s="399"/>
    </row>
    <row r="79" spans="1:16383" s="39" customFormat="1" ht="13.5" thickBot="1" x14ac:dyDescent="0.25">
      <c r="A79" s="1147" t="s">
        <v>286</v>
      </c>
      <c r="B79" s="1148"/>
      <c r="C79" s="1148"/>
      <c r="D79" s="994">
        <f>+H79+K79+N79</f>
        <v>461237</v>
      </c>
      <c r="E79" s="994">
        <f t="shared" ref="E79:F79" si="51">+I79+L79+O79</f>
        <v>494532</v>
      </c>
      <c r="F79" s="994">
        <f t="shared" si="51"/>
        <v>229002</v>
      </c>
      <c r="G79" s="1149">
        <f t="shared" si="25"/>
        <v>0.46306811288248284</v>
      </c>
      <c r="H79" s="994">
        <f>+H77+H75</f>
        <v>215611</v>
      </c>
      <c r="I79" s="994">
        <f t="shared" ref="I79:J79" si="52">+I77+I75</f>
        <v>217916</v>
      </c>
      <c r="J79" s="994">
        <f t="shared" si="52"/>
        <v>104438</v>
      </c>
      <c r="K79" s="994">
        <f>+K77+K75</f>
        <v>186879</v>
      </c>
      <c r="L79" s="994">
        <f t="shared" ref="L79:M79" si="53">+L77+L75</f>
        <v>187637</v>
      </c>
      <c r="M79" s="994">
        <f t="shared" si="53"/>
        <v>92026</v>
      </c>
      <c r="N79" s="994">
        <f>+N77+N75</f>
        <v>58747</v>
      </c>
      <c r="O79" s="994">
        <f t="shared" ref="O79:P79" si="54">+O77+O75</f>
        <v>88979</v>
      </c>
      <c r="P79" s="996">
        <f t="shared" si="54"/>
        <v>32538</v>
      </c>
    </row>
    <row r="80" spans="1:16383" x14ac:dyDescent="0.2">
      <c r="D80" s="54"/>
      <c r="E80" s="54"/>
      <c r="F80" s="54"/>
      <c r="G80" s="318"/>
      <c r="H80" s="54"/>
      <c r="I80" s="54"/>
      <c r="J80" s="54"/>
      <c r="K80" s="54"/>
      <c r="L80" s="54"/>
      <c r="M80" s="54"/>
      <c r="N80" s="54"/>
      <c r="O80" s="54"/>
      <c r="P80" s="54"/>
    </row>
    <row r="81" spans="1:16" x14ac:dyDescent="0.2">
      <c r="D81" s="54"/>
      <c r="E81" s="54"/>
      <c r="F81" s="54"/>
      <c r="G81" s="318"/>
      <c r="H81" s="54"/>
      <c r="I81" s="54"/>
      <c r="J81" s="54"/>
      <c r="K81" s="54"/>
      <c r="L81" s="54"/>
      <c r="M81" s="54"/>
      <c r="N81" s="54"/>
      <c r="O81" s="54"/>
      <c r="P81" s="54"/>
    </row>
    <row r="82" spans="1:16" x14ac:dyDescent="0.2">
      <c r="D82" s="54"/>
      <c r="E82" s="54"/>
      <c r="F82" s="54"/>
      <c r="G82" s="318"/>
      <c r="H82" s="54"/>
      <c r="I82" s="54"/>
      <c r="J82" s="54"/>
      <c r="K82" s="54"/>
      <c r="L82" s="54"/>
      <c r="M82" s="54"/>
      <c r="N82" s="54"/>
      <c r="O82" s="54"/>
      <c r="P82" s="54"/>
    </row>
    <row r="83" spans="1:16" x14ac:dyDescent="0.2">
      <c r="D83" s="54"/>
      <c r="E83" s="54"/>
      <c r="F83" s="54"/>
      <c r="G83" s="318"/>
      <c r="H83" s="54"/>
      <c r="I83" s="54"/>
      <c r="J83" s="54"/>
      <c r="K83" s="54"/>
      <c r="L83" s="54"/>
      <c r="M83" s="54"/>
      <c r="N83" s="54"/>
      <c r="O83" s="54"/>
      <c r="P83" s="54"/>
    </row>
    <row r="84" spans="1:16" x14ac:dyDescent="0.2">
      <c r="D84" s="54"/>
      <c r="E84" s="54"/>
      <c r="F84" s="54"/>
      <c r="G84" s="318"/>
      <c r="H84" s="54"/>
      <c r="I84" s="54"/>
      <c r="J84" s="54"/>
      <c r="K84" s="54"/>
      <c r="L84" s="54"/>
      <c r="M84" s="54"/>
      <c r="N84" s="54"/>
      <c r="O84" s="54"/>
      <c r="P84" s="54"/>
    </row>
    <row r="85" spans="1:16" x14ac:dyDescent="0.2">
      <c r="D85" s="54"/>
      <c r="E85" s="54"/>
      <c r="F85" s="54"/>
      <c r="G85" s="318"/>
      <c r="H85" s="54"/>
      <c r="I85" s="54"/>
      <c r="J85" s="54"/>
      <c r="K85" s="54"/>
      <c r="L85" s="54"/>
      <c r="M85" s="54"/>
      <c r="N85" s="54"/>
      <c r="O85" s="54"/>
      <c r="P85" s="54"/>
    </row>
    <row r="86" spans="1:16" x14ac:dyDescent="0.2">
      <c r="D86" s="54"/>
      <c r="E86" s="54"/>
      <c r="F86" s="54"/>
      <c r="G86" s="318"/>
      <c r="H86" s="54"/>
      <c r="I86" s="54"/>
      <c r="J86" s="54"/>
      <c r="K86" s="54"/>
      <c r="L86" s="54"/>
      <c r="M86" s="54"/>
      <c r="N86" s="54"/>
      <c r="O86" s="54"/>
      <c r="P86" s="54"/>
    </row>
    <row r="87" spans="1:16" x14ac:dyDescent="0.2">
      <c r="D87" s="54"/>
      <c r="E87" s="54"/>
      <c r="F87" s="54"/>
      <c r="G87" s="318"/>
      <c r="H87" s="54"/>
      <c r="I87" s="54"/>
      <c r="J87" s="54"/>
      <c r="K87" s="54"/>
      <c r="L87" s="54"/>
      <c r="M87" s="54"/>
      <c r="N87" s="54"/>
      <c r="O87" s="54"/>
      <c r="P87" s="54"/>
    </row>
    <row r="88" spans="1:16" x14ac:dyDescent="0.2">
      <c r="D88" s="54"/>
      <c r="E88" s="54"/>
      <c r="F88" s="54"/>
      <c r="H88" s="54"/>
      <c r="I88" s="54"/>
      <c r="J88" s="54"/>
      <c r="K88" s="54"/>
      <c r="L88" s="54"/>
      <c r="M88" s="54"/>
      <c r="N88" s="54"/>
      <c r="O88" s="54"/>
      <c r="P88" s="54"/>
    </row>
    <row r="89" spans="1:16" x14ac:dyDescent="0.2">
      <c r="H89" s="54"/>
      <c r="I89" s="54"/>
      <c r="J89" s="54"/>
      <c r="K89" s="54"/>
      <c r="L89" s="54"/>
      <c r="M89" s="54"/>
      <c r="N89" s="54"/>
      <c r="O89" s="54"/>
      <c r="P89" s="54"/>
    </row>
    <row r="93" spans="1:16" x14ac:dyDescent="0.2">
      <c r="A93" s="1098"/>
      <c r="B93" s="1099"/>
      <c r="C93" s="1099"/>
      <c r="D93" s="1100"/>
      <c r="E93" s="1100"/>
      <c r="H93" s="1100"/>
      <c r="I93" s="1100"/>
      <c r="K93" s="1100"/>
      <c r="L93" s="1100"/>
      <c r="N93" s="1100"/>
      <c r="O93" s="1100"/>
    </row>
    <row r="99" spans="1:1" x14ac:dyDescent="0.2">
      <c r="A99" s="18"/>
    </row>
    <row r="100" spans="1:1" x14ac:dyDescent="0.2">
      <c r="A100" s="18"/>
    </row>
    <row r="101" spans="1:1" x14ac:dyDescent="0.2">
      <c r="A101" s="18"/>
    </row>
    <row r="102" spans="1:1" x14ac:dyDescent="0.2">
      <c r="A102" s="18"/>
    </row>
    <row r="103" spans="1:1" x14ac:dyDescent="0.2">
      <c r="A103" s="18"/>
    </row>
    <row r="104" spans="1:1" x14ac:dyDescent="0.2">
      <c r="A104" s="18"/>
    </row>
    <row r="105" spans="1:1" x14ac:dyDescent="0.2">
      <c r="A105" s="18"/>
    </row>
    <row r="106" spans="1:1" x14ac:dyDescent="0.2">
      <c r="A106" s="18"/>
    </row>
    <row r="107" spans="1:1" x14ac:dyDescent="0.2">
      <c r="A107" s="18"/>
    </row>
    <row r="108" spans="1:1" x14ac:dyDescent="0.2">
      <c r="A108" s="18"/>
    </row>
    <row r="109" spans="1:1" x14ac:dyDescent="0.2">
      <c r="A109" s="18"/>
    </row>
    <row r="110" spans="1:1" x14ac:dyDescent="0.2">
      <c r="A110" s="18"/>
    </row>
    <row r="111" spans="1:1" x14ac:dyDescent="0.2">
      <c r="A111" s="18"/>
    </row>
    <row r="112" spans="1:1" x14ac:dyDescent="0.2">
      <c r="A112" s="18"/>
    </row>
  </sheetData>
  <mergeCells count="6826">
    <mergeCell ref="B65:C65"/>
    <mergeCell ref="XCR78:XCT78"/>
    <mergeCell ref="XDI78:XDK78"/>
    <mergeCell ref="XDZ78:XEB78"/>
    <mergeCell ref="XEQ78:XES78"/>
    <mergeCell ref="WZK78:WZM78"/>
    <mergeCell ref="XAB78:XAD78"/>
    <mergeCell ref="XAS78:XAU78"/>
    <mergeCell ref="XBJ78:XBL78"/>
    <mergeCell ref="XCA78:XCC78"/>
    <mergeCell ref="WWD78:WWF78"/>
    <mergeCell ref="WWU78:WWW78"/>
    <mergeCell ref="WXL78:WXN78"/>
    <mergeCell ref="WYC78:WYE78"/>
    <mergeCell ref="WYT78:WYV78"/>
    <mergeCell ref="WSW78:WSY78"/>
    <mergeCell ref="WTN78:WTP78"/>
    <mergeCell ref="WUE78:WUG78"/>
    <mergeCell ref="WUV78:WUX78"/>
    <mergeCell ref="WVM78:WVO78"/>
    <mergeCell ref="WPP78:WPR78"/>
    <mergeCell ref="WQG78:WQI78"/>
    <mergeCell ref="WQX78:WQZ78"/>
    <mergeCell ref="WRO78:WRQ78"/>
    <mergeCell ref="WSF78:WSH78"/>
    <mergeCell ref="WMI78:WMK78"/>
    <mergeCell ref="WMZ78:WNB78"/>
    <mergeCell ref="WNQ78:WNS78"/>
    <mergeCell ref="WOH78:WOJ78"/>
    <mergeCell ref="WOY78:WPA78"/>
    <mergeCell ref="WJB78:WJD78"/>
    <mergeCell ref="WJS78:WJU78"/>
    <mergeCell ref="WKJ78:WKL78"/>
    <mergeCell ref="WLA78:WLC78"/>
    <mergeCell ref="WLR78:WLT78"/>
    <mergeCell ref="WFU78:WFW78"/>
    <mergeCell ref="WGL78:WGN78"/>
    <mergeCell ref="WHC78:WHE78"/>
    <mergeCell ref="WHT78:WHV78"/>
    <mergeCell ref="WIK78:WIM78"/>
    <mergeCell ref="WCN78:WCP78"/>
    <mergeCell ref="WDE78:WDG78"/>
    <mergeCell ref="WDV78:WDX78"/>
    <mergeCell ref="WEM78:WEO78"/>
    <mergeCell ref="WFD78:WFF78"/>
    <mergeCell ref="VZG78:VZI78"/>
    <mergeCell ref="VZX78:VZZ78"/>
    <mergeCell ref="WAO78:WAQ78"/>
    <mergeCell ref="WBF78:WBH78"/>
    <mergeCell ref="WBW78:WBY78"/>
    <mergeCell ref="VVZ78:VWB78"/>
    <mergeCell ref="VWQ78:VWS78"/>
    <mergeCell ref="VXH78:VXJ78"/>
    <mergeCell ref="VXY78:VYA78"/>
    <mergeCell ref="VYP78:VYR78"/>
    <mergeCell ref="VSS78:VSU78"/>
    <mergeCell ref="VTJ78:VTL78"/>
    <mergeCell ref="VUA78:VUC78"/>
    <mergeCell ref="VUR78:VUT78"/>
    <mergeCell ref="VVI78:VVK78"/>
    <mergeCell ref="VPL78:VPN78"/>
    <mergeCell ref="VQC78:VQE78"/>
    <mergeCell ref="VQT78:VQV78"/>
    <mergeCell ref="VRK78:VRM78"/>
    <mergeCell ref="VSB78:VSD78"/>
    <mergeCell ref="VME78:VMG78"/>
    <mergeCell ref="VMV78:VMX78"/>
    <mergeCell ref="VNM78:VNO78"/>
    <mergeCell ref="VOD78:VOF78"/>
    <mergeCell ref="VOU78:VOW78"/>
    <mergeCell ref="VIX78:VIZ78"/>
    <mergeCell ref="VJO78:VJQ78"/>
    <mergeCell ref="VKF78:VKH78"/>
    <mergeCell ref="VKW78:VKY78"/>
    <mergeCell ref="VLN78:VLP78"/>
    <mergeCell ref="VFQ78:VFS78"/>
    <mergeCell ref="VGH78:VGJ78"/>
    <mergeCell ref="VGY78:VHA78"/>
    <mergeCell ref="VHP78:VHR78"/>
    <mergeCell ref="VIG78:VII78"/>
    <mergeCell ref="VCJ78:VCL78"/>
    <mergeCell ref="VDA78:VDC78"/>
    <mergeCell ref="VDR78:VDT78"/>
    <mergeCell ref="VEI78:VEK78"/>
    <mergeCell ref="VEZ78:VFB78"/>
    <mergeCell ref="UZC78:UZE78"/>
    <mergeCell ref="UZT78:UZV78"/>
    <mergeCell ref="VAK78:VAM78"/>
    <mergeCell ref="VBB78:VBD78"/>
    <mergeCell ref="VBS78:VBU78"/>
    <mergeCell ref="UVV78:UVX78"/>
    <mergeCell ref="UWM78:UWO78"/>
    <mergeCell ref="UXD78:UXF78"/>
    <mergeCell ref="UXU78:UXW78"/>
    <mergeCell ref="UYL78:UYN78"/>
    <mergeCell ref="USO78:USQ78"/>
    <mergeCell ref="UTF78:UTH78"/>
    <mergeCell ref="UTW78:UTY78"/>
    <mergeCell ref="UUN78:UUP78"/>
    <mergeCell ref="UVE78:UVG78"/>
    <mergeCell ref="UPH78:UPJ78"/>
    <mergeCell ref="UPY78:UQA78"/>
    <mergeCell ref="UQP78:UQR78"/>
    <mergeCell ref="URG78:URI78"/>
    <mergeCell ref="URX78:URZ78"/>
    <mergeCell ref="UMA78:UMC78"/>
    <mergeCell ref="UMR78:UMT78"/>
    <mergeCell ref="UNI78:UNK78"/>
    <mergeCell ref="UNZ78:UOB78"/>
    <mergeCell ref="UOQ78:UOS78"/>
    <mergeCell ref="UIT78:UIV78"/>
    <mergeCell ref="UJK78:UJM78"/>
    <mergeCell ref="UKB78:UKD78"/>
    <mergeCell ref="UKS78:UKU78"/>
    <mergeCell ref="ULJ78:ULL78"/>
    <mergeCell ref="UFM78:UFO78"/>
    <mergeCell ref="UGD78:UGF78"/>
    <mergeCell ref="UGU78:UGW78"/>
    <mergeCell ref="UHL78:UHN78"/>
    <mergeCell ref="UIC78:UIE78"/>
    <mergeCell ref="UCF78:UCH78"/>
    <mergeCell ref="UCW78:UCY78"/>
    <mergeCell ref="UDN78:UDP78"/>
    <mergeCell ref="UEE78:UEG78"/>
    <mergeCell ref="UEV78:UEX78"/>
    <mergeCell ref="TYY78:TZA78"/>
    <mergeCell ref="TZP78:TZR78"/>
    <mergeCell ref="UAG78:UAI78"/>
    <mergeCell ref="UAX78:UAZ78"/>
    <mergeCell ref="UBO78:UBQ78"/>
    <mergeCell ref="TVR78:TVT78"/>
    <mergeCell ref="TWI78:TWK78"/>
    <mergeCell ref="TWZ78:TXB78"/>
    <mergeCell ref="TXQ78:TXS78"/>
    <mergeCell ref="TYH78:TYJ78"/>
    <mergeCell ref="TSK78:TSM78"/>
    <mergeCell ref="TTB78:TTD78"/>
    <mergeCell ref="TTS78:TTU78"/>
    <mergeCell ref="TUJ78:TUL78"/>
    <mergeCell ref="TVA78:TVC78"/>
    <mergeCell ref="TPD78:TPF78"/>
    <mergeCell ref="TPU78:TPW78"/>
    <mergeCell ref="TQL78:TQN78"/>
    <mergeCell ref="TRC78:TRE78"/>
    <mergeCell ref="TRT78:TRV78"/>
    <mergeCell ref="TLW78:TLY78"/>
    <mergeCell ref="TMN78:TMP78"/>
    <mergeCell ref="TNE78:TNG78"/>
    <mergeCell ref="TNV78:TNX78"/>
    <mergeCell ref="TOM78:TOO78"/>
    <mergeCell ref="TIP78:TIR78"/>
    <mergeCell ref="TJG78:TJI78"/>
    <mergeCell ref="TJX78:TJZ78"/>
    <mergeCell ref="TKO78:TKQ78"/>
    <mergeCell ref="TLF78:TLH78"/>
    <mergeCell ref="TFI78:TFK78"/>
    <mergeCell ref="TFZ78:TGB78"/>
    <mergeCell ref="TGQ78:TGS78"/>
    <mergeCell ref="THH78:THJ78"/>
    <mergeCell ref="THY78:TIA78"/>
    <mergeCell ref="TCB78:TCD78"/>
    <mergeCell ref="TCS78:TCU78"/>
    <mergeCell ref="TDJ78:TDL78"/>
    <mergeCell ref="TEA78:TEC78"/>
    <mergeCell ref="TER78:TET78"/>
    <mergeCell ref="SYU78:SYW78"/>
    <mergeCell ref="SZL78:SZN78"/>
    <mergeCell ref="TAC78:TAE78"/>
    <mergeCell ref="TAT78:TAV78"/>
    <mergeCell ref="TBK78:TBM78"/>
    <mergeCell ref="SVN78:SVP78"/>
    <mergeCell ref="SWE78:SWG78"/>
    <mergeCell ref="SWV78:SWX78"/>
    <mergeCell ref="SXM78:SXO78"/>
    <mergeCell ref="SYD78:SYF78"/>
    <mergeCell ref="SSG78:SSI78"/>
    <mergeCell ref="SSX78:SSZ78"/>
    <mergeCell ref="STO78:STQ78"/>
    <mergeCell ref="SUF78:SUH78"/>
    <mergeCell ref="SUW78:SUY78"/>
    <mergeCell ref="SOZ78:SPB78"/>
    <mergeCell ref="SPQ78:SPS78"/>
    <mergeCell ref="SQH78:SQJ78"/>
    <mergeCell ref="SQY78:SRA78"/>
    <mergeCell ref="SRP78:SRR78"/>
    <mergeCell ref="SLS78:SLU78"/>
    <mergeCell ref="SMJ78:SML78"/>
    <mergeCell ref="SNA78:SNC78"/>
    <mergeCell ref="SNR78:SNT78"/>
    <mergeCell ref="SOI78:SOK78"/>
    <mergeCell ref="SIL78:SIN78"/>
    <mergeCell ref="SJC78:SJE78"/>
    <mergeCell ref="SJT78:SJV78"/>
    <mergeCell ref="SKK78:SKM78"/>
    <mergeCell ref="SLB78:SLD78"/>
    <mergeCell ref="SFE78:SFG78"/>
    <mergeCell ref="SFV78:SFX78"/>
    <mergeCell ref="SGM78:SGO78"/>
    <mergeCell ref="SHD78:SHF78"/>
    <mergeCell ref="SHU78:SHW78"/>
    <mergeCell ref="SBX78:SBZ78"/>
    <mergeCell ref="SCO78:SCQ78"/>
    <mergeCell ref="SDF78:SDH78"/>
    <mergeCell ref="SDW78:SDY78"/>
    <mergeCell ref="SEN78:SEP78"/>
    <mergeCell ref="RYQ78:RYS78"/>
    <mergeCell ref="RZH78:RZJ78"/>
    <mergeCell ref="RZY78:SAA78"/>
    <mergeCell ref="SAP78:SAR78"/>
    <mergeCell ref="SBG78:SBI78"/>
    <mergeCell ref="RVJ78:RVL78"/>
    <mergeCell ref="RWA78:RWC78"/>
    <mergeCell ref="RWR78:RWT78"/>
    <mergeCell ref="RXI78:RXK78"/>
    <mergeCell ref="RXZ78:RYB78"/>
    <mergeCell ref="RSC78:RSE78"/>
    <mergeCell ref="RST78:RSV78"/>
    <mergeCell ref="RTK78:RTM78"/>
    <mergeCell ref="RUB78:RUD78"/>
    <mergeCell ref="RUS78:RUU78"/>
    <mergeCell ref="ROV78:ROX78"/>
    <mergeCell ref="RPM78:RPO78"/>
    <mergeCell ref="RQD78:RQF78"/>
    <mergeCell ref="RQU78:RQW78"/>
    <mergeCell ref="RRL78:RRN78"/>
    <mergeCell ref="RLO78:RLQ78"/>
    <mergeCell ref="RMF78:RMH78"/>
    <mergeCell ref="RMW78:RMY78"/>
    <mergeCell ref="RNN78:RNP78"/>
    <mergeCell ref="ROE78:ROG78"/>
    <mergeCell ref="RIH78:RIJ78"/>
    <mergeCell ref="RIY78:RJA78"/>
    <mergeCell ref="RJP78:RJR78"/>
    <mergeCell ref="RKG78:RKI78"/>
    <mergeCell ref="RKX78:RKZ78"/>
    <mergeCell ref="RFA78:RFC78"/>
    <mergeCell ref="RFR78:RFT78"/>
    <mergeCell ref="RGI78:RGK78"/>
    <mergeCell ref="RGZ78:RHB78"/>
    <mergeCell ref="RHQ78:RHS78"/>
    <mergeCell ref="RBT78:RBV78"/>
    <mergeCell ref="RCK78:RCM78"/>
    <mergeCell ref="RDB78:RDD78"/>
    <mergeCell ref="RDS78:RDU78"/>
    <mergeCell ref="REJ78:REL78"/>
    <mergeCell ref="QYM78:QYO78"/>
    <mergeCell ref="QZD78:QZF78"/>
    <mergeCell ref="QZU78:QZW78"/>
    <mergeCell ref="RAL78:RAN78"/>
    <mergeCell ref="RBC78:RBE78"/>
    <mergeCell ref="QVF78:QVH78"/>
    <mergeCell ref="QVW78:QVY78"/>
    <mergeCell ref="QWN78:QWP78"/>
    <mergeCell ref="QXE78:QXG78"/>
    <mergeCell ref="QXV78:QXX78"/>
    <mergeCell ref="QRY78:QSA78"/>
    <mergeCell ref="QSP78:QSR78"/>
    <mergeCell ref="QTG78:QTI78"/>
    <mergeCell ref="QTX78:QTZ78"/>
    <mergeCell ref="QUO78:QUQ78"/>
    <mergeCell ref="QOR78:QOT78"/>
    <mergeCell ref="QPI78:QPK78"/>
    <mergeCell ref="QPZ78:QQB78"/>
    <mergeCell ref="QQQ78:QQS78"/>
    <mergeCell ref="QRH78:QRJ78"/>
    <mergeCell ref="QLK78:QLM78"/>
    <mergeCell ref="QMB78:QMD78"/>
    <mergeCell ref="QMS78:QMU78"/>
    <mergeCell ref="QNJ78:QNL78"/>
    <mergeCell ref="QOA78:QOC78"/>
    <mergeCell ref="QID78:QIF78"/>
    <mergeCell ref="QIU78:QIW78"/>
    <mergeCell ref="QJL78:QJN78"/>
    <mergeCell ref="QKC78:QKE78"/>
    <mergeCell ref="QKT78:QKV78"/>
    <mergeCell ref="QEW78:QEY78"/>
    <mergeCell ref="QFN78:QFP78"/>
    <mergeCell ref="QGE78:QGG78"/>
    <mergeCell ref="QGV78:QGX78"/>
    <mergeCell ref="QHM78:QHO78"/>
    <mergeCell ref="QBP78:QBR78"/>
    <mergeCell ref="QCG78:QCI78"/>
    <mergeCell ref="QCX78:QCZ78"/>
    <mergeCell ref="QDO78:QDQ78"/>
    <mergeCell ref="QEF78:QEH78"/>
    <mergeCell ref="PYI78:PYK78"/>
    <mergeCell ref="PYZ78:PZB78"/>
    <mergeCell ref="PZQ78:PZS78"/>
    <mergeCell ref="QAH78:QAJ78"/>
    <mergeCell ref="QAY78:QBA78"/>
    <mergeCell ref="PVB78:PVD78"/>
    <mergeCell ref="PVS78:PVU78"/>
    <mergeCell ref="PWJ78:PWL78"/>
    <mergeCell ref="PXA78:PXC78"/>
    <mergeCell ref="PXR78:PXT78"/>
    <mergeCell ref="PRU78:PRW78"/>
    <mergeCell ref="PSL78:PSN78"/>
    <mergeCell ref="PTC78:PTE78"/>
    <mergeCell ref="PTT78:PTV78"/>
    <mergeCell ref="PUK78:PUM78"/>
    <mergeCell ref="PON78:POP78"/>
    <mergeCell ref="PPE78:PPG78"/>
    <mergeCell ref="PPV78:PPX78"/>
    <mergeCell ref="PQM78:PQO78"/>
    <mergeCell ref="PRD78:PRF78"/>
    <mergeCell ref="PLG78:PLI78"/>
    <mergeCell ref="PLX78:PLZ78"/>
    <mergeCell ref="PMO78:PMQ78"/>
    <mergeCell ref="PNF78:PNH78"/>
    <mergeCell ref="PNW78:PNY78"/>
    <mergeCell ref="PHZ78:PIB78"/>
    <mergeCell ref="PIQ78:PIS78"/>
    <mergeCell ref="PJH78:PJJ78"/>
    <mergeCell ref="PJY78:PKA78"/>
    <mergeCell ref="PKP78:PKR78"/>
    <mergeCell ref="PES78:PEU78"/>
    <mergeCell ref="PFJ78:PFL78"/>
    <mergeCell ref="PGA78:PGC78"/>
    <mergeCell ref="PGR78:PGT78"/>
    <mergeCell ref="PHI78:PHK78"/>
    <mergeCell ref="PBL78:PBN78"/>
    <mergeCell ref="PCC78:PCE78"/>
    <mergeCell ref="PCT78:PCV78"/>
    <mergeCell ref="PDK78:PDM78"/>
    <mergeCell ref="PEB78:PED78"/>
    <mergeCell ref="OYE78:OYG78"/>
    <mergeCell ref="OYV78:OYX78"/>
    <mergeCell ref="OZM78:OZO78"/>
    <mergeCell ref="PAD78:PAF78"/>
    <mergeCell ref="PAU78:PAW78"/>
    <mergeCell ref="OUX78:OUZ78"/>
    <mergeCell ref="OVO78:OVQ78"/>
    <mergeCell ref="OWF78:OWH78"/>
    <mergeCell ref="OWW78:OWY78"/>
    <mergeCell ref="OXN78:OXP78"/>
    <mergeCell ref="ORQ78:ORS78"/>
    <mergeCell ref="OSH78:OSJ78"/>
    <mergeCell ref="OSY78:OTA78"/>
    <mergeCell ref="OTP78:OTR78"/>
    <mergeCell ref="OUG78:OUI78"/>
    <mergeCell ref="OOJ78:OOL78"/>
    <mergeCell ref="OPA78:OPC78"/>
    <mergeCell ref="OPR78:OPT78"/>
    <mergeCell ref="OQI78:OQK78"/>
    <mergeCell ref="OQZ78:ORB78"/>
    <mergeCell ref="OLC78:OLE78"/>
    <mergeCell ref="OLT78:OLV78"/>
    <mergeCell ref="OMK78:OMM78"/>
    <mergeCell ref="ONB78:OND78"/>
    <mergeCell ref="ONS78:ONU78"/>
    <mergeCell ref="OHV78:OHX78"/>
    <mergeCell ref="OIM78:OIO78"/>
    <mergeCell ref="OJD78:OJF78"/>
    <mergeCell ref="OJU78:OJW78"/>
    <mergeCell ref="OKL78:OKN78"/>
    <mergeCell ref="OEO78:OEQ78"/>
    <mergeCell ref="OFF78:OFH78"/>
    <mergeCell ref="OFW78:OFY78"/>
    <mergeCell ref="OGN78:OGP78"/>
    <mergeCell ref="OHE78:OHG78"/>
    <mergeCell ref="OBH78:OBJ78"/>
    <mergeCell ref="OBY78:OCA78"/>
    <mergeCell ref="OCP78:OCR78"/>
    <mergeCell ref="ODG78:ODI78"/>
    <mergeCell ref="ODX78:ODZ78"/>
    <mergeCell ref="NYA78:NYC78"/>
    <mergeCell ref="NYR78:NYT78"/>
    <mergeCell ref="NZI78:NZK78"/>
    <mergeCell ref="NZZ78:OAB78"/>
    <mergeCell ref="OAQ78:OAS78"/>
    <mergeCell ref="NUT78:NUV78"/>
    <mergeCell ref="NVK78:NVM78"/>
    <mergeCell ref="NWB78:NWD78"/>
    <mergeCell ref="NWS78:NWU78"/>
    <mergeCell ref="NXJ78:NXL78"/>
    <mergeCell ref="NRM78:NRO78"/>
    <mergeCell ref="NSD78:NSF78"/>
    <mergeCell ref="NSU78:NSW78"/>
    <mergeCell ref="NTL78:NTN78"/>
    <mergeCell ref="NUC78:NUE78"/>
    <mergeCell ref="NOF78:NOH78"/>
    <mergeCell ref="NOW78:NOY78"/>
    <mergeCell ref="NPN78:NPP78"/>
    <mergeCell ref="NQE78:NQG78"/>
    <mergeCell ref="NQV78:NQX78"/>
    <mergeCell ref="NKY78:NLA78"/>
    <mergeCell ref="NLP78:NLR78"/>
    <mergeCell ref="NMG78:NMI78"/>
    <mergeCell ref="NMX78:NMZ78"/>
    <mergeCell ref="NNO78:NNQ78"/>
    <mergeCell ref="NHR78:NHT78"/>
    <mergeCell ref="NII78:NIK78"/>
    <mergeCell ref="NIZ78:NJB78"/>
    <mergeCell ref="NJQ78:NJS78"/>
    <mergeCell ref="NKH78:NKJ78"/>
    <mergeCell ref="NEK78:NEM78"/>
    <mergeCell ref="NFB78:NFD78"/>
    <mergeCell ref="NFS78:NFU78"/>
    <mergeCell ref="NGJ78:NGL78"/>
    <mergeCell ref="NHA78:NHC78"/>
    <mergeCell ref="NBD78:NBF78"/>
    <mergeCell ref="NBU78:NBW78"/>
    <mergeCell ref="NCL78:NCN78"/>
    <mergeCell ref="NDC78:NDE78"/>
    <mergeCell ref="NDT78:NDV78"/>
    <mergeCell ref="MXW78:MXY78"/>
    <mergeCell ref="MYN78:MYP78"/>
    <mergeCell ref="MZE78:MZG78"/>
    <mergeCell ref="MZV78:MZX78"/>
    <mergeCell ref="NAM78:NAO78"/>
    <mergeCell ref="MUP78:MUR78"/>
    <mergeCell ref="MVG78:MVI78"/>
    <mergeCell ref="MVX78:MVZ78"/>
    <mergeCell ref="MWO78:MWQ78"/>
    <mergeCell ref="MXF78:MXH78"/>
    <mergeCell ref="MRI78:MRK78"/>
    <mergeCell ref="MRZ78:MSB78"/>
    <mergeCell ref="MSQ78:MSS78"/>
    <mergeCell ref="MTH78:MTJ78"/>
    <mergeCell ref="MTY78:MUA78"/>
    <mergeCell ref="MOB78:MOD78"/>
    <mergeCell ref="MOS78:MOU78"/>
    <mergeCell ref="MPJ78:MPL78"/>
    <mergeCell ref="MQA78:MQC78"/>
    <mergeCell ref="MQR78:MQT78"/>
    <mergeCell ref="MKU78:MKW78"/>
    <mergeCell ref="MLL78:MLN78"/>
    <mergeCell ref="MMC78:MME78"/>
    <mergeCell ref="MMT78:MMV78"/>
    <mergeCell ref="MNK78:MNM78"/>
    <mergeCell ref="MHN78:MHP78"/>
    <mergeCell ref="MIE78:MIG78"/>
    <mergeCell ref="MIV78:MIX78"/>
    <mergeCell ref="MJM78:MJO78"/>
    <mergeCell ref="MKD78:MKF78"/>
    <mergeCell ref="MEG78:MEI78"/>
    <mergeCell ref="MEX78:MEZ78"/>
    <mergeCell ref="MFO78:MFQ78"/>
    <mergeCell ref="MGF78:MGH78"/>
    <mergeCell ref="MGW78:MGY78"/>
    <mergeCell ref="MAZ78:MBB78"/>
    <mergeCell ref="MBQ78:MBS78"/>
    <mergeCell ref="MCH78:MCJ78"/>
    <mergeCell ref="MCY78:MDA78"/>
    <mergeCell ref="MDP78:MDR78"/>
    <mergeCell ref="LXS78:LXU78"/>
    <mergeCell ref="LYJ78:LYL78"/>
    <mergeCell ref="LZA78:LZC78"/>
    <mergeCell ref="LZR78:LZT78"/>
    <mergeCell ref="MAI78:MAK78"/>
    <mergeCell ref="LUL78:LUN78"/>
    <mergeCell ref="LVC78:LVE78"/>
    <mergeCell ref="LVT78:LVV78"/>
    <mergeCell ref="LWK78:LWM78"/>
    <mergeCell ref="LXB78:LXD78"/>
    <mergeCell ref="LRE78:LRG78"/>
    <mergeCell ref="LRV78:LRX78"/>
    <mergeCell ref="LSM78:LSO78"/>
    <mergeCell ref="LTD78:LTF78"/>
    <mergeCell ref="LTU78:LTW78"/>
    <mergeCell ref="LNX78:LNZ78"/>
    <mergeCell ref="LOO78:LOQ78"/>
    <mergeCell ref="LPF78:LPH78"/>
    <mergeCell ref="LPW78:LPY78"/>
    <mergeCell ref="LQN78:LQP78"/>
    <mergeCell ref="LKQ78:LKS78"/>
    <mergeCell ref="LLH78:LLJ78"/>
    <mergeCell ref="LLY78:LMA78"/>
    <mergeCell ref="LMP78:LMR78"/>
    <mergeCell ref="LNG78:LNI78"/>
    <mergeCell ref="LHJ78:LHL78"/>
    <mergeCell ref="LIA78:LIC78"/>
    <mergeCell ref="LIR78:LIT78"/>
    <mergeCell ref="LJI78:LJK78"/>
    <mergeCell ref="LJZ78:LKB78"/>
    <mergeCell ref="LEC78:LEE78"/>
    <mergeCell ref="LET78:LEV78"/>
    <mergeCell ref="LFK78:LFM78"/>
    <mergeCell ref="LGB78:LGD78"/>
    <mergeCell ref="LGS78:LGU78"/>
    <mergeCell ref="LAV78:LAX78"/>
    <mergeCell ref="LBM78:LBO78"/>
    <mergeCell ref="LCD78:LCF78"/>
    <mergeCell ref="LCU78:LCW78"/>
    <mergeCell ref="LDL78:LDN78"/>
    <mergeCell ref="KXO78:KXQ78"/>
    <mergeCell ref="KYF78:KYH78"/>
    <mergeCell ref="KYW78:KYY78"/>
    <mergeCell ref="KZN78:KZP78"/>
    <mergeCell ref="LAE78:LAG78"/>
    <mergeCell ref="KUH78:KUJ78"/>
    <mergeCell ref="KUY78:KVA78"/>
    <mergeCell ref="KVP78:KVR78"/>
    <mergeCell ref="KWG78:KWI78"/>
    <mergeCell ref="KWX78:KWZ78"/>
    <mergeCell ref="KRA78:KRC78"/>
    <mergeCell ref="KRR78:KRT78"/>
    <mergeCell ref="KSI78:KSK78"/>
    <mergeCell ref="KSZ78:KTB78"/>
    <mergeCell ref="KTQ78:KTS78"/>
    <mergeCell ref="KNT78:KNV78"/>
    <mergeCell ref="KOK78:KOM78"/>
    <mergeCell ref="KPB78:KPD78"/>
    <mergeCell ref="KPS78:KPU78"/>
    <mergeCell ref="KQJ78:KQL78"/>
    <mergeCell ref="KKM78:KKO78"/>
    <mergeCell ref="KLD78:KLF78"/>
    <mergeCell ref="KLU78:KLW78"/>
    <mergeCell ref="KML78:KMN78"/>
    <mergeCell ref="KNC78:KNE78"/>
    <mergeCell ref="KHF78:KHH78"/>
    <mergeCell ref="KHW78:KHY78"/>
    <mergeCell ref="KIN78:KIP78"/>
    <mergeCell ref="KJE78:KJG78"/>
    <mergeCell ref="KJV78:KJX78"/>
    <mergeCell ref="KDY78:KEA78"/>
    <mergeCell ref="KEP78:KER78"/>
    <mergeCell ref="KFG78:KFI78"/>
    <mergeCell ref="KFX78:KFZ78"/>
    <mergeCell ref="KGO78:KGQ78"/>
    <mergeCell ref="KAR78:KAT78"/>
    <mergeCell ref="KBI78:KBK78"/>
    <mergeCell ref="KBZ78:KCB78"/>
    <mergeCell ref="KCQ78:KCS78"/>
    <mergeCell ref="KDH78:KDJ78"/>
    <mergeCell ref="JXK78:JXM78"/>
    <mergeCell ref="JYB78:JYD78"/>
    <mergeCell ref="JYS78:JYU78"/>
    <mergeCell ref="JZJ78:JZL78"/>
    <mergeCell ref="KAA78:KAC78"/>
    <mergeCell ref="JUD78:JUF78"/>
    <mergeCell ref="JUU78:JUW78"/>
    <mergeCell ref="JVL78:JVN78"/>
    <mergeCell ref="JWC78:JWE78"/>
    <mergeCell ref="JWT78:JWV78"/>
    <mergeCell ref="JQW78:JQY78"/>
    <mergeCell ref="JRN78:JRP78"/>
    <mergeCell ref="JSE78:JSG78"/>
    <mergeCell ref="JSV78:JSX78"/>
    <mergeCell ref="JTM78:JTO78"/>
    <mergeCell ref="JNP78:JNR78"/>
    <mergeCell ref="JOG78:JOI78"/>
    <mergeCell ref="JOX78:JOZ78"/>
    <mergeCell ref="JPO78:JPQ78"/>
    <mergeCell ref="JQF78:JQH78"/>
    <mergeCell ref="JKI78:JKK78"/>
    <mergeCell ref="JKZ78:JLB78"/>
    <mergeCell ref="JLQ78:JLS78"/>
    <mergeCell ref="JMH78:JMJ78"/>
    <mergeCell ref="JMY78:JNA78"/>
    <mergeCell ref="JHB78:JHD78"/>
    <mergeCell ref="JHS78:JHU78"/>
    <mergeCell ref="JIJ78:JIL78"/>
    <mergeCell ref="JJA78:JJC78"/>
    <mergeCell ref="JJR78:JJT78"/>
    <mergeCell ref="JDU78:JDW78"/>
    <mergeCell ref="JEL78:JEN78"/>
    <mergeCell ref="JFC78:JFE78"/>
    <mergeCell ref="JFT78:JFV78"/>
    <mergeCell ref="JGK78:JGM78"/>
    <mergeCell ref="JAN78:JAP78"/>
    <mergeCell ref="JBE78:JBG78"/>
    <mergeCell ref="JBV78:JBX78"/>
    <mergeCell ref="JCM78:JCO78"/>
    <mergeCell ref="JDD78:JDF78"/>
    <mergeCell ref="IXG78:IXI78"/>
    <mergeCell ref="IXX78:IXZ78"/>
    <mergeCell ref="IYO78:IYQ78"/>
    <mergeCell ref="IZF78:IZH78"/>
    <mergeCell ref="IZW78:IZY78"/>
    <mergeCell ref="ITZ78:IUB78"/>
    <mergeCell ref="IUQ78:IUS78"/>
    <mergeCell ref="IVH78:IVJ78"/>
    <mergeCell ref="IVY78:IWA78"/>
    <mergeCell ref="IWP78:IWR78"/>
    <mergeCell ref="IQS78:IQU78"/>
    <mergeCell ref="IRJ78:IRL78"/>
    <mergeCell ref="ISA78:ISC78"/>
    <mergeCell ref="ISR78:IST78"/>
    <mergeCell ref="ITI78:ITK78"/>
    <mergeCell ref="INL78:INN78"/>
    <mergeCell ref="IOC78:IOE78"/>
    <mergeCell ref="IOT78:IOV78"/>
    <mergeCell ref="IPK78:IPM78"/>
    <mergeCell ref="IQB78:IQD78"/>
    <mergeCell ref="IKE78:IKG78"/>
    <mergeCell ref="IKV78:IKX78"/>
    <mergeCell ref="ILM78:ILO78"/>
    <mergeCell ref="IMD78:IMF78"/>
    <mergeCell ref="IMU78:IMW78"/>
    <mergeCell ref="IGX78:IGZ78"/>
    <mergeCell ref="IHO78:IHQ78"/>
    <mergeCell ref="IIF78:IIH78"/>
    <mergeCell ref="IIW78:IIY78"/>
    <mergeCell ref="IJN78:IJP78"/>
    <mergeCell ref="IDQ78:IDS78"/>
    <mergeCell ref="IEH78:IEJ78"/>
    <mergeCell ref="IEY78:IFA78"/>
    <mergeCell ref="IFP78:IFR78"/>
    <mergeCell ref="IGG78:IGI78"/>
    <mergeCell ref="IAJ78:IAL78"/>
    <mergeCell ref="IBA78:IBC78"/>
    <mergeCell ref="IBR78:IBT78"/>
    <mergeCell ref="ICI78:ICK78"/>
    <mergeCell ref="ICZ78:IDB78"/>
    <mergeCell ref="HXC78:HXE78"/>
    <mergeCell ref="HXT78:HXV78"/>
    <mergeCell ref="HYK78:HYM78"/>
    <mergeCell ref="HZB78:HZD78"/>
    <mergeCell ref="HZS78:HZU78"/>
    <mergeCell ref="HTV78:HTX78"/>
    <mergeCell ref="HUM78:HUO78"/>
    <mergeCell ref="HVD78:HVF78"/>
    <mergeCell ref="HVU78:HVW78"/>
    <mergeCell ref="HWL78:HWN78"/>
    <mergeCell ref="HQO78:HQQ78"/>
    <mergeCell ref="HRF78:HRH78"/>
    <mergeCell ref="HRW78:HRY78"/>
    <mergeCell ref="HSN78:HSP78"/>
    <mergeCell ref="HTE78:HTG78"/>
    <mergeCell ref="HNH78:HNJ78"/>
    <mergeCell ref="HNY78:HOA78"/>
    <mergeCell ref="HOP78:HOR78"/>
    <mergeCell ref="HPG78:HPI78"/>
    <mergeCell ref="HPX78:HPZ78"/>
    <mergeCell ref="HKA78:HKC78"/>
    <mergeCell ref="HKR78:HKT78"/>
    <mergeCell ref="HLI78:HLK78"/>
    <mergeCell ref="HLZ78:HMB78"/>
    <mergeCell ref="HMQ78:HMS78"/>
    <mergeCell ref="HGT78:HGV78"/>
    <mergeCell ref="HHK78:HHM78"/>
    <mergeCell ref="HIB78:HID78"/>
    <mergeCell ref="HIS78:HIU78"/>
    <mergeCell ref="HJJ78:HJL78"/>
    <mergeCell ref="HDM78:HDO78"/>
    <mergeCell ref="HED78:HEF78"/>
    <mergeCell ref="HEU78:HEW78"/>
    <mergeCell ref="HFL78:HFN78"/>
    <mergeCell ref="HGC78:HGE78"/>
    <mergeCell ref="HAF78:HAH78"/>
    <mergeCell ref="HAW78:HAY78"/>
    <mergeCell ref="HBN78:HBP78"/>
    <mergeCell ref="HCE78:HCG78"/>
    <mergeCell ref="HCV78:HCX78"/>
    <mergeCell ref="GWY78:GXA78"/>
    <mergeCell ref="GXP78:GXR78"/>
    <mergeCell ref="GYG78:GYI78"/>
    <mergeCell ref="GYX78:GYZ78"/>
    <mergeCell ref="GZO78:GZQ78"/>
    <mergeCell ref="GTR78:GTT78"/>
    <mergeCell ref="GUI78:GUK78"/>
    <mergeCell ref="GUZ78:GVB78"/>
    <mergeCell ref="GVQ78:GVS78"/>
    <mergeCell ref="GWH78:GWJ78"/>
    <mergeCell ref="GQK78:GQM78"/>
    <mergeCell ref="GRB78:GRD78"/>
    <mergeCell ref="GRS78:GRU78"/>
    <mergeCell ref="GSJ78:GSL78"/>
    <mergeCell ref="GTA78:GTC78"/>
    <mergeCell ref="GND78:GNF78"/>
    <mergeCell ref="GNU78:GNW78"/>
    <mergeCell ref="GOL78:GON78"/>
    <mergeCell ref="GPC78:GPE78"/>
    <mergeCell ref="GPT78:GPV78"/>
    <mergeCell ref="GJW78:GJY78"/>
    <mergeCell ref="GKN78:GKP78"/>
    <mergeCell ref="GLE78:GLG78"/>
    <mergeCell ref="GLV78:GLX78"/>
    <mergeCell ref="GMM78:GMO78"/>
    <mergeCell ref="GGP78:GGR78"/>
    <mergeCell ref="GHG78:GHI78"/>
    <mergeCell ref="GHX78:GHZ78"/>
    <mergeCell ref="GIO78:GIQ78"/>
    <mergeCell ref="GJF78:GJH78"/>
    <mergeCell ref="GDI78:GDK78"/>
    <mergeCell ref="GDZ78:GEB78"/>
    <mergeCell ref="GEQ78:GES78"/>
    <mergeCell ref="GFH78:GFJ78"/>
    <mergeCell ref="GFY78:GGA78"/>
    <mergeCell ref="GAB78:GAD78"/>
    <mergeCell ref="GAS78:GAU78"/>
    <mergeCell ref="GBJ78:GBL78"/>
    <mergeCell ref="GCA78:GCC78"/>
    <mergeCell ref="GCR78:GCT78"/>
    <mergeCell ref="FWU78:FWW78"/>
    <mergeCell ref="FXL78:FXN78"/>
    <mergeCell ref="FYC78:FYE78"/>
    <mergeCell ref="FYT78:FYV78"/>
    <mergeCell ref="FZK78:FZM78"/>
    <mergeCell ref="FTN78:FTP78"/>
    <mergeCell ref="FUE78:FUG78"/>
    <mergeCell ref="FUV78:FUX78"/>
    <mergeCell ref="FVM78:FVO78"/>
    <mergeCell ref="FWD78:FWF78"/>
    <mergeCell ref="FQG78:FQI78"/>
    <mergeCell ref="FQX78:FQZ78"/>
    <mergeCell ref="FRO78:FRQ78"/>
    <mergeCell ref="FSF78:FSH78"/>
    <mergeCell ref="FSW78:FSY78"/>
    <mergeCell ref="FMZ78:FNB78"/>
    <mergeCell ref="FNQ78:FNS78"/>
    <mergeCell ref="FOH78:FOJ78"/>
    <mergeCell ref="FOY78:FPA78"/>
    <mergeCell ref="FPP78:FPR78"/>
    <mergeCell ref="FJS78:FJU78"/>
    <mergeCell ref="FKJ78:FKL78"/>
    <mergeCell ref="FLA78:FLC78"/>
    <mergeCell ref="FLR78:FLT78"/>
    <mergeCell ref="FMI78:FMK78"/>
    <mergeCell ref="FGL78:FGN78"/>
    <mergeCell ref="FHC78:FHE78"/>
    <mergeCell ref="FHT78:FHV78"/>
    <mergeCell ref="FIK78:FIM78"/>
    <mergeCell ref="FJB78:FJD78"/>
    <mergeCell ref="FDE78:FDG78"/>
    <mergeCell ref="FDV78:FDX78"/>
    <mergeCell ref="FEM78:FEO78"/>
    <mergeCell ref="FFD78:FFF78"/>
    <mergeCell ref="FFU78:FFW78"/>
    <mergeCell ref="EZX78:EZZ78"/>
    <mergeCell ref="FAO78:FAQ78"/>
    <mergeCell ref="FBF78:FBH78"/>
    <mergeCell ref="FBW78:FBY78"/>
    <mergeCell ref="FCN78:FCP78"/>
    <mergeCell ref="EWQ78:EWS78"/>
    <mergeCell ref="EXH78:EXJ78"/>
    <mergeCell ref="EXY78:EYA78"/>
    <mergeCell ref="EYP78:EYR78"/>
    <mergeCell ref="EZG78:EZI78"/>
    <mergeCell ref="ETJ78:ETL78"/>
    <mergeCell ref="EUA78:EUC78"/>
    <mergeCell ref="EUR78:EUT78"/>
    <mergeCell ref="EVI78:EVK78"/>
    <mergeCell ref="EVZ78:EWB78"/>
    <mergeCell ref="EQC78:EQE78"/>
    <mergeCell ref="EQT78:EQV78"/>
    <mergeCell ref="ERK78:ERM78"/>
    <mergeCell ref="ESB78:ESD78"/>
    <mergeCell ref="ESS78:ESU78"/>
    <mergeCell ref="EMV78:EMX78"/>
    <mergeCell ref="ENM78:ENO78"/>
    <mergeCell ref="EOD78:EOF78"/>
    <mergeCell ref="EOU78:EOW78"/>
    <mergeCell ref="EPL78:EPN78"/>
    <mergeCell ref="EJO78:EJQ78"/>
    <mergeCell ref="EKF78:EKH78"/>
    <mergeCell ref="EKW78:EKY78"/>
    <mergeCell ref="ELN78:ELP78"/>
    <mergeCell ref="EME78:EMG78"/>
    <mergeCell ref="EGH78:EGJ78"/>
    <mergeCell ref="EGY78:EHA78"/>
    <mergeCell ref="EHP78:EHR78"/>
    <mergeCell ref="EIG78:EII78"/>
    <mergeCell ref="EIX78:EIZ78"/>
    <mergeCell ref="EDA78:EDC78"/>
    <mergeCell ref="EDR78:EDT78"/>
    <mergeCell ref="EEI78:EEK78"/>
    <mergeCell ref="EEZ78:EFB78"/>
    <mergeCell ref="EFQ78:EFS78"/>
    <mergeCell ref="DZT78:DZV78"/>
    <mergeCell ref="EAK78:EAM78"/>
    <mergeCell ref="EBB78:EBD78"/>
    <mergeCell ref="EBS78:EBU78"/>
    <mergeCell ref="ECJ78:ECL78"/>
    <mergeCell ref="DWM78:DWO78"/>
    <mergeCell ref="DXD78:DXF78"/>
    <mergeCell ref="DXU78:DXW78"/>
    <mergeCell ref="DYL78:DYN78"/>
    <mergeCell ref="DZC78:DZE78"/>
    <mergeCell ref="DTF78:DTH78"/>
    <mergeCell ref="DTW78:DTY78"/>
    <mergeCell ref="DUN78:DUP78"/>
    <mergeCell ref="DVE78:DVG78"/>
    <mergeCell ref="DVV78:DVX78"/>
    <mergeCell ref="DPY78:DQA78"/>
    <mergeCell ref="DQP78:DQR78"/>
    <mergeCell ref="DRG78:DRI78"/>
    <mergeCell ref="DRX78:DRZ78"/>
    <mergeCell ref="DSO78:DSQ78"/>
    <mergeCell ref="DMR78:DMT78"/>
    <mergeCell ref="DNI78:DNK78"/>
    <mergeCell ref="DNZ78:DOB78"/>
    <mergeCell ref="DOQ78:DOS78"/>
    <mergeCell ref="DPH78:DPJ78"/>
    <mergeCell ref="DJK78:DJM78"/>
    <mergeCell ref="DKB78:DKD78"/>
    <mergeCell ref="DKS78:DKU78"/>
    <mergeCell ref="DLJ78:DLL78"/>
    <mergeCell ref="DMA78:DMC78"/>
    <mergeCell ref="DGD78:DGF78"/>
    <mergeCell ref="DGU78:DGW78"/>
    <mergeCell ref="DHL78:DHN78"/>
    <mergeCell ref="DIC78:DIE78"/>
    <mergeCell ref="DIT78:DIV78"/>
    <mergeCell ref="DCW78:DCY78"/>
    <mergeCell ref="DDN78:DDP78"/>
    <mergeCell ref="DEE78:DEG78"/>
    <mergeCell ref="DEV78:DEX78"/>
    <mergeCell ref="DFM78:DFO78"/>
    <mergeCell ref="CZP78:CZR78"/>
    <mergeCell ref="DAG78:DAI78"/>
    <mergeCell ref="DAX78:DAZ78"/>
    <mergeCell ref="DBO78:DBQ78"/>
    <mergeCell ref="DCF78:DCH78"/>
    <mergeCell ref="CWI78:CWK78"/>
    <mergeCell ref="CWZ78:CXB78"/>
    <mergeCell ref="CXQ78:CXS78"/>
    <mergeCell ref="CYH78:CYJ78"/>
    <mergeCell ref="CYY78:CZA78"/>
    <mergeCell ref="CTB78:CTD78"/>
    <mergeCell ref="CTS78:CTU78"/>
    <mergeCell ref="CUJ78:CUL78"/>
    <mergeCell ref="CVA78:CVC78"/>
    <mergeCell ref="CVR78:CVT78"/>
    <mergeCell ref="CPU78:CPW78"/>
    <mergeCell ref="CQL78:CQN78"/>
    <mergeCell ref="CRC78:CRE78"/>
    <mergeCell ref="CRT78:CRV78"/>
    <mergeCell ref="CSK78:CSM78"/>
    <mergeCell ref="CMN78:CMP78"/>
    <mergeCell ref="CNE78:CNG78"/>
    <mergeCell ref="CNV78:CNX78"/>
    <mergeCell ref="COM78:COO78"/>
    <mergeCell ref="CPD78:CPF78"/>
    <mergeCell ref="CJG78:CJI78"/>
    <mergeCell ref="CJX78:CJZ78"/>
    <mergeCell ref="CKO78:CKQ78"/>
    <mergeCell ref="CLF78:CLH78"/>
    <mergeCell ref="CLW78:CLY78"/>
    <mergeCell ref="CFZ78:CGB78"/>
    <mergeCell ref="CGQ78:CGS78"/>
    <mergeCell ref="CHH78:CHJ78"/>
    <mergeCell ref="CHY78:CIA78"/>
    <mergeCell ref="CIP78:CIR78"/>
    <mergeCell ref="CCS78:CCU78"/>
    <mergeCell ref="CDJ78:CDL78"/>
    <mergeCell ref="CEA78:CEC78"/>
    <mergeCell ref="CER78:CET78"/>
    <mergeCell ref="CFI78:CFK78"/>
    <mergeCell ref="BZL78:BZN78"/>
    <mergeCell ref="CAC78:CAE78"/>
    <mergeCell ref="CAT78:CAV78"/>
    <mergeCell ref="CBK78:CBM78"/>
    <mergeCell ref="CCB78:CCD78"/>
    <mergeCell ref="BWE78:BWG78"/>
    <mergeCell ref="BWV78:BWX78"/>
    <mergeCell ref="BXM78:BXO78"/>
    <mergeCell ref="BYD78:BYF78"/>
    <mergeCell ref="BYU78:BYW78"/>
    <mergeCell ref="BSX78:BSZ78"/>
    <mergeCell ref="BTO78:BTQ78"/>
    <mergeCell ref="BUF78:BUH78"/>
    <mergeCell ref="BUW78:BUY78"/>
    <mergeCell ref="BVN78:BVP78"/>
    <mergeCell ref="BPQ78:BPS78"/>
    <mergeCell ref="BQH78:BQJ78"/>
    <mergeCell ref="BQY78:BRA78"/>
    <mergeCell ref="BRP78:BRR78"/>
    <mergeCell ref="BSG78:BSI78"/>
    <mergeCell ref="BMJ78:BML78"/>
    <mergeCell ref="BNA78:BNC78"/>
    <mergeCell ref="BNR78:BNT78"/>
    <mergeCell ref="BOI78:BOK78"/>
    <mergeCell ref="BOZ78:BPB78"/>
    <mergeCell ref="BJC78:BJE78"/>
    <mergeCell ref="BJT78:BJV78"/>
    <mergeCell ref="BKK78:BKM78"/>
    <mergeCell ref="BLB78:BLD78"/>
    <mergeCell ref="BLS78:BLU78"/>
    <mergeCell ref="BFV78:BFX78"/>
    <mergeCell ref="BGM78:BGO78"/>
    <mergeCell ref="BHD78:BHF78"/>
    <mergeCell ref="BHU78:BHW78"/>
    <mergeCell ref="BIL78:BIN78"/>
    <mergeCell ref="BCO78:BCQ78"/>
    <mergeCell ref="BDF78:BDH78"/>
    <mergeCell ref="BDW78:BDY78"/>
    <mergeCell ref="BEN78:BEP78"/>
    <mergeCell ref="BFE78:BFG78"/>
    <mergeCell ref="AZH78:AZJ78"/>
    <mergeCell ref="AZY78:BAA78"/>
    <mergeCell ref="BAP78:BAR78"/>
    <mergeCell ref="BBG78:BBI78"/>
    <mergeCell ref="BBX78:BBZ78"/>
    <mergeCell ref="AWA78:AWC78"/>
    <mergeCell ref="AWR78:AWT78"/>
    <mergeCell ref="AXI78:AXK78"/>
    <mergeCell ref="AXZ78:AYB78"/>
    <mergeCell ref="AYQ78:AYS78"/>
    <mergeCell ref="AST78:ASV78"/>
    <mergeCell ref="ATK78:ATM78"/>
    <mergeCell ref="AUB78:AUD78"/>
    <mergeCell ref="AUS78:AUU78"/>
    <mergeCell ref="AVJ78:AVL78"/>
    <mergeCell ref="APM78:APO78"/>
    <mergeCell ref="AQD78:AQF78"/>
    <mergeCell ref="AQU78:AQW78"/>
    <mergeCell ref="ARL78:ARN78"/>
    <mergeCell ref="ASC78:ASE78"/>
    <mergeCell ref="AMF78:AMH78"/>
    <mergeCell ref="AMW78:AMY78"/>
    <mergeCell ref="ANN78:ANP78"/>
    <mergeCell ref="AOE78:AOG78"/>
    <mergeCell ref="AOV78:AOX78"/>
    <mergeCell ref="AIY78:AJA78"/>
    <mergeCell ref="AJP78:AJR78"/>
    <mergeCell ref="AKG78:AKI78"/>
    <mergeCell ref="AKX78:AKZ78"/>
    <mergeCell ref="ALO78:ALQ78"/>
    <mergeCell ref="AFR78:AFT78"/>
    <mergeCell ref="AGI78:AGK78"/>
    <mergeCell ref="AGZ78:AHB78"/>
    <mergeCell ref="AHQ78:AHS78"/>
    <mergeCell ref="AIH78:AIJ78"/>
    <mergeCell ref="ACK78:ACM78"/>
    <mergeCell ref="ADB78:ADD78"/>
    <mergeCell ref="ADS78:ADU78"/>
    <mergeCell ref="AEJ78:AEL78"/>
    <mergeCell ref="AFA78:AFC78"/>
    <mergeCell ref="ZD78:ZF78"/>
    <mergeCell ref="ZU78:ZW78"/>
    <mergeCell ref="AAL78:AAN78"/>
    <mergeCell ref="ABC78:ABE78"/>
    <mergeCell ref="ABT78:ABV78"/>
    <mergeCell ref="VW78:VY78"/>
    <mergeCell ref="WN78:WP78"/>
    <mergeCell ref="XE78:XG78"/>
    <mergeCell ref="XV78:XX78"/>
    <mergeCell ref="YM78:YO78"/>
    <mergeCell ref="SP78:SR78"/>
    <mergeCell ref="TG78:TI78"/>
    <mergeCell ref="TX78:TZ78"/>
    <mergeCell ref="UO78:UQ78"/>
    <mergeCell ref="VF78:VH78"/>
    <mergeCell ref="PI78:PK78"/>
    <mergeCell ref="PZ78:QB78"/>
    <mergeCell ref="QQ78:QS78"/>
    <mergeCell ref="RH78:RJ78"/>
    <mergeCell ref="RY78:SA78"/>
    <mergeCell ref="MB78:MD78"/>
    <mergeCell ref="MS78:MU78"/>
    <mergeCell ref="NJ78:NL78"/>
    <mergeCell ref="OA78:OC78"/>
    <mergeCell ref="OR78:OT78"/>
    <mergeCell ref="IU78:IW78"/>
    <mergeCell ref="JL78:JN78"/>
    <mergeCell ref="KC78:KE78"/>
    <mergeCell ref="KT78:KV78"/>
    <mergeCell ref="LK78:LM78"/>
    <mergeCell ref="FN78:FP78"/>
    <mergeCell ref="GE78:GG78"/>
    <mergeCell ref="GV78:GX78"/>
    <mergeCell ref="HM78:HO78"/>
    <mergeCell ref="ID78:IF78"/>
    <mergeCell ref="CG78:CI78"/>
    <mergeCell ref="CX78:CZ78"/>
    <mergeCell ref="DO78:DQ78"/>
    <mergeCell ref="EF78:EH78"/>
    <mergeCell ref="EW78:EY78"/>
    <mergeCell ref="A78:C78"/>
    <mergeCell ref="Q78:S78"/>
    <mergeCell ref="AH78:AJ78"/>
    <mergeCell ref="AY78:BA78"/>
    <mergeCell ref="BP78:BR78"/>
    <mergeCell ref="XCA76:XCC76"/>
    <mergeCell ref="XCR76:XCT76"/>
    <mergeCell ref="WOY76:WPA76"/>
    <mergeCell ref="WPP76:WPR76"/>
    <mergeCell ref="WQG76:WQI76"/>
    <mergeCell ref="WQX76:WQZ76"/>
    <mergeCell ref="WRO76:WRQ76"/>
    <mergeCell ref="WLR76:WLT76"/>
    <mergeCell ref="WMI76:WMK76"/>
    <mergeCell ref="WMZ76:WNB76"/>
    <mergeCell ref="WNQ76:WNS76"/>
    <mergeCell ref="WOH76:WOJ76"/>
    <mergeCell ref="WIK76:WIM76"/>
    <mergeCell ref="WJB76:WJD76"/>
    <mergeCell ref="WJS76:WJU76"/>
    <mergeCell ref="WKJ76:WKL76"/>
    <mergeCell ref="WLA76:WLC76"/>
    <mergeCell ref="XDI76:XDK76"/>
    <mergeCell ref="XDZ76:XEB76"/>
    <mergeCell ref="XEQ76:XES76"/>
    <mergeCell ref="WYT76:WYV76"/>
    <mergeCell ref="WZK76:WZM76"/>
    <mergeCell ref="XAB76:XAD76"/>
    <mergeCell ref="XAS76:XAU76"/>
    <mergeCell ref="XBJ76:XBL76"/>
    <mergeCell ref="WVM76:WVO76"/>
    <mergeCell ref="WWD76:WWF76"/>
    <mergeCell ref="WWU76:WWW76"/>
    <mergeCell ref="WXL76:WXN76"/>
    <mergeCell ref="WYC76:WYE76"/>
    <mergeCell ref="WSF76:WSH76"/>
    <mergeCell ref="WSW76:WSY76"/>
    <mergeCell ref="WTN76:WTP76"/>
    <mergeCell ref="WUE76:WUG76"/>
    <mergeCell ref="WUV76:WUX76"/>
    <mergeCell ref="WFD76:WFF76"/>
    <mergeCell ref="WFU76:WFW76"/>
    <mergeCell ref="WGL76:WGN76"/>
    <mergeCell ref="WHC76:WHE76"/>
    <mergeCell ref="WHT76:WHV76"/>
    <mergeCell ref="WBW76:WBY76"/>
    <mergeCell ref="WCN76:WCP76"/>
    <mergeCell ref="WDE76:WDG76"/>
    <mergeCell ref="WDV76:WDX76"/>
    <mergeCell ref="WEM76:WEO76"/>
    <mergeCell ref="VYP76:VYR76"/>
    <mergeCell ref="VZG76:VZI76"/>
    <mergeCell ref="VZX76:VZZ76"/>
    <mergeCell ref="WAO76:WAQ76"/>
    <mergeCell ref="WBF76:WBH76"/>
    <mergeCell ref="VVI76:VVK76"/>
    <mergeCell ref="VVZ76:VWB76"/>
    <mergeCell ref="VWQ76:VWS76"/>
    <mergeCell ref="VXH76:VXJ76"/>
    <mergeCell ref="VXY76:VYA76"/>
    <mergeCell ref="VSB76:VSD76"/>
    <mergeCell ref="VSS76:VSU76"/>
    <mergeCell ref="VTJ76:VTL76"/>
    <mergeCell ref="VUA76:VUC76"/>
    <mergeCell ref="VUR76:VUT76"/>
    <mergeCell ref="VOU76:VOW76"/>
    <mergeCell ref="VPL76:VPN76"/>
    <mergeCell ref="VQC76:VQE76"/>
    <mergeCell ref="VQT76:VQV76"/>
    <mergeCell ref="VRK76:VRM76"/>
    <mergeCell ref="VLN76:VLP76"/>
    <mergeCell ref="VME76:VMG76"/>
    <mergeCell ref="VMV76:VMX76"/>
    <mergeCell ref="VNM76:VNO76"/>
    <mergeCell ref="VOD76:VOF76"/>
    <mergeCell ref="VIG76:VII76"/>
    <mergeCell ref="VIX76:VIZ76"/>
    <mergeCell ref="VJO76:VJQ76"/>
    <mergeCell ref="VKF76:VKH76"/>
    <mergeCell ref="VKW76:VKY76"/>
    <mergeCell ref="VEZ76:VFB76"/>
    <mergeCell ref="VFQ76:VFS76"/>
    <mergeCell ref="VGH76:VGJ76"/>
    <mergeCell ref="VGY76:VHA76"/>
    <mergeCell ref="VHP76:VHR76"/>
    <mergeCell ref="VBS76:VBU76"/>
    <mergeCell ref="VCJ76:VCL76"/>
    <mergeCell ref="VDA76:VDC76"/>
    <mergeCell ref="VDR76:VDT76"/>
    <mergeCell ref="VEI76:VEK76"/>
    <mergeCell ref="UYL76:UYN76"/>
    <mergeCell ref="UZC76:UZE76"/>
    <mergeCell ref="UZT76:UZV76"/>
    <mergeCell ref="VAK76:VAM76"/>
    <mergeCell ref="VBB76:VBD76"/>
    <mergeCell ref="UVE76:UVG76"/>
    <mergeCell ref="UVV76:UVX76"/>
    <mergeCell ref="UWM76:UWO76"/>
    <mergeCell ref="UXD76:UXF76"/>
    <mergeCell ref="UXU76:UXW76"/>
    <mergeCell ref="URX76:URZ76"/>
    <mergeCell ref="USO76:USQ76"/>
    <mergeCell ref="UTF76:UTH76"/>
    <mergeCell ref="UTW76:UTY76"/>
    <mergeCell ref="UUN76:UUP76"/>
    <mergeCell ref="UOQ76:UOS76"/>
    <mergeCell ref="UPH76:UPJ76"/>
    <mergeCell ref="UPY76:UQA76"/>
    <mergeCell ref="UQP76:UQR76"/>
    <mergeCell ref="URG76:URI76"/>
    <mergeCell ref="ULJ76:ULL76"/>
    <mergeCell ref="UMA76:UMC76"/>
    <mergeCell ref="UMR76:UMT76"/>
    <mergeCell ref="UNI76:UNK76"/>
    <mergeCell ref="UNZ76:UOB76"/>
    <mergeCell ref="UIC76:UIE76"/>
    <mergeCell ref="UIT76:UIV76"/>
    <mergeCell ref="UJK76:UJM76"/>
    <mergeCell ref="UKB76:UKD76"/>
    <mergeCell ref="UKS76:UKU76"/>
    <mergeCell ref="UEV76:UEX76"/>
    <mergeCell ref="UFM76:UFO76"/>
    <mergeCell ref="UGD76:UGF76"/>
    <mergeCell ref="UGU76:UGW76"/>
    <mergeCell ref="UHL76:UHN76"/>
    <mergeCell ref="UBO76:UBQ76"/>
    <mergeCell ref="UCF76:UCH76"/>
    <mergeCell ref="UCW76:UCY76"/>
    <mergeCell ref="UDN76:UDP76"/>
    <mergeCell ref="UEE76:UEG76"/>
    <mergeCell ref="TYH76:TYJ76"/>
    <mergeCell ref="TYY76:TZA76"/>
    <mergeCell ref="TZP76:TZR76"/>
    <mergeCell ref="UAG76:UAI76"/>
    <mergeCell ref="UAX76:UAZ76"/>
    <mergeCell ref="TVA76:TVC76"/>
    <mergeCell ref="TVR76:TVT76"/>
    <mergeCell ref="TWI76:TWK76"/>
    <mergeCell ref="TWZ76:TXB76"/>
    <mergeCell ref="TXQ76:TXS76"/>
    <mergeCell ref="TRT76:TRV76"/>
    <mergeCell ref="TSK76:TSM76"/>
    <mergeCell ref="TTB76:TTD76"/>
    <mergeCell ref="TTS76:TTU76"/>
    <mergeCell ref="TUJ76:TUL76"/>
    <mergeCell ref="TOM76:TOO76"/>
    <mergeCell ref="TPD76:TPF76"/>
    <mergeCell ref="TPU76:TPW76"/>
    <mergeCell ref="TQL76:TQN76"/>
    <mergeCell ref="TRC76:TRE76"/>
    <mergeCell ref="TLF76:TLH76"/>
    <mergeCell ref="TLW76:TLY76"/>
    <mergeCell ref="TMN76:TMP76"/>
    <mergeCell ref="TNE76:TNG76"/>
    <mergeCell ref="TNV76:TNX76"/>
    <mergeCell ref="THY76:TIA76"/>
    <mergeCell ref="TIP76:TIR76"/>
    <mergeCell ref="TJG76:TJI76"/>
    <mergeCell ref="TJX76:TJZ76"/>
    <mergeCell ref="TKO76:TKQ76"/>
    <mergeCell ref="TER76:TET76"/>
    <mergeCell ref="TFI76:TFK76"/>
    <mergeCell ref="TFZ76:TGB76"/>
    <mergeCell ref="TGQ76:TGS76"/>
    <mergeCell ref="THH76:THJ76"/>
    <mergeCell ref="TBK76:TBM76"/>
    <mergeCell ref="TCB76:TCD76"/>
    <mergeCell ref="TCS76:TCU76"/>
    <mergeCell ref="TDJ76:TDL76"/>
    <mergeCell ref="TEA76:TEC76"/>
    <mergeCell ref="SYD76:SYF76"/>
    <mergeCell ref="SYU76:SYW76"/>
    <mergeCell ref="SZL76:SZN76"/>
    <mergeCell ref="TAC76:TAE76"/>
    <mergeCell ref="TAT76:TAV76"/>
    <mergeCell ref="SUW76:SUY76"/>
    <mergeCell ref="SVN76:SVP76"/>
    <mergeCell ref="SWE76:SWG76"/>
    <mergeCell ref="SWV76:SWX76"/>
    <mergeCell ref="SXM76:SXO76"/>
    <mergeCell ref="SRP76:SRR76"/>
    <mergeCell ref="SSG76:SSI76"/>
    <mergeCell ref="SSX76:SSZ76"/>
    <mergeCell ref="STO76:STQ76"/>
    <mergeCell ref="SUF76:SUH76"/>
    <mergeCell ref="SOI76:SOK76"/>
    <mergeCell ref="SOZ76:SPB76"/>
    <mergeCell ref="SPQ76:SPS76"/>
    <mergeCell ref="SQH76:SQJ76"/>
    <mergeCell ref="SQY76:SRA76"/>
    <mergeCell ref="SLB76:SLD76"/>
    <mergeCell ref="SLS76:SLU76"/>
    <mergeCell ref="SMJ76:SML76"/>
    <mergeCell ref="SNA76:SNC76"/>
    <mergeCell ref="SNR76:SNT76"/>
    <mergeCell ref="SHU76:SHW76"/>
    <mergeCell ref="SIL76:SIN76"/>
    <mergeCell ref="SJC76:SJE76"/>
    <mergeCell ref="SJT76:SJV76"/>
    <mergeCell ref="SKK76:SKM76"/>
    <mergeCell ref="SEN76:SEP76"/>
    <mergeCell ref="SFE76:SFG76"/>
    <mergeCell ref="SFV76:SFX76"/>
    <mergeCell ref="SGM76:SGO76"/>
    <mergeCell ref="SHD76:SHF76"/>
    <mergeCell ref="SBG76:SBI76"/>
    <mergeCell ref="SBX76:SBZ76"/>
    <mergeCell ref="SCO76:SCQ76"/>
    <mergeCell ref="SDF76:SDH76"/>
    <mergeCell ref="SDW76:SDY76"/>
    <mergeCell ref="RXZ76:RYB76"/>
    <mergeCell ref="RYQ76:RYS76"/>
    <mergeCell ref="RZH76:RZJ76"/>
    <mergeCell ref="RZY76:SAA76"/>
    <mergeCell ref="SAP76:SAR76"/>
    <mergeCell ref="RUS76:RUU76"/>
    <mergeCell ref="RVJ76:RVL76"/>
    <mergeCell ref="RWA76:RWC76"/>
    <mergeCell ref="RWR76:RWT76"/>
    <mergeCell ref="RXI76:RXK76"/>
    <mergeCell ref="RRL76:RRN76"/>
    <mergeCell ref="RSC76:RSE76"/>
    <mergeCell ref="RST76:RSV76"/>
    <mergeCell ref="RTK76:RTM76"/>
    <mergeCell ref="RUB76:RUD76"/>
    <mergeCell ref="ROE76:ROG76"/>
    <mergeCell ref="ROV76:ROX76"/>
    <mergeCell ref="RPM76:RPO76"/>
    <mergeCell ref="RQD76:RQF76"/>
    <mergeCell ref="RQU76:RQW76"/>
    <mergeCell ref="RKX76:RKZ76"/>
    <mergeCell ref="RLO76:RLQ76"/>
    <mergeCell ref="RMF76:RMH76"/>
    <mergeCell ref="RMW76:RMY76"/>
    <mergeCell ref="RNN76:RNP76"/>
    <mergeCell ref="RHQ76:RHS76"/>
    <mergeCell ref="RIH76:RIJ76"/>
    <mergeCell ref="RIY76:RJA76"/>
    <mergeCell ref="RJP76:RJR76"/>
    <mergeCell ref="RKG76:RKI76"/>
    <mergeCell ref="REJ76:REL76"/>
    <mergeCell ref="RFA76:RFC76"/>
    <mergeCell ref="RFR76:RFT76"/>
    <mergeCell ref="RGI76:RGK76"/>
    <mergeCell ref="RGZ76:RHB76"/>
    <mergeCell ref="RBC76:RBE76"/>
    <mergeCell ref="RBT76:RBV76"/>
    <mergeCell ref="RCK76:RCM76"/>
    <mergeCell ref="RDB76:RDD76"/>
    <mergeCell ref="RDS76:RDU76"/>
    <mergeCell ref="QXV76:QXX76"/>
    <mergeCell ref="QYM76:QYO76"/>
    <mergeCell ref="QZD76:QZF76"/>
    <mergeCell ref="QZU76:QZW76"/>
    <mergeCell ref="RAL76:RAN76"/>
    <mergeCell ref="QUO76:QUQ76"/>
    <mergeCell ref="QVF76:QVH76"/>
    <mergeCell ref="QVW76:QVY76"/>
    <mergeCell ref="QWN76:QWP76"/>
    <mergeCell ref="QXE76:QXG76"/>
    <mergeCell ref="QRH76:QRJ76"/>
    <mergeCell ref="QRY76:QSA76"/>
    <mergeCell ref="QSP76:QSR76"/>
    <mergeCell ref="QTG76:QTI76"/>
    <mergeCell ref="QTX76:QTZ76"/>
    <mergeCell ref="QOA76:QOC76"/>
    <mergeCell ref="QOR76:QOT76"/>
    <mergeCell ref="QPI76:QPK76"/>
    <mergeCell ref="QPZ76:QQB76"/>
    <mergeCell ref="QQQ76:QQS76"/>
    <mergeCell ref="QKT76:QKV76"/>
    <mergeCell ref="QLK76:QLM76"/>
    <mergeCell ref="QMB76:QMD76"/>
    <mergeCell ref="QMS76:QMU76"/>
    <mergeCell ref="QNJ76:QNL76"/>
    <mergeCell ref="QHM76:QHO76"/>
    <mergeCell ref="QID76:QIF76"/>
    <mergeCell ref="QIU76:QIW76"/>
    <mergeCell ref="QJL76:QJN76"/>
    <mergeCell ref="QKC76:QKE76"/>
    <mergeCell ref="QEF76:QEH76"/>
    <mergeCell ref="QEW76:QEY76"/>
    <mergeCell ref="QFN76:QFP76"/>
    <mergeCell ref="QGE76:QGG76"/>
    <mergeCell ref="QGV76:QGX76"/>
    <mergeCell ref="QAY76:QBA76"/>
    <mergeCell ref="QBP76:QBR76"/>
    <mergeCell ref="QCG76:QCI76"/>
    <mergeCell ref="QCX76:QCZ76"/>
    <mergeCell ref="QDO76:QDQ76"/>
    <mergeCell ref="PXR76:PXT76"/>
    <mergeCell ref="PYI76:PYK76"/>
    <mergeCell ref="PYZ76:PZB76"/>
    <mergeCell ref="PZQ76:PZS76"/>
    <mergeCell ref="QAH76:QAJ76"/>
    <mergeCell ref="PUK76:PUM76"/>
    <mergeCell ref="PVB76:PVD76"/>
    <mergeCell ref="PVS76:PVU76"/>
    <mergeCell ref="PWJ76:PWL76"/>
    <mergeCell ref="PXA76:PXC76"/>
    <mergeCell ref="PRD76:PRF76"/>
    <mergeCell ref="PRU76:PRW76"/>
    <mergeCell ref="PSL76:PSN76"/>
    <mergeCell ref="PTC76:PTE76"/>
    <mergeCell ref="PTT76:PTV76"/>
    <mergeCell ref="PNW76:PNY76"/>
    <mergeCell ref="PON76:POP76"/>
    <mergeCell ref="PPE76:PPG76"/>
    <mergeCell ref="PPV76:PPX76"/>
    <mergeCell ref="PQM76:PQO76"/>
    <mergeCell ref="PKP76:PKR76"/>
    <mergeCell ref="PLG76:PLI76"/>
    <mergeCell ref="PLX76:PLZ76"/>
    <mergeCell ref="PMO76:PMQ76"/>
    <mergeCell ref="PNF76:PNH76"/>
    <mergeCell ref="PHI76:PHK76"/>
    <mergeCell ref="PHZ76:PIB76"/>
    <mergeCell ref="PIQ76:PIS76"/>
    <mergeCell ref="PJH76:PJJ76"/>
    <mergeCell ref="PJY76:PKA76"/>
    <mergeCell ref="PEB76:PED76"/>
    <mergeCell ref="PES76:PEU76"/>
    <mergeCell ref="PFJ76:PFL76"/>
    <mergeCell ref="PGA76:PGC76"/>
    <mergeCell ref="PGR76:PGT76"/>
    <mergeCell ref="PAU76:PAW76"/>
    <mergeCell ref="PBL76:PBN76"/>
    <mergeCell ref="PCC76:PCE76"/>
    <mergeCell ref="PCT76:PCV76"/>
    <mergeCell ref="PDK76:PDM76"/>
    <mergeCell ref="OXN76:OXP76"/>
    <mergeCell ref="OYE76:OYG76"/>
    <mergeCell ref="OYV76:OYX76"/>
    <mergeCell ref="OZM76:OZO76"/>
    <mergeCell ref="PAD76:PAF76"/>
    <mergeCell ref="OUG76:OUI76"/>
    <mergeCell ref="OUX76:OUZ76"/>
    <mergeCell ref="OVO76:OVQ76"/>
    <mergeCell ref="OWF76:OWH76"/>
    <mergeCell ref="OWW76:OWY76"/>
    <mergeCell ref="OQZ76:ORB76"/>
    <mergeCell ref="ORQ76:ORS76"/>
    <mergeCell ref="OSH76:OSJ76"/>
    <mergeCell ref="OSY76:OTA76"/>
    <mergeCell ref="OTP76:OTR76"/>
    <mergeCell ref="ONS76:ONU76"/>
    <mergeCell ref="OOJ76:OOL76"/>
    <mergeCell ref="OPA76:OPC76"/>
    <mergeCell ref="OPR76:OPT76"/>
    <mergeCell ref="OQI76:OQK76"/>
    <mergeCell ref="OKL76:OKN76"/>
    <mergeCell ref="OLC76:OLE76"/>
    <mergeCell ref="OLT76:OLV76"/>
    <mergeCell ref="OMK76:OMM76"/>
    <mergeCell ref="ONB76:OND76"/>
    <mergeCell ref="OHE76:OHG76"/>
    <mergeCell ref="OHV76:OHX76"/>
    <mergeCell ref="OIM76:OIO76"/>
    <mergeCell ref="OJD76:OJF76"/>
    <mergeCell ref="OJU76:OJW76"/>
    <mergeCell ref="ODX76:ODZ76"/>
    <mergeCell ref="OEO76:OEQ76"/>
    <mergeCell ref="OFF76:OFH76"/>
    <mergeCell ref="OFW76:OFY76"/>
    <mergeCell ref="OGN76:OGP76"/>
    <mergeCell ref="OAQ76:OAS76"/>
    <mergeCell ref="OBH76:OBJ76"/>
    <mergeCell ref="OBY76:OCA76"/>
    <mergeCell ref="OCP76:OCR76"/>
    <mergeCell ref="ODG76:ODI76"/>
    <mergeCell ref="NXJ76:NXL76"/>
    <mergeCell ref="NYA76:NYC76"/>
    <mergeCell ref="NYR76:NYT76"/>
    <mergeCell ref="NZI76:NZK76"/>
    <mergeCell ref="NZZ76:OAB76"/>
    <mergeCell ref="NUC76:NUE76"/>
    <mergeCell ref="NUT76:NUV76"/>
    <mergeCell ref="NVK76:NVM76"/>
    <mergeCell ref="NWB76:NWD76"/>
    <mergeCell ref="NWS76:NWU76"/>
    <mergeCell ref="NQV76:NQX76"/>
    <mergeCell ref="NRM76:NRO76"/>
    <mergeCell ref="NSD76:NSF76"/>
    <mergeCell ref="NSU76:NSW76"/>
    <mergeCell ref="NTL76:NTN76"/>
    <mergeCell ref="NNO76:NNQ76"/>
    <mergeCell ref="NOF76:NOH76"/>
    <mergeCell ref="NOW76:NOY76"/>
    <mergeCell ref="NPN76:NPP76"/>
    <mergeCell ref="NQE76:NQG76"/>
    <mergeCell ref="NKH76:NKJ76"/>
    <mergeCell ref="NKY76:NLA76"/>
    <mergeCell ref="NLP76:NLR76"/>
    <mergeCell ref="NMG76:NMI76"/>
    <mergeCell ref="NMX76:NMZ76"/>
    <mergeCell ref="NHA76:NHC76"/>
    <mergeCell ref="NHR76:NHT76"/>
    <mergeCell ref="NII76:NIK76"/>
    <mergeCell ref="NIZ76:NJB76"/>
    <mergeCell ref="NJQ76:NJS76"/>
    <mergeCell ref="NDT76:NDV76"/>
    <mergeCell ref="NEK76:NEM76"/>
    <mergeCell ref="NFB76:NFD76"/>
    <mergeCell ref="NFS76:NFU76"/>
    <mergeCell ref="NGJ76:NGL76"/>
    <mergeCell ref="NAM76:NAO76"/>
    <mergeCell ref="NBD76:NBF76"/>
    <mergeCell ref="NBU76:NBW76"/>
    <mergeCell ref="NCL76:NCN76"/>
    <mergeCell ref="NDC76:NDE76"/>
    <mergeCell ref="MXF76:MXH76"/>
    <mergeCell ref="MXW76:MXY76"/>
    <mergeCell ref="MYN76:MYP76"/>
    <mergeCell ref="MZE76:MZG76"/>
    <mergeCell ref="MZV76:MZX76"/>
    <mergeCell ref="MTY76:MUA76"/>
    <mergeCell ref="MUP76:MUR76"/>
    <mergeCell ref="MVG76:MVI76"/>
    <mergeCell ref="MVX76:MVZ76"/>
    <mergeCell ref="MWO76:MWQ76"/>
    <mergeCell ref="MQR76:MQT76"/>
    <mergeCell ref="MRI76:MRK76"/>
    <mergeCell ref="MRZ76:MSB76"/>
    <mergeCell ref="MSQ76:MSS76"/>
    <mergeCell ref="MTH76:MTJ76"/>
    <mergeCell ref="MNK76:MNM76"/>
    <mergeCell ref="MOB76:MOD76"/>
    <mergeCell ref="MOS76:MOU76"/>
    <mergeCell ref="MPJ76:MPL76"/>
    <mergeCell ref="MQA76:MQC76"/>
    <mergeCell ref="MKD76:MKF76"/>
    <mergeCell ref="MKU76:MKW76"/>
    <mergeCell ref="MLL76:MLN76"/>
    <mergeCell ref="MMC76:MME76"/>
    <mergeCell ref="MMT76:MMV76"/>
    <mergeCell ref="MGW76:MGY76"/>
    <mergeCell ref="MHN76:MHP76"/>
    <mergeCell ref="MIE76:MIG76"/>
    <mergeCell ref="MIV76:MIX76"/>
    <mergeCell ref="MJM76:MJO76"/>
    <mergeCell ref="MDP76:MDR76"/>
    <mergeCell ref="MEG76:MEI76"/>
    <mergeCell ref="MEX76:MEZ76"/>
    <mergeCell ref="MFO76:MFQ76"/>
    <mergeCell ref="MGF76:MGH76"/>
    <mergeCell ref="MAI76:MAK76"/>
    <mergeCell ref="MAZ76:MBB76"/>
    <mergeCell ref="MBQ76:MBS76"/>
    <mergeCell ref="MCH76:MCJ76"/>
    <mergeCell ref="MCY76:MDA76"/>
    <mergeCell ref="LXB76:LXD76"/>
    <mergeCell ref="LXS76:LXU76"/>
    <mergeCell ref="LYJ76:LYL76"/>
    <mergeCell ref="LZA76:LZC76"/>
    <mergeCell ref="LZR76:LZT76"/>
    <mergeCell ref="LTU76:LTW76"/>
    <mergeCell ref="LUL76:LUN76"/>
    <mergeCell ref="LVC76:LVE76"/>
    <mergeCell ref="LVT76:LVV76"/>
    <mergeCell ref="LWK76:LWM76"/>
    <mergeCell ref="LQN76:LQP76"/>
    <mergeCell ref="LRE76:LRG76"/>
    <mergeCell ref="LRV76:LRX76"/>
    <mergeCell ref="LSM76:LSO76"/>
    <mergeCell ref="LTD76:LTF76"/>
    <mergeCell ref="LNG76:LNI76"/>
    <mergeCell ref="LNX76:LNZ76"/>
    <mergeCell ref="LOO76:LOQ76"/>
    <mergeCell ref="LPF76:LPH76"/>
    <mergeCell ref="LPW76:LPY76"/>
    <mergeCell ref="LJZ76:LKB76"/>
    <mergeCell ref="LKQ76:LKS76"/>
    <mergeCell ref="LLH76:LLJ76"/>
    <mergeCell ref="LLY76:LMA76"/>
    <mergeCell ref="LMP76:LMR76"/>
    <mergeCell ref="LGS76:LGU76"/>
    <mergeCell ref="LHJ76:LHL76"/>
    <mergeCell ref="LIA76:LIC76"/>
    <mergeCell ref="LIR76:LIT76"/>
    <mergeCell ref="LJI76:LJK76"/>
    <mergeCell ref="LDL76:LDN76"/>
    <mergeCell ref="LEC76:LEE76"/>
    <mergeCell ref="LET76:LEV76"/>
    <mergeCell ref="LFK76:LFM76"/>
    <mergeCell ref="LGB76:LGD76"/>
    <mergeCell ref="LAE76:LAG76"/>
    <mergeCell ref="LAV76:LAX76"/>
    <mergeCell ref="LBM76:LBO76"/>
    <mergeCell ref="LCD76:LCF76"/>
    <mergeCell ref="LCU76:LCW76"/>
    <mergeCell ref="KWX76:KWZ76"/>
    <mergeCell ref="KXO76:KXQ76"/>
    <mergeCell ref="KYF76:KYH76"/>
    <mergeCell ref="KYW76:KYY76"/>
    <mergeCell ref="KZN76:KZP76"/>
    <mergeCell ref="KTQ76:KTS76"/>
    <mergeCell ref="KUH76:KUJ76"/>
    <mergeCell ref="KUY76:KVA76"/>
    <mergeCell ref="KVP76:KVR76"/>
    <mergeCell ref="KWG76:KWI76"/>
    <mergeCell ref="KQJ76:KQL76"/>
    <mergeCell ref="KRA76:KRC76"/>
    <mergeCell ref="KRR76:KRT76"/>
    <mergeCell ref="KSI76:KSK76"/>
    <mergeCell ref="KSZ76:KTB76"/>
    <mergeCell ref="KNC76:KNE76"/>
    <mergeCell ref="KNT76:KNV76"/>
    <mergeCell ref="KOK76:KOM76"/>
    <mergeCell ref="KPB76:KPD76"/>
    <mergeCell ref="KPS76:KPU76"/>
    <mergeCell ref="KJV76:KJX76"/>
    <mergeCell ref="KKM76:KKO76"/>
    <mergeCell ref="KLD76:KLF76"/>
    <mergeCell ref="KLU76:KLW76"/>
    <mergeCell ref="KML76:KMN76"/>
    <mergeCell ref="KGO76:KGQ76"/>
    <mergeCell ref="KHF76:KHH76"/>
    <mergeCell ref="KHW76:KHY76"/>
    <mergeCell ref="KIN76:KIP76"/>
    <mergeCell ref="KJE76:KJG76"/>
    <mergeCell ref="KDH76:KDJ76"/>
    <mergeCell ref="KDY76:KEA76"/>
    <mergeCell ref="KEP76:KER76"/>
    <mergeCell ref="KFG76:KFI76"/>
    <mergeCell ref="KFX76:KFZ76"/>
    <mergeCell ref="KAA76:KAC76"/>
    <mergeCell ref="KAR76:KAT76"/>
    <mergeCell ref="KBI76:KBK76"/>
    <mergeCell ref="KBZ76:KCB76"/>
    <mergeCell ref="KCQ76:KCS76"/>
    <mergeCell ref="JWT76:JWV76"/>
    <mergeCell ref="JXK76:JXM76"/>
    <mergeCell ref="JYB76:JYD76"/>
    <mergeCell ref="JYS76:JYU76"/>
    <mergeCell ref="JZJ76:JZL76"/>
    <mergeCell ref="JTM76:JTO76"/>
    <mergeCell ref="JUD76:JUF76"/>
    <mergeCell ref="JUU76:JUW76"/>
    <mergeCell ref="JVL76:JVN76"/>
    <mergeCell ref="JWC76:JWE76"/>
    <mergeCell ref="JQF76:JQH76"/>
    <mergeCell ref="JQW76:JQY76"/>
    <mergeCell ref="JRN76:JRP76"/>
    <mergeCell ref="JSE76:JSG76"/>
    <mergeCell ref="JSV76:JSX76"/>
    <mergeCell ref="JMY76:JNA76"/>
    <mergeCell ref="JNP76:JNR76"/>
    <mergeCell ref="JOG76:JOI76"/>
    <mergeCell ref="JOX76:JOZ76"/>
    <mergeCell ref="JPO76:JPQ76"/>
    <mergeCell ref="JJR76:JJT76"/>
    <mergeCell ref="JKI76:JKK76"/>
    <mergeCell ref="JKZ76:JLB76"/>
    <mergeCell ref="JLQ76:JLS76"/>
    <mergeCell ref="JMH76:JMJ76"/>
    <mergeCell ref="JGK76:JGM76"/>
    <mergeCell ref="JHB76:JHD76"/>
    <mergeCell ref="JHS76:JHU76"/>
    <mergeCell ref="JIJ76:JIL76"/>
    <mergeCell ref="JJA76:JJC76"/>
    <mergeCell ref="JDD76:JDF76"/>
    <mergeCell ref="JDU76:JDW76"/>
    <mergeCell ref="JEL76:JEN76"/>
    <mergeCell ref="JFC76:JFE76"/>
    <mergeCell ref="JFT76:JFV76"/>
    <mergeCell ref="IZW76:IZY76"/>
    <mergeCell ref="JAN76:JAP76"/>
    <mergeCell ref="JBE76:JBG76"/>
    <mergeCell ref="JBV76:JBX76"/>
    <mergeCell ref="JCM76:JCO76"/>
    <mergeCell ref="IWP76:IWR76"/>
    <mergeCell ref="IXG76:IXI76"/>
    <mergeCell ref="IXX76:IXZ76"/>
    <mergeCell ref="IYO76:IYQ76"/>
    <mergeCell ref="IZF76:IZH76"/>
    <mergeCell ref="ITI76:ITK76"/>
    <mergeCell ref="ITZ76:IUB76"/>
    <mergeCell ref="IUQ76:IUS76"/>
    <mergeCell ref="IVH76:IVJ76"/>
    <mergeCell ref="IVY76:IWA76"/>
    <mergeCell ref="IQB76:IQD76"/>
    <mergeCell ref="IQS76:IQU76"/>
    <mergeCell ref="IRJ76:IRL76"/>
    <mergeCell ref="ISA76:ISC76"/>
    <mergeCell ref="ISR76:IST76"/>
    <mergeCell ref="IMU76:IMW76"/>
    <mergeCell ref="INL76:INN76"/>
    <mergeCell ref="IOC76:IOE76"/>
    <mergeCell ref="IOT76:IOV76"/>
    <mergeCell ref="IPK76:IPM76"/>
    <mergeCell ref="IJN76:IJP76"/>
    <mergeCell ref="IKE76:IKG76"/>
    <mergeCell ref="IKV76:IKX76"/>
    <mergeCell ref="ILM76:ILO76"/>
    <mergeCell ref="IMD76:IMF76"/>
    <mergeCell ref="IGG76:IGI76"/>
    <mergeCell ref="IGX76:IGZ76"/>
    <mergeCell ref="IHO76:IHQ76"/>
    <mergeCell ref="IIF76:IIH76"/>
    <mergeCell ref="IIW76:IIY76"/>
    <mergeCell ref="ICZ76:IDB76"/>
    <mergeCell ref="IDQ76:IDS76"/>
    <mergeCell ref="IEH76:IEJ76"/>
    <mergeCell ref="IEY76:IFA76"/>
    <mergeCell ref="IFP76:IFR76"/>
    <mergeCell ref="HZS76:HZU76"/>
    <mergeCell ref="IAJ76:IAL76"/>
    <mergeCell ref="IBA76:IBC76"/>
    <mergeCell ref="IBR76:IBT76"/>
    <mergeCell ref="ICI76:ICK76"/>
    <mergeCell ref="HWL76:HWN76"/>
    <mergeCell ref="HXC76:HXE76"/>
    <mergeCell ref="HXT76:HXV76"/>
    <mergeCell ref="HYK76:HYM76"/>
    <mergeCell ref="HZB76:HZD76"/>
    <mergeCell ref="HTE76:HTG76"/>
    <mergeCell ref="HTV76:HTX76"/>
    <mergeCell ref="HUM76:HUO76"/>
    <mergeCell ref="HVD76:HVF76"/>
    <mergeCell ref="HVU76:HVW76"/>
    <mergeCell ref="HPX76:HPZ76"/>
    <mergeCell ref="HQO76:HQQ76"/>
    <mergeCell ref="HRF76:HRH76"/>
    <mergeCell ref="HRW76:HRY76"/>
    <mergeCell ref="HSN76:HSP76"/>
    <mergeCell ref="HMQ76:HMS76"/>
    <mergeCell ref="HNH76:HNJ76"/>
    <mergeCell ref="HNY76:HOA76"/>
    <mergeCell ref="HOP76:HOR76"/>
    <mergeCell ref="HPG76:HPI76"/>
    <mergeCell ref="HJJ76:HJL76"/>
    <mergeCell ref="HKA76:HKC76"/>
    <mergeCell ref="HKR76:HKT76"/>
    <mergeCell ref="HLI76:HLK76"/>
    <mergeCell ref="HLZ76:HMB76"/>
    <mergeCell ref="HGC76:HGE76"/>
    <mergeCell ref="HGT76:HGV76"/>
    <mergeCell ref="HHK76:HHM76"/>
    <mergeCell ref="HIB76:HID76"/>
    <mergeCell ref="HIS76:HIU76"/>
    <mergeCell ref="HCV76:HCX76"/>
    <mergeCell ref="HDM76:HDO76"/>
    <mergeCell ref="HED76:HEF76"/>
    <mergeCell ref="HEU76:HEW76"/>
    <mergeCell ref="HFL76:HFN76"/>
    <mergeCell ref="GZO76:GZQ76"/>
    <mergeCell ref="HAF76:HAH76"/>
    <mergeCell ref="HAW76:HAY76"/>
    <mergeCell ref="HBN76:HBP76"/>
    <mergeCell ref="HCE76:HCG76"/>
    <mergeCell ref="GWH76:GWJ76"/>
    <mergeCell ref="GWY76:GXA76"/>
    <mergeCell ref="GXP76:GXR76"/>
    <mergeCell ref="GYG76:GYI76"/>
    <mergeCell ref="GYX76:GYZ76"/>
    <mergeCell ref="GTA76:GTC76"/>
    <mergeCell ref="GTR76:GTT76"/>
    <mergeCell ref="GUI76:GUK76"/>
    <mergeCell ref="GUZ76:GVB76"/>
    <mergeCell ref="GVQ76:GVS76"/>
    <mergeCell ref="GPT76:GPV76"/>
    <mergeCell ref="GQK76:GQM76"/>
    <mergeCell ref="GRB76:GRD76"/>
    <mergeCell ref="GRS76:GRU76"/>
    <mergeCell ref="GSJ76:GSL76"/>
    <mergeCell ref="GMM76:GMO76"/>
    <mergeCell ref="GND76:GNF76"/>
    <mergeCell ref="GNU76:GNW76"/>
    <mergeCell ref="GOL76:GON76"/>
    <mergeCell ref="GPC76:GPE76"/>
    <mergeCell ref="GJF76:GJH76"/>
    <mergeCell ref="GJW76:GJY76"/>
    <mergeCell ref="GKN76:GKP76"/>
    <mergeCell ref="GLE76:GLG76"/>
    <mergeCell ref="GLV76:GLX76"/>
    <mergeCell ref="GFY76:GGA76"/>
    <mergeCell ref="GGP76:GGR76"/>
    <mergeCell ref="GHG76:GHI76"/>
    <mergeCell ref="GHX76:GHZ76"/>
    <mergeCell ref="GIO76:GIQ76"/>
    <mergeCell ref="GCR76:GCT76"/>
    <mergeCell ref="GDI76:GDK76"/>
    <mergeCell ref="GDZ76:GEB76"/>
    <mergeCell ref="GEQ76:GES76"/>
    <mergeCell ref="GFH76:GFJ76"/>
    <mergeCell ref="FZK76:FZM76"/>
    <mergeCell ref="GAB76:GAD76"/>
    <mergeCell ref="GAS76:GAU76"/>
    <mergeCell ref="GBJ76:GBL76"/>
    <mergeCell ref="GCA76:GCC76"/>
    <mergeCell ref="FWD76:FWF76"/>
    <mergeCell ref="FWU76:FWW76"/>
    <mergeCell ref="FXL76:FXN76"/>
    <mergeCell ref="FYC76:FYE76"/>
    <mergeCell ref="FYT76:FYV76"/>
    <mergeCell ref="FSW76:FSY76"/>
    <mergeCell ref="FTN76:FTP76"/>
    <mergeCell ref="FUE76:FUG76"/>
    <mergeCell ref="FUV76:FUX76"/>
    <mergeCell ref="FVM76:FVO76"/>
    <mergeCell ref="FPP76:FPR76"/>
    <mergeCell ref="FQG76:FQI76"/>
    <mergeCell ref="FQX76:FQZ76"/>
    <mergeCell ref="FRO76:FRQ76"/>
    <mergeCell ref="FSF76:FSH76"/>
    <mergeCell ref="FMI76:FMK76"/>
    <mergeCell ref="FMZ76:FNB76"/>
    <mergeCell ref="FNQ76:FNS76"/>
    <mergeCell ref="FOH76:FOJ76"/>
    <mergeCell ref="FOY76:FPA76"/>
    <mergeCell ref="FJB76:FJD76"/>
    <mergeCell ref="FJS76:FJU76"/>
    <mergeCell ref="FKJ76:FKL76"/>
    <mergeCell ref="FLA76:FLC76"/>
    <mergeCell ref="FLR76:FLT76"/>
    <mergeCell ref="FFU76:FFW76"/>
    <mergeCell ref="FGL76:FGN76"/>
    <mergeCell ref="FHC76:FHE76"/>
    <mergeCell ref="FHT76:FHV76"/>
    <mergeCell ref="FIK76:FIM76"/>
    <mergeCell ref="FCN76:FCP76"/>
    <mergeCell ref="FDE76:FDG76"/>
    <mergeCell ref="FDV76:FDX76"/>
    <mergeCell ref="FEM76:FEO76"/>
    <mergeCell ref="FFD76:FFF76"/>
    <mergeCell ref="EZG76:EZI76"/>
    <mergeCell ref="EZX76:EZZ76"/>
    <mergeCell ref="FAO76:FAQ76"/>
    <mergeCell ref="FBF76:FBH76"/>
    <mergeCell ref="FBW76:FBY76"/>
    <mergeCell ref="EVZ76:EWB76"/>
    <mergeCell ref="EWQ76:EWS76"/>
    <mergeCell ref="EXH76:EXJ76"/>
    <mergeCell ref="EXY76:EYA76"/>
    <mergeCell ref="EYP76:EYR76"/>
    <mergeCell ref="ESS76:ESU76"/>
    <mergeCell ref="ETJ76:ETL76"/>
    <mergeCell ref="EUA76:EUC76"/>
    <mergeCell ref="EUR76:EUT76"/>
    <mergeCell ref="EVI76:EVK76"/>
    <mergeCell ref="EPL76:EPN76"/>
    <mergeCell ref="EQC76:EQE76"/>
    <mergeCell ref="EQT76:EQV76"/>
    <mergeCell ref="ERK76:ERM76"/>
    <mergeCell ref="ESB76:ESD76"/>
    <mergeCell ref="EME76:EMG76"/>
    <mergeCell ref="EMV76:EMX76"/>
    <mergeCell ref="ENM76:ENO76"/>
    <mergeCell ref="EOD76:EOF76"/>
    <mergeCell ref="EOU76:EOW76"/>
    <mergeCell ref="EIX76:EIZ76"/>
    <mergeCell ref="EJO76:EJQ76"/>
    <mergeCell ref="EKF76:EKH76"/>
    <mergeCell ref="EKW76:EKY76"/>
    <mergeCell ref="ELN76:ELP76"/>
    <mergeCell ref="EFQ76:EFS76"/>
    <mergeCell ref="EGH76:EGJ76"/>
    <mergeCell ref="EGY76:EHA76"/>
    <mergeCell ref="EHP76:EHR76"/>
    <mergeCell ref="EIG76:EII76"/>
    <mergeCell ref="ECJ76:ECL76"/>
    <mergeCell ref="EDA76:EDC76"/>
    <mergeCell ref="EDR76:EDT76"/>
    <mergeCell ref="EEI76:EEK76"/>
    <mergeCell ref="EEZ76:EFB76"/>
    <mergeCell ref="DZC76:DZE76"/>
    <mergeCell ref="DZT76:DZV76"/>
    <mergeCell ref="EAK76:EAM76"/>
    <mergeCell ref="EBB76:EBD76"/>
    <mergeCell ref="EBS76:EBU76"/>
    <mergeCell ref="DVV76:DVX76"/>
    <mergeCell ref="DWM76:DWO76"/>
    <mergeCell ref="DXD76:DXF76"/>
    <mergeCell ref="DXU76:DXW76"/>
    <mergeCell ref="DYL76:DYN76"/>
    <mergeCell ref="DSO76:DSQ76"/>
    <mergeCell ref="DTF76:DTH76"/>
    <mergeCell ref="DTW76:DTY76"/>
    <mergeCell ref="DUN76:DUP76"/>
    <mergeCell ref="DVE76:DVG76"/>
    <mergeCell ref="DPH76:DPJ76"/>
    <mergeCell ref="DPY76:DQA76"/>
    <mergeCell ref="DQP76:DQR76"/>
    <mergeCell ref="DRG76:DRI76"/>
    <mergeCell ref="DRX76:DRZ76"/>
    <mergeCell ref="DMA76:DMC76"/>
    <mergeCell ref="DMR76:DMT76"/>
    <mergeCell ref="DNI76:DNK76"/>
    <mergeCell ref="DNZ76:DOB76"/>
    <mergeCell ref="DOQ76:DOS76"/>
    <mergeCell ref="DIT76:DIV76"/>
    <mergeCell ref="DJK76:DJM76"/>
    <mergeCell ref="DKB76:DKD76"/>
    <mergeCell ref="DKS76:DKU76"/>
    <mergeCell ref="DLJ76:DLL76"/>
    <mergeCell ref="DFM76:DFO76"/>
    <mergeCell ref="DGD76:DGF76"/>
    <mergeCell ref="DGU76:DGW76"/>
    <mergeCell ref="DHL76:DHN76"/>
    <mergeCell ref="DIC76:DIE76"/>
    <mergeCell ref="DCF76:DCH76"/>
    <mergeCell ref="DCW76:DCY76"/>
    <mergeCell ref="DDN76:DDP76"/>
    <mergeCell ref="DEE76:DEG76"/>
    <mergeCell ref="DEV76:DEX76"/>
    <mergeCell ref="CYY76:CZA76"/>
    <mergeCell ref="CZP76:CZR76"/>
    <mergeCell ref="DAG76:DAI76"/>
    <mergeCell ref="DAX76:DAZ76"/>
    <mergeCell ref="DBO76:DBQ76"/>
    <mergeCell ref="CVR76:CVT76"/>
    <mergeCell ref="CWI76:CWK76"/>
    <mergeCell ref="CWZ76:CXB76"/>
    <mergeCell ref="CXQ76:CXS76"/>
    <mergeCell ref="CYH76:CYJ76"/>
    <mergeCell ref="CSK76:CSM76"/>
    <mergeCell ref="CTB76:CTD76"/>
    <mergeCell ref="CTS76:CTU76"/>
    <mergeCell ref="CUJ76:CUL76"/>
    <mergeCell ref="CVA76:CVC76"/>
    <mergeCell ref="CPD76:CPF76"/>
    <mergeCell ref="CPU76:CPW76"/>
    <mergeCell ref="CQL76:CQN76"/>
    <mergeCell ref="CRC76:CRE76"/>
    <mergeCell ref="CRT76:CRV76"/>
    <mergeCell ref="CLW76:CLY76"/>
    <mergeCell ref="CMN76:CMP76"/>
    <mergeCell ref="CNE76:CNG76"/>
    <mergeCell ref="CNV76:CNX76"/>
    <mergeCell ref="COM76:COO76"/>
    <mergeCell ref="CIP76:CIR76"/>
    <mergeCell ref="CJG76:CJI76"/>
    <mergeCell ref="CJX76:CJZ76"/>
    <mergeCell ref="CKO76:CKQ76"/>
    <mergeCell ref="CLF76:CLH76"/>
    <mergeCell ref="CFI76:CFK76"/>
    <mergeCell ref="CFZ76:CGB76"/>
    <mergeCell ref="CGQ76:CGS76"/>
    <mergeCell ref="CHH76:CHJ76"/>
    <mergeCell ref="CHY76:CIA76"/>
    <mergeCell ref="CCB76:CCD76"/>
    <mergeCell ref="CCS76:CCU76"/>
    <mergeCell ref="CDJ76:CDL76"/>
    <mergeCell ref="CEA76:CEC76"/>
    <mergeCell ref="CER76:CET76"/>
    <mergeCell ref="BYU76:BYW76"/>
    <mergeCell ref="BZL76:BZN76"/>
    <mergeCell ref="CAC76:CAE76"/>
    <mergeCell ref="CAT76:CAV76"/>
    <mergeCell ref="CBK76:CBM76"/>
    <mergeCell ref="BVN76:BVP76"/>
    <mergeCell ref="BWE76:BWG76"/>
    <mergeCell ref="BWV76:BWX76"/>
    <mergeCell ref="BXM76:BXO76"/>
    <mergeCell ref="BYD76:BYF76"/>
    <mergeCell ref="BSG76:BSI76"/>
    <mergeCell ref="BSX76:BSZ76"/>
    <mergeCell ref="BTO76:BTQ76"/>
    <mergeCell ref="BUF76:BUH76"/>
    <mergeCell ref="BUW76:BUY76"/>
    <mergeCell ref="BOZ76:BPB76"/>
    <mergeCell ref="BPQ76:BPS76"/>
    <mergeCell ref="BQH76:BQJ76"/>
    <mergeCell ref="BQY76:BRA76"/>
    <mergeCell ref="BRP76:BRR76"/>
    <mergeCell ref="BLS76:BLU76"/>
    <mergeCell ref="BMJ76:BML76"/>
    <mergeCell ref="BNA76:BNC76"/>
    <mergeCell ref="BNR76:BNT76"/>
    <mergeCell ref="BOI76:BOK76"/>
    <mergeCell ref="BIL76:BIN76"/>
    <mergeCell ref="BJC76:BJE76"/>
    <mergeCell ref="BJT76:BJV76"/>
    <mergeCell ref="BKK76:BKM76"/>
    <mergeCell ref="BLB76:BLD76"/>
    <mergeCell ref="BFE76:BFG76"/>
    <mergeCell ref="BFV76:BFX76"/>
    <mergeCell ref="BGM76:BGO76"/>
    <mergeCell ref="BHD76:BHF76"/>
    <mergeCell ref="BHU76:BHW76"/>
    <mergeCell ref="BBX76:BBZ76"/>
    <mergeCell ref="BCO76:BCQ76"/>
    <mergeCell ref="BDF76:BDH76"/>
    <mergeCell ref="BDW76:BDY76"/>
    <mergeCell ref="BEN76:BEP76"/>
    <mergeCell ref="AYQ76:AYS76"/>
    <mergeCell ref="AZH76:AZJ76"/>
    <mergeCell ref="AZY76:BAA76"/>
    <mergeCell ref="BAP76:BAR76"/>
    <mergeCell ref="BBG76:BBI76"/>
    <mergeCell ref="AVJ76:AVL76"/>
    <mergeCell ref="AWA76:AWC76"/>
    <mergeCell ref="AWR76:AWT76"/>
    <mergeCell ref="AXI76:AXK76"/>
    <mergeCell ref="AXZ76:AYB76"/>
    <mergeCell ref="ASC76:ASE76"/>
    <mergeCell ref="AST76:ASV76"/>
    <mergeCell ref="ATK76:ATM76"/>
    <mergeCell ref="AUB76:AUD76"/>
    <mergeCell ref="AUS76:AUU76"/>
    <mergeCell ref="AOV76:AOX76"/>
    <mergeCell ref="APM76:APO76"/>
    <mergeCell ref="AQD76:AQF76"/>
    <mergeCell ref="AQU76:AQW76"/>
    <mergeCell ref="ARL76:ARN76"/>
    <mergeCell ref="ALO76:ALQ76"/>
    <mergeCell ref="AMF76:AMH76"/>
    <mergeCell ref="AMW76:AMY76"/>
    <mergeCell ref="ANN76:ANP76"/>
    <mergeCell ref="AOE76:AOG76"/>
    <mergeCell ref="AIH76:AIJ76"/>
    <mergeCell ref="AIY76:AJA76"/>
    <mergeCell ref="AJP76:AJR76"/>
    <mergeCell ref="AKG76:AKI76"/>
    <mergeCell ref="AKX76:AKZ76"/>
    <mergeCell ref="AFA76:AFC76"/>
    <mergeCell ref="AFR76:AFT76"/>
    <mergeCell ref="AGI76:AGK76"/>
    <mergeCell ref="AGZ76:AHB76"/>
    <mergeCell ref="AHQ76:AHS76"/>
    <mergeCell ref="ABT76:ABV76"/>
    <mergeCell ref="ACK76:ACM76"/>
    <mergeCell ref="ADB76:ADD76"/>
    <mergeCell ref="ADS76:ADU76"/>
    <mergeCell ref="AEJ76:AEL76"/>
    <mergeCell ref="YM76:YO76"/>
    <mergeCell ref="ZD76:ZF76"/>
    <mergeCell ref="ZU76:ZW76"/>
    <mergeCell ref="AAL76:AAN76"/>
    <mergeCell ref="ABC76:ABE76"/>
    <mergeCell ref="VF76:VH76"/>
    <mergeCell ref="VW76:VY76"/>
    <mergeCell ref="WN76:WP76"/>
    <mergeCell ref="XE76:XG76"/>
    <mergeCell ref="XV76:XX76"/>
    <mergeCell ref="RY76:SA76"/>
    <mergeCell ref="SP76:SR76"/>
    <mergeCell ref="TG76:TI76"/>
    <mergeCell ref="TX76:TZ76"/>
    <mergeCell ref="UO76:UQ76"/>
    <mergeCell ref="OR76:OT76"/>
    <mergeCell ref="PI76:PK76"/>
    <mergeCell ref="PZ76:QB76"/>
    <mergeCell ref="QQ76:QS76"/>
    <mergeCell ref="RH76:RJ76"/>
    <mergeCell ref="LK76:LM76"/>
    <mergeCell ref="MB76:MD76"/>
    <mergeCell ref="MS76:MU76"/>
    <mergeCell ref="NJ76:NL76"/>
    <mergeCell ref="OA76:OC76"/>
    <mergeCell ref="ID76:IF76"/>
    <mergeCell ref="IU76:IW76"/>
    <mergeCell ref="JL76:JN76"/>
    <mergeCell ref="KC76:KE76"/>
    <mergeCell ref="KT76:KV76"/>
    <mergeCell ref="XDZ74:XEB74"/>
    <mergeCell ref="XEQ74:XES74"/>
    <mergeCell ref="XCR74:XCT74"/>
    <mergeCell ref="XDI74:XDK74"/>
    <mergeCell ref="WNQ74:WNS74"/>
    <mergeCell ref="WOH74:WOJ74"/>
    <mergeCell ref="WOY74:WPA74"/>
    <mergeCell ref="WPP74:WPR74"/>
    <mergeCell ref="WQG74:WQI74"/>
    <mergeCell ref="WKJ74:WKL74"/>
    <mergeCell ref="WLA74:WLC74"/>
    <mergeCell ref="WLR74:WLT74"/>
    <mergeCell ref="WMI74:WMK74"/>
    <mergeCell ref="WMZ74:WNB74"/>
    <mergeCell ref="WHC74:WHE74"/>
    <mergeCell ref="WHT74:WHV74"/>
    <mergeCell ref="WIK74:WIM74"/>
    <mergeCell ref="A76:C76"/>
    <mergeCell ref="Q76:S76"/>
    <mergeCell ref="AH76:AJ76"/>
    <mergeCell ref="AY76:BA76"/>
    <mergeCell ref="BP76:BR76"/>
    <mergeCell ref="CG76:CI76"/>
    <mergeCell ref="CX76:CZ76"/>
    <mergeCell ref="DO76:DQ76"/>
    <mergeCell ref="EF76:EH76"/>
    <mergeCell ref="EW76:EY76"/>
    <mergeCell ref="FN76:FP76"/>
    <mergeCell ref="GE76:GG76"/>
    <mergeCell ref="GV76:GX76"/>
    <mergeCell ref="HM76:HO76"/>
    <mergeCell ref="XAS74:XAU74"/>
    <mergeCell ref="XBJ74:XBL74"/>
    <mergeCell ref="XCA74:XCC74"/>
    <mergeCell ref="WXL74:WXN74"/>
    <mergeCell ref="WYC74:WYE74"/>
    <mergeCell ref="WYT74:WYV74"/>
    <mergeCell ref="WZK74:WZM74"/>
    <mergeCell ref="XAB74:XAD74"/>
    <mergeCell ref="WUE74:WUG74"/>
    <mergeCell ref="WUV74:WUX74"/>
    <mergeCell ref="WVM74:WVO74"/>
    <mergeCell ref="WWD74:WWF74"/>
    <mergeCell ref="WWU74:WWW74"/>
    <mergeCell ref="WQX74:WQZ74"/>
    <mergeCell ref="WRO74:WRQ74"/>
    <mergeCell ref="WSF74:WSH74"/>
    <mergeCell ref="WSW74:WSY74"/>
    <mergeCell ref="WTN74:WTP74"/>
    <mergeCell ref="WJB74:WJD74"/>
    <mergeCell ref="WJS74:WJU74"/>
    <mergeCell ref="WDV74:WDX74"/>
    <mergeCell ref="WEM74:WEO74"/>
    <mergeCell ref="WFD74:WFF74"/>
    <mergeCell ref="WFU74:WFW74"/>
    <mergeCell ref="WGL74:WGN74"/>
    <mergeCell ref="WAO74:WAQ74"/>
    <mergeCell ref="WBF74:WBH74"/>
    <mergeCell ref="WBW74:WBY74"/>
    <mergeCell ref="WCN74:WCP74"/>
    <mergeCell ref="WDE74:WDG74"/>
    <mergeCell ref="VXH74:VXJ74"/>
    <mergeCell ref="VXY74:VYA74"/>
    <mergeCell ref="VYP74:VYR74"/>
    <mergeCell ref="VZG74:VZI74"/>
    <mergeCell ref="VZX74:VZZ74"/>
    <mergeCell ref="VUA74:VUC74"/>
    <mergeCell ref="VUR74:VUT74"/>
    <mergeCell ref="VVI74:VVK74"/>
    <mergeCell ref="VVZ74:VWB74"/>
    <mergeCell ref="VWQ74:VWS74"/>
    <mergeCell ref="VQT74:VQV74"/>
    <mergeCell ref="VRK74:VRM74"/>
    <mergeCell ref="VSB74:VSD74"/>
    <mergeCell ref="VSS74:VSU74"/>
    <mergeCell ref="VTJ74:VTL74"/>
    <mergeCell ref="VNM74:VNO74"/>
    <mergeCell ref="VOD74:VOF74"/>
    <mergeCell ref="VOU74:VOW74"/>
    <mergeCell ref="VPL74:VPN74"/>
    <mergeCell ref="VQC74:VQE74"/>
    <mergeCell ref="VKF74:VKH74"/>
    <mergeCell ref="VKW74:VKY74"/>
    <mergeCell ref="VLN74:VLP74"/>
    <mergeCell ref="VME74:VMG74"/>
    <mergeCell ref="VMV74:VMX74"/>
    <mergeCell ref="VGY74:VHA74"/>
    <mergeCell ref="VHP74:VHR74"/>
    <mergeCell ref="VIG74:VII74"/>
    <mergeCell ref="VIX74:VIZ74"/>
    <mergeCell ref="VJO74:VJQ74"/>
    <mergeCell ref="VDR74:VDT74"/>
    <mergeCell ref="VEI74:VEK74"/>
    <mergeCell ref="VEZ74:VFB74"/>
    <mergeCell ref="VFQ74:VFS74"/>
    <mergeCell ref="VGH74:VGJ74"/>
    <mergeCell ref="VAK74:VAM74"/>
    <mergeCell ref="VBB74:VBD74"/>
    <mergeCell ref="VBS74:VBU74"/>
    <mergeCell ref="VCJ74:VCL74"/>
    <mergeCell ref="VDA74:VDC74"/>
    <mergeCell ref="UXD74:UXF74"/>
    <mergeCell ref="UXU74:UXW74"/>
    <mergeCell ref="UYL74:UYN74"/>
    <mergeCell ref="UZC74:UZE74"/>
    <mergeCell ref="UZT74:UZV74"/>
    <mergeCell ref="UTW74:UTY74"/>
    <mergeCell ref="UUN74:UUP74"/>
    <mergeCell ref="UVE74:UVG74"/>
    <mergeCell ref="UVV74:UVX74"/>
    <mergeCell ref="UWM74:UWO74"/>
    <mergeCell ref="UQP74:UQR74"/>
    <mergeCell ref="URG74:URI74"/>
    <mergeCell ref="URX74:URZ74"/>
    <mergeCell ref="USO74:USQ74"/>
    <mergeCell ref="UTF74:UTH74"/>
    <mergeCell ref="UNI74:UNK74"/>
    <mergeCell ref="UNZ74:UOB74"/>
    <mergeCell ref="UOQ74:UOS74"/>
    <mergeCell ref="UPH74:UPJ74"/>
    <mergeCell ref="UPY74:UQA74"/>
    <mergeCell ref="UKB74:UKD74"/>
    <mergeCell ref="UKS74:UKU74"/>
    <mergeCell ref="ULJ74:ULL74"/>
    <mergeCell ref="UMA74:UMC74"/>
    <mergeCell ref="UMR74:UMT74"/>
    <mergeCell ref="UGU74:UGW74"/>
    <mergeCell ref="UHL74:UHN74"/>
    <mergeCell ref="UIC74:UIE74"/>
    <mergeCell ref="UIT74:UIV74"/>
    <mergeCell ref="UJK74:UJM74"/>
    <mergeCell ref="UDN74:UDP74"/>
    <mergeCell ref="UEE74:UEG74"/>
    <mergeCell ref="UEV74:UEX74"/>
    <mergeCell ref="UFM74:UFO74"/>
    <mergeCell ref="UGD74:UGF74"/>
    <mergeCell ref="UAG74:UAI74"/>
    <mergeCell ref="UAX74:UAZ74"/>
    <mergeCell ref="UBO74:UBQ74"/>
    <mergeCell ref="UCF74:UCH74"/>
    <mergeCell ref="UCW74:UCY74"/>
    <mergeCell ref="TWZ74:TXB74"/>
    <mergeCell ref="TXQ74:TXS74"/>
    <mergeCell ref="TYH74:TYJ74"/>
    <mergeCell ref="TYY74:TZA74"/>
    <mergeCell ref="TZP74:TZR74"/>
    <mergeCell ref="TTS74:TTU74"/>
    <mergeCell ref="TUJ74:TUL74"/>
    <mergeCell ref="TVA74:TVC74"/>
    <mergeCell ref="TVR74:TVT74"/>
    <mergeCell ref="TWI74:TWK74"/>
    <mergeCell ref="TQL74:TQN74"/>
    <mergeCell ref="TRC74:TRE74"/>
    <mergeCell ref="TRT74:TRV74"/>
    <mergeCell ref="TSK74:TSM74"/>
    <mergeCell ref="TTB74:TTD74"/>
    <mergeCell ref="TNE74:TNG74"/>
    <mergeCell ref="TNV74:TNX74"/>
    <mergeCell ref="TOM74:TOO74"/>
    <mergeCell ref="TPD74:TPF74"/>
    <mergeCell ref="TPU74:TPW74"/>
    <mergeCell ref="TJX74:TJZ74"/>
    <mergeCell ref="TKO74:TKQ74"/>
    <mergeCell ref="TLF74:TLH74"/>
    <mergeCell ref="TLW74:TLY74"/>
    <mergeCell ref="TMN74:TMP74"/>
    <mergeCell ref="TGQ74:TGS74"/>
    <mergeCell ref="THH74:THJ74"/>
    <mergeCell ref="THY74:TIA74"/>
    <mergeCell ref="TIP74:TIR74"/>
    <mergeCell ref="TJG74:TJI74"/>
    <mergeCell ref="TDJ74:TDL74"/>
    <mergeCell ref="TEA74:TEC74"/>
    <mergeCell ref="TER74:TET74"/>
    <mergeCell ref="TFI74:TFK74"/>
    <mergeCell ref="TFZ74:TGB74"/>
    <mergeCell ref="TAC74:TAE74"/>
    <mergeCell ref="TAT74:TAV74"/>
    <mergeCell ref="TBK74:TBM74"/>
    <mergeCell ref="TCB74:TCD74"/>
    <mergeCell ref="TCS74:TCU74"/>
    <mergeCell ref="SWV74:SWX74"/>
    <mergeCell ref="SXM74:SXO74"/>
    <mergeCell ref="SYD74:SYF74"/>
    <mergeCell ref="SYU74:SYW74"/>
    <mergeCell ref="SZL74:SZN74"/>
    <mergeCell ref="STO74:STQ74"/>
    <mergeCell ref="SUF74:SUH74"/>
    <mergeCell ref="SUW74:SUY74"/>
    <mergeCell ref="SVN74:SVP74"/>
    <mergeCell ref="SWE74:SWG74"/>
    <mergeCell ref="SQH74:SQJ74"/>
    <mergeCell ref="SQY74:SRA74"/>
    <mergeCell ref="SRP74:SRR74"/>
    <mergeCell ref="SSG74:SSI74"/>
    <mergeCell ref="SSX74:SSZ74"/>
    <mergeCell ref="SNA74:SNC74"/>
    <mergeCell ref="SNR74:SNT74"/>
    <mergeCell ref="SOI74:SOK74"/>
    <mergeCell ref="SOZ74:SPB74"/>
    <mergeCell ref="SPQ74:SPS74"/>
    <mergeCell ref="SJT74:SJV74"/>
    <mergeCell ref="SKK74:SKM74"/>
    <mergeCell ref="SLB74:SLD74"/>
    <mergeCell ref="SLS74:SLU74"/>
    <mergeCell ref="SMJ74:SML74"/>
    <mergeCell ref="SGM74:SGO74"/>
    <mergeCell ref="SHD74:SHF74"/>
    <mergeCell ref="SHU74:SHW74"/>
    <mergeCell ref="SIL74:SIN74"/>
    <mergeCell ref="SJC74:SJE74"/>
    <mergeCell ref="SDF74:SDH74"/>
    <mergeCell ref="SDW74:SDY74"/>
    <mergeCell ref="SEN74:SEP74"/>
    <mergeCell ref="SFE74:SFG74"/>
    <mergeCell ref="SFV74:SFX74"/>
    <mergeCell ref="RZY74:SAA74"/>
    <mergeCell ref="SAP74:SAR74"/>
    <mergeCell ref="SBG74:SBI74"/>
    <mergeCell ref="SBX74:SBZ74"/>
    <mergeCell ref="SCO74:SCQ74"/>
    <mergeCell ref="RWR74:RWT74"/>
    <mergeCell ref="RXI74:RXK74"/>
    <mergeCell ref="RXZ74:RYB74"/>
    <mergeCell ref="RYQ74:RYS74"/>
    <mergeCell ref="RZH74:RZJ74"/>
    <mergeCell ref="RTK74:RTM74"/>
    <mergeCell ref="RUB74:RUD74"/>
    <mergeCell ref="RUS74:RUU74"/>
    <mergeCell ref="RVJ74:RVL74"/>
    <mergeCell ref="RWA74:RWC74"/>
    <mergeCell ref="RQD74:RQF74"/>
    <mergeCell ref="RQU74:RQW74"/>
    <mergeCell ref="RRL74:RRN74"/>
    <mergeCell ref="RSC74:RSE74"/>
    <mergeCell ref="RST74:RSV74"/>
    <mergeCell ref="RMW74:RMY74"/>
    <mergeCell ref="RNN74:RNP74"/>
    <mergeCell ref="ROE74:ROG74"/>
    <mergeCell ref="ROV74:ROX74"/>
    <mergeCell ref="RPM74:RPO74"/>
    <mergeCell ref="RJP74:RJR74"/>
    <mergeCell ref="RKG74:RKI74"/>
    <mergeCell ref="RKX74:RKZ74"/>
    <mergeCell ref="RLO74:RLQ74"/>
    <mergeCell ref="RMF74:RMH74"/>
    <mergeCell ref="RGI74:RGK74"/>
    <mergeCell ref="RGZ74:RHB74"/>
    <mergeCell ref="RHQ74:RHS74"/>
    <mergeCell ref="RIH74:RIJ74"/>
    <mergeCell ref="RIY74:RJA74"/>
    <mergeCell ref="RDB74:RDD74"/>
    <mergeCell ref="RDS74:RDU74"/>
    <mergeCell ref="REJ74:REL74"/>
    <mergeCell ref="RFA74:RFC74"/>
    <mergeCell ref="RFR74:RFT74"/>
    <mergeCell ref="QZU74:QZW74"/>
    <mergeCell ref="RAL74:RAN74"/>
    <mergeCell ref="RBC74:RBE74"/>
    <mergeCell ref="RBT74:RBV74"/>
    <mergeCell ref="RCK74:RCM74"/>
    <mergeCell ref="QWN74:QWP74"/>
    <mergeCell ref="QXE74:QXG74"/>
    <mergeCell ref="QXV74:QXX74"/>
    <mergeCell ref="QYM74:QYO74"/>
    <mergeCell ref="QZD74:QZF74"/>
    <mergeCell ref="QTG74:QTI74"/>
    <mergeCell ref="QTX74:QTZ74"/>
    <mergeCell ref="QUO74:QUQ74"/>
    <mergeCell ref="QVF74:QVH74"/>
    <mergeCell ref="QVW74:QVY74"/>
    <mergeCell ref="QPZ74:QQB74"/>
    <mergeCell ref="QQQ74:QQS74"/>
    <mergeCell ref="QRH74:QRJ74"/>
    <mergeCell ref="QRY74:QSA74"/>
    <mergeCell ref="QSP74:QSR74"/>
    <mergeCell ref="QMS74:QMU74"/>
    <mergeCell ref="QNJ74:QNL74"/>
    <mergeCell ref="QOA74:QOC74"/>
    <mergeCell ref="QOR74:QOT74"/>
    <mergeCell ref="QPI74:QPK74"/>
    <mergeCell ref="QJL74:QJN74"/>
    <mergeCell ref="QKC74:QKE74"/>
    <mergeCell ref="QKT74:QKV74"/>
    <mergeCell ref="QLK74:QLM74"/>
    <mergeCell ref="QMB74:QMD74"/>
    <mergeCell ref="QGE74:QGG74"/>
    <mergeCell ref="QGV74:QGX74"/>
    <mergeCell ref="QHM74:QHO74"/>
    <mergeCell ref="QID74:QIF74"/>
    <mergeCell ref="QIU74:QIW74"/>
    <mergeCell ref="QCX74:QCZ74"/>
    <mergeCell ref="QDO74:QDQ74"/>
    <mergeCell ref="QEF74:QEH74"/>
    <mergeCell ref="QEW74:QEY74"/>
    <mergeCell ref="QFN74:QFP74"/>
    <mergeCell ref="PZQ74:PZS74"/>
    <mergeCell ref="QAH74:QAJ74"/>
    <mergeCell ref="QAY74:QBA74"/>
    <mergeCell ref="QBP74:QBR74"/>
    <mergeCell ref="QCG74:QCI74"/>
    <mergeCell ref="PWJ74:PWL74"/>
    <mergeCell ref="PXA74:PXC74"/>
    <mergeCell ref="PXR74:PXT74"/>
    <mergeCell ref="PYI74:PYK74"/>
    <mergeCell ref="PYZ74:PZB74"/>
    <mergeCell ref="PTC74:PTE74"/>
    <mergeCell ref="PTT74:PTV74"/>
    <mergeCell ref="PUK74:PUM74"/>
    <mergeCell ref="PVB74:PVD74"/>
    <mergeCell ref="PVS74:PVU74"/>
    <mergeCell ref="PPV74:PPX74"/>
    <mergeCell ref="PQM74:PQO74"/>
    <mergeCell ref="PRD74:PRF74"/>
    <mergeCell ref="PRU74:PRW74"/>
    <mergeCell ref="PSL74:PSN74"/>
    <mergeCell ref="PMO74:PMQ74"/>
    <mergeCell ref="PNF74:PNH74"/>
    <mergeCell ref="PNW74:PNY74"/>
    <mergeCell ref="PON74:POP74"/>
    <mergeCell ref="PPE74:PPG74"/>
    <mergeCell ref="PJH74:PJJ74"/>
    <mergeCell ref="PJY74:PKA74"/>
    <mergeCell ref="PKP74:PKR74"/>
    <mergeCell ref="PLG74:PLI74"/>
    <mergeCell ref="PLX74:PLZ74"/>
    <mergeCell ref="PGA74:PGC74"/>
    <mergeCell ref="PGR74:PGT74"/>
    <mergeCell ref="PHI74:PHK74"/>
    <mergeCell ref="PHZ74:PIB74"/>
    <mergeCell ref="PIQ74:PIS74"/>
    <mergeCell ref="PCT74:PCV74"/>
    <mergeCell ref="PDK74:PDM74"/>
    <mergeCell ref="PEB74:PED74"/>
    <mergeCell ref="PES74:PEU74"/>
    <mergeCell ref="PFJ74:PFL74"/>
    <mergeCell ref="OZM74:OZO74"/>
    <mergeCell ref="PAD74:PAF74"/>
    <mergeCell ref="PAU74:PAW74"/>
    <mergeCell ref="PBL74:PBN74"/>
    <mergeCell ref="PCC74:PCE74"/>
    <mergeCell ref="OWF74:OWH74"/>
    <mergeCell ref="OWW74:OWY74"/>
    <mergeCell ref="OXN74:OXP74"/>
    <mergeCell ref="OYE74:OYG74"/>
    <mergeCell ref="OYV74:OYX74"/>
    <mergeCell ref="OSY74:OTA74"/>
    <mergeCell ref="OTP74:OTR74"/>
    <mergeCell ref="OUG74:OUI74"/>
    <mergeCell ref="OUX74:OUZ74"/>
    <mergeCell ref="OVO74:OVQ74"/>
    <mergeCell ref="OPR74:OPT74"/>
    <mergeCell ref="OQI74:OQK74"/>
    <mergeCell ref="OQZ74:ORB74"/>
    <mergeCell ref="ORQ74:ORS74"/>
    <mergeCell ref="OSH74:OSJ74"/>
    <mergeCell ref="OMK74:OMM74"/>
    <mergeCell ref="ONB74:OND74"/>
    <mergeCell ref="ONS74:ONU74"/>
    <mergeCell ref="OOJ74:OOL74"/>
    <mergeCell ref="OPA74:OPC74"/>
    <mergeCell ref="OJD74:OJF74"/>
    <mergeCell ref="OJU74:OJW74"/>
    <mergeCell ref="OKL74:OKN74"/>
    <mergeCell ref="OLC74:OLE74"/>
    <mergeCell ref="OLT74:OLV74"/>
    <mergeCell ref="OFW74:OFY74"/>
    <mergeCell ref="OGN74:OGP74"/>
    <mergeCell ref="OHE74:OHG74"/>
    <mergeCell ref="OHV74:OHX74"/>
    <mergeCell ref="OIM74:OIO74"/>
    <mergeCell ref="OCP74:OCR74"/>
    <mergeCell ref="ODG74:ODI74"/>
    <mergeCell ref="ODX74:ODZ74"/>
    <mergeCell ref="OEO74:OEQ74"/>
    <mergeCell ref="OFF74:OFH74"/>
    <mergeCell ref="NZI74:NZK74"/>
    <mergeCell ref="NZZ74:OAB74"/>
    <mergeCell ref="OAQ74:OAS74"/>
    <mergeCell ref="OBH74:OBJ74"/>
    <mergeCell ref="OBY74:OCA74"/>
    <mergeCell ref="NWB74:NWD74"/>
    <mergeCell ref="NWS74:NWU74"/>
    <mergeCell ref="NXJ74:NXL74"/>
    <mergeCell ref="NYA74:NYC74"/>
    <mergeCell ref="NYR74:NYT74"/>
    <mergeCell ref="NSU74:NSW74"/>
    <mergeCell ref="NTL74:NTN74"/>
    <mergeCell ref="NUC74:NUE74"/>
    <mergeCell ref="NUT74:NUV74"/>
    <mergeCell ref="NVK74:NVM74"/>
    <mergeCell ref="NPN74:NPP74"/>
    <mergeCell ref="NQE74:NQG74"/>
    <mergeCell ref="NQV74:NQX74"/>
    <mergeCell ref="NRM74:NRO74"/>
    <mergeCell ref="NSD74:NSF74"/>
    <mergeCell ref="NMG74:NMI74"/>
    <mergeCell ref="NMX74:NMZ74"/>
    <mergeCell ref="NNO74:NNQ74"/>
    <mergeCell ref="NOF74:NOH74"/>
    <mergeCell ref="NOW74:NOY74"/>
    <mergeCell ref="NIZ74:NJB74"/>
    <mergeCell ref="NJQ74:NJS74"/>
    <mergeCell ref="NKH74:NKJ74"/>
    <mergeCell ref="NKY74:NLA74"/>
    <mergeCell ref="NLP74:NLR74"/>
    <mergeCell ref="NFS74:NFU74"/>
    <mergeCell ref="NGJ74:NGL74"/>
    <mergeCell ref="NHA74:NHC74"/>
    <mergeCell ref="NHR74:NHT74"/>
    <mergeCell ref="NII74:NIK74"/>
    <mergeCell ref="NCL74:NCN74"/>
    <mergeCell ref="NDC74:NDE74"/>
    <mergeCell ref="NDT74:NDV74"/>
    <mergeCell ref="NEK74:NEM74"/>
    <mergeCell ref="NFB74:NFD74"/>
    <mergeCell ref="MZE74:MZG74"/>
    <mergeCell ref="MZV74:MZX74"/>
    <mergeCell ref="NAM74:NAO74"/>
    <mergeCell ref="NBD74:NBF74"/>
    <mergeCell ref="NBU74:NBW74"/>
    <mergeCell ref="MVX74:MVZ74"/>
    <mergeCell ref="MWO74:MWQ74"/>
    <mergeCell ref="MXF74:MXH74"/>
    <mergeCell ref="MXW74:MXY74"/>
    <mergeCell ref="MYN74:MYP74"/>
    <mergeCell ref="MSQ74:MSS74"/>
    <mergeCell ref="MTH74:MTJ74"/>
    <mergeCell ref="MTY74:MUA74"/>
    <mergeCell ref="MUP74:MUR74"/>
    <mergeCell ref="MVG74:MVI74"/>
    <mergeCell ref="MPJ74:MPL74"/>
    <mergeCell ref="MQA74:MQC74"/>
    <mergeCell ref="MQR74:MQT74"/>
    <mergeCell ref="MRI74:MRK74"/>
    <mergeCell ref="MRZ74:MSB74"/>
    <mergeCell ref="MMC74:MME74"/>
    <mergeCell ref="MMT74:MMV74"/>
    <mergeCell ref="MNK74:MNM74"/>
    <mergeCell ref="MOB74:MOD74"/>
    <mergeCell ref="MOS74:MOU74"/>
    <mergeCell ref="MIV74:MIX74"/>
    <mergeCell ref="MJM74:MJO74"/>
    <mergeCell ref="MKD74:MKF74"/>
    <mergeCell ref="MKU74:MKW74"/>
    <mergeCell ref="MLL74:MLN74"/>
    <mergeCell ref="MFO74:MFQ74"/>
    <mergeCell ref="MGF74:MGH74"/>
    <mergeCell ref="MGW74:MGY74"/>
    <mergeCell ref="MHN74:MHP74"/>
    <mergeCell ref="MIE74:MIG74"/>
    <mergeCell ref="MCH74:MCJ74"/>
    <mergeCell ref="MCY74:MDA74"/>
    <mergeCell ref="MDP74:MDR74"/>
    <mergeCell ref="MEG74:MEI74"/>
    <mergeCell ref="MEX74:MEZ74"/>
    <mergeCell ref="LZA74:LZC74"/>
    <mergeCell ref="LZR74:LZT74"/>
    <mergeCell ref="MAI74:MAK74"/>
    <mergeCell ref="MAZ74:MBB74"/>
    <mergeCell ref="MBQ74:MBS74"/>
    <mergeCell ref="LVT74:LVV74"/>
    <mergeCell ref="LWK74:LWM74"/>
    <mergeCell ref="LXB74:LXD74"/>
    <mergeCell ref="LXS74:LXU74"/>
    <mergeCell ref="LYJ74:LYL74"/>
    <mergeCell ref="LSM74:LSO74"/>
    <mergeCell ref="LTD74:LTF74"/>
    <mergeCell ref="LTU74:LTW74"/>
    <mergeCell ref="LUL74:LUN74"/>
    <mergeCell ref="LVC74:LVE74"/>
    <mergeCell ref="LPF74:LPH74"/>
    <mergeCell ref="LPW74:LPY74"/>
    <mergeCell ref="LQN74:LQP74"/>
    <mergeCell ref="LRE74:LRG74"/>
    <mergeCell ref="LRV74:LRX74"/>
    <mergeCell ref="LLY74:LMA74"/>
    <mergeCell ref="LMP74:LMR74"/>
    <mergeCell ref="LNG74:LNI74"/>
    <mergeCell ref="LNX74:LNZ74"/>
    <mergeCell ref="LOO74:LOQ74"/>
    <mergeCell ref="LIR74:LIT74"/>
    <mergeCell ref="LJI74:LJK74"/>
    <mergeCell ref="LJZ74:LKB74"/>
    <mergeCell ref="LKQ74:LKS74"/>
    <mergeCell ref="LLH74:LLJ74"/>
    <mergeCell ref="LFK74:LFM74"/>
    <mergeCell ref="LGB74:LGD74"/>
    <mergeCell ref="LGS74:LGU74"/>
    <mergeCell ref="LHJ74:LHL74"/>
    <mergeCell ref="LIA74:LIC74"/>
    <mergeCell ref="LCD74:LCF74"/>
    <mergeCell ref="LCU74:LCW74"/>
    <mergeCell ref="LDL74:LDN74"/>
    <mergeCell ref="LEC74:LEE74"/>
    <mergeCell ref="LET74:LEV74"/>
    <mergeCell ref="KYW74:KYY74"/>
    <mergeCell ref="KZN74:KZP74"/>
    <mergeCell ref="LAE74:LAG74"/>
    <mergeCell ref="LAV74:LAX74"/>
    <mergeCell ref="LBM74:LBO74"/>
    <mergeCell ref="KVP74:KVR74"/>
    <mergeCell ref="KWG74:KWI74"/>
    <mergeCell ref="KWX74:KWZ74"/>
    <mergeCell ref="KXO74:KXQ74"/>
    <mergeCell ref="KYF74:KYH74"/>
    <mergeCell ref="KSI74:KSK74"/>
    <mergeCell ref="KSZ74:KTB74"/>
    <mergeCell ref="KTQ74:KTS74"/>
    <mergeCell ref="KUH74:KUJ74"/>
    <mergeCell ref="KUY74:KVA74"/>
    <mergeCell ref="KPB74:KPD74"/>
    <mergeCell ref="KPS74:KPU74"/>
    <mergeCell ref="KQJ74:KQL74"/>
    <mergeCell ref="KRA74:KRC74"/>
    <mergeCell ref="KRR74:KRT74"/>
    <mergeCell ref="KLU74:KLW74"/>
    <mergeCell ref="KML74:KMN74"/>
    <mergeCell ref="KNC74:KNE74"/>
    <mergeCell ref="KNT74:KNV74"/>
    <mergeCell ref="KOK74:KOM74"/>
    <mergeCell ref="KIN74:KIP74"/>
    <mergeCell ref="KJE74:KJG74"/>
    <mergeCell ref="KJV74:KJX74"/>
    <mergeCell ref="KKM74:KKO74"/>
    <mergeCell ref="KLD74:KLF74"/>
    <mergeCell ref="KFG74:KFI74"/>
    <mergeCell ref="KFX74:KFZ74"/>
    <mergeCell ref="KGO74:KGQ74"/>
    <mergeCell ref="KHF74:KHH74"/>
    <mergeCell ref="KHW74:KHY74"/>
    <mergeCell ref="KBZ74:KCB74"/>
    <mergeCell ref="KCQ74:KCS74"/>
    <mergeCell ref="KDH74:KDJ74"/>
    <mergeCell ref="KDY74:KEA74"/>
    <mergeCell ref="KEP74:KER74"/>
    <mergeCell ref="JYS74:JYU74"/>
    <mergeCell ref="JZJ74:JZL74"/>
    <mergeCell ref="KAA74:KAC74"/>
    <mergeCell ref="KAR74:KAT74"/>
    <mergeCell ref="KBI74:KBK74"/>
    <mergeCell ref="JVL74:JVN74"/>
    <mergeCell ref="JWC74:JWE74"/>
    <mergeCell ref="JWT74:JWV74"/>
    <mergeCell ref="JXK74:JXM74"/>
    <mergeCell ref="JYB74:JYD74"/>
    <mergeCell ref="JSE74:JSG74"/>
    <mergeCell ref="JSV74:JSX74"/>
    <mergeCell ref="JTM74:JTO74"/>
    <mergeCell ref="JUD74:JUF74"/>
    <mergeCell ref="JUU74:JUW74"/>
    <mergeCell ref="JOX74:JOZ74"/>
    <mergeCell ref="JPO74:JPQ74"/>
    <mergeCell ref="JQF74:JQH74"/>
    <mergeCell ref="JQW74:JQY74"/>
    <mergeCell ref="JRN74:JRP74"/>
    <mergeCell ref="JLQ74:JLS74"/>
    <mergeCell ref="JMH74:JMJ74"/>
    <mergeCell ref="JMY74:JNA74"/>
    <mergeCell ref="JNP74:JNR74"/>
    <mergeCell ref="JOG74:JOI74"/>
    <mergeCell ref="JIJ74:JIL74"/>
    <mergeCell ref="JJA74:JJC74"/>
    <mergeCell ref="JJR74:JJT74"/>
    <mergeCell ref="JKI74:JKK74"/>
    <mergeCell ref="JKZ74:JLB74"/>
    <mergeCell ref="JFC74:JFE74"/>
    <mergeCell ref="JFT74:JFV74"/>
    <mergeCell ref="JGK74:JGM74"/>
    <mergeCell ref="JHB74:JHD74"/>
    <mergeCell ref="JHS74:JHU74"/>
    <mergeCell ref="JBV74:JBX74"/>
    <mergeCell ref="JCM74:JCO74"/>
    <mergeCell ref="JDD74:JDF74"/>
    <mergeCell ref="JDU74:JDW74"/>
    <mergeCell ref="JEL74:JEN74"/>
    <mergeCell ref="IYO74:IYQ74"/>
    <mergeCell ref="IZF74:IZH74"/>
    <mergeCell ref="IZW74:IZY74"/>
    <mergeCell ref="JAN74:JAP74"/>
    <mergeCell ref="JBE74:JBG74"/>
    <mergeCell ref="IVH74:IVJ74"/>
    <mergeCell ref="IVY74:IWA74"/>
    <mergeCell ref="IWP74:IWR74"/>
    <mergeCell ref="IXG74:IXI74"/>
    <mergeCell ref="IXX74:IXZ74"/>
    <mergeCell ref="ISA74:ISC74"/>
    <mergeCell ref="ISR74:IST74"/>
    <mergeCell ref="ITI74:ITK74"/>
    <mergeCell ref="ITZ74:IUB74"/>
    <mergeCell ref="IUQ74:IUS74"/>
    <mergeCell ref="IOT74:IOV74"/>
    <mergeCell ref="IPK74:IPM74"/>
    <mergeCell ref="IQB74:IQD74"/>
    <mergeCell ref="IQS74:IQU74"/>
    <mergeCell ref="IRJ74:IRL74"/>
    <mergeCell ref="ILM74:ILO74"/>
    <mergeCell ref="IMD74:IMF74"/>
    <mergeCell ref="IMU74:IMW74"/>
    <mergeCell ref="INL74:INN74"/>
    <mergeCell ref="IOC74:IOE74"/>
    <mergeCell ref="IIF74:IIH74"/>
    <mergeCell ref="IIW74:IIY74"/>
    <mergeCell ref="IJN74:IJP74"/>
    <mergeCell ref="IKE74:IKG74"/>
    <mergeCell ref="IKV74:IKX74"/>
    <mergeCell ref="IEY74:IFA74"/>
    <mergeCell ref="IFP74:IFR74"/>
    <mergeCell ref="IGG74:IGI74"/>
    <mergeCell ref="IGX74:IGZ74"/>
    <mergeCell ref="IHO74:IHQ74"/>
    <mergeCell ref="IBR74:IBT74"/>
    <mergeCell ref="ICI74:ICK74"/>
    <mergeCell ref="ICZ74:IDB74"/>
    <mergeCell ref="IDQ74:IDS74"/>
    <mergeCell ref="IEH74:IEJ74"/>
    <mergeCell ref="HYK74:HYM74"/>
    <mergeCell ref="HZB74:HZD74"/>
    <mergeCell ref="HZS74:HZU74"/>
    <mergeCell ref="IAJ74:IAL74"/>
    <mergeCell ref="IBA74:IBC74"/>
    <mergeCell ref="HVD74:HVF74"/>
    <mergeCell ref="HVU74:HVW74"/>
    <mergeCell ref="HWL74:HWN74"/>
    <mergeCell ref="HXC74:HXE74"/>
    <mergeCell ref="HXT74:HXV74"/>
    <mergeCell ref="HRW74:HRY74"/>
    <mergeCell ref="HSN74:HSP74"/>
    <mergeCell ref="HTE74:HTG74"/>
    <mergeCell ref="HTV74:HTX74"/>
    <mergeCell ref="HUM74:HUO74"/>
    <mergeCell ref="HOP74:HOR74"/>
    <mergeCell ref="HPG74:HPI74"/>
    <mergeCell ref="HPX74:HPZ74"/>
    <mergeCell ref="HQO74:HQQ74"/>
    <mergeCell ref="HRF74:HRH74"/>
    <mergeCell ref="HLI74:HLK74"/>
    <mergeCell ref="HLZ74:HMB74"/>
    <mergeCell ref="HMQ74:HMS74"/>
    <mergeCell ref="HNH74:HNJ74"/>
    <mergeCell ref="HNY74:HOA74"/>
    <mergeCell ref="HIB74:HID74"/>
    <mergeCell ref="HIS74:HIU74"/>
    <mergeCell ref="HJJ74:HJL74"/>
    <mergeCell ref="HKA74:HKC74"/>
    <mergeCell ref="HKR74:HKT74"/>
    <mergeCell ref="HEU74:HEW74"/>
    <mergeCell ref="HFL74:HFN74"/>
    <mergeCell ref="HGC74:HGE74"/>
    <mergeCell ref="HGT74:HGV74"/>
    <mergeCell ref="HHK74:HHM74"/>
    <mergeCell ref="HBN74:HBP74"/>
    <mergeCell ref="HCE74:HCG74"/>
    <mergeCell ref="HCV74:HCX74"/>
    <mergeCell ref="HDM74:HDO74"/>
    <mergeCell ref="HED74:HEF74"/>
    <mergeCell ref="GYG74:GYI74"/>
    <mergeCell ref="GYX74:GYZ74"/>
    <mergeCell ref="GZO74:GZQ74"/>
    <mergeCell ref="HAF74:HAH74"/>
    <mergeCell ref="HAW74:HAY74"/>
    <mergeCell ref="GUZ74:GVB74"/>
    <mergeCell ref="GVQ74:GVS74"/>
    <mergeCell ref="GWH74:GWJ74"/>
    <mergeCell ref="GWY74:GXA74"/>
    <mergeCell ref="GXP74:GXR74"/>
    <mergeCell ref="GRS74:GRU74"/>
    <mergeCell ref="GSJ74:GSL74"/>
    <mergeCell ref="GTA74:GTC74"/>
    <mergeCell ref="GTR74:GTT74"/>
    <mergeCell ref="GUI74:GUK74"/>
    <mergeCell ref="GOL74:GON74"/>
    <mergeCell ref="GPC74:GPE74"/>
    <mergeCell ref="GPT74:GPV74"/>
    <mergeCell ref="GQK74:GQM74"/>
    <mergeCell ref="GRB74:GRD74"/>
    <mergeCell ref="GLE74:GLG74"/>
    <mergeCell ref="GLV74:GLX74"/>
    <mergeCell ref="GMM74:GMO74"/>
    <mergeCell ref="GND74:GNF74"/>
    <mergeCell ref="GNU74:GNW74"/>
    <mergeCell ref="GHX74:GHZ74"/>
    <mergeCell ref="GIO74:GIQ74"/>
    <mergeCell ref="GJF74:GJH74"/>
    <mergeCell ref="GJW74:GJY74"/>
    <mergeCell ref="GKN74:GKP74"/>
    <mergeCell ref="GEQ74:GES74"/>
    <mergeCell ref="GFH74:GFJ74"/>
    <mergeCell ref="GFY74:GGA74"/>
    <mergeCell ref="GGP74:GGR74"/>
    <mergeCell ref="GHG74:GHI74"/>
    <mergeCell ref="GBJ74:GBL74"/>
    <mergeCell ref="GCA74:GCC74"/>
    <mergeCell ref="GCR74:GCT74"/>
    <mergeCell ref="GDI74:GDK74"/>
    <mergeCell ref="GDZ74:GEB74"/>
    <mergeCell ref="FYC74:FYE74"/>
    <mergeCell ref="FYT74:FYV74"/>
    <mergeCell ref="FZK74:FZM74"/>
    <mergeCell ref="GAB74:GAD74"/>
    <mergeCell ref="GAS74:GAU74"/>
    <mergeCell ref="FUV74:FUX74"/>
    <mergeCell ref="FVM74:FVO74"/>
    <mergeCell ref="FWD74:FWF74"/>
    <mergeCell ref="FWU74:FWW74"/>
    <mergeCell ref="FXL74:FXN74"/>
    <mergeCell ref="FRO74:FRQ74"/>
    <mergeCell ref="FSF74:FSH74"/>
    <mergeCell ref="FSW74:FSY74"/>
    <mergeCell ref="FTN74:FTP74"/>
    <mergeCell ref="FUE74:FUG74"/>
    <mergeCell ref="FOH74:FOJ74"/>
    <mergeCell ref="FOY74:FPA74"/>
    <mergeCell ref="FPP74:FPR74"/>
    <mergeCell ref="FQG74:FQI74"/>
    <mergeCell ref="FQX74:FQZ74"/>
    <mergeCell ref="FLA74:FLC74"/>
    <mergeCell ref="FLR74:FLT74"/>
    <mergeCell ref="FMI74:FMK74"/>
    <mergeCell ref="FMZ74:FNB74"/>
    <mergeCell ref="FNQ74:FNS74"/>
    <mergeCell ref="FHT74:FHV74"/>
    <mergeCell ref="FIK74:FIM74"/>
    <mergeCell ref="FJB74:FJD74"/>
    <mergeCell ref="FJS74:FJU74"/>
    <mergeCell ref="FKJ74:FKL74"/>
    <mergeCell ref="FEM74:FEO74"/>
    <mergeCell ref="FFD74:FFF74"/>
    <mergeCell ref="FFU74:FFW74"/>
    <mergeCell ref="FGL74:FGN74"/>
    <mergeCell ref="FHC74:FHE74"/>
    <mergeCell ref="FBF74:FBH74"/>
    <mergeCell ref="FBW74:FBY74"/>
    <mergeCell ref="FCN74:FCP74"/>
    <mergeCell ref="FDE74:FDG74"/>
    <mergeCell ref="FDV74:FDX74"/>
    <mergeCell ref="EXY74:EYA74"/>
    <mergeCell ref="EYP74:EYR74"/>
    <mergeCell ref="EZG74:EZI74"/>
    <mergeCell ref="EZX74:EZZ74"/>
    <mergeCell ref="FAO74:FAQ74"/>
    <mergeCell ref="EUR74:EUT74"/>
    <mergeCell ref="EVI74:EVK74"/>
    <mergeCell ref="EVZ74:EWB74"/>
    <mergeCell ref="EWQ74:EWS74"/>
    <mergeCell ref="EXH74:EXJ74"/>
    <mergeCell ref="ERK74:ERM74"/>
    <mergeCell ref="ESB74:ESD74"/>
    <mergeCell ref="ESS74:ESU74"/>
    <mergeCell ref="ETJ74:ETL74"/>
    <mergeCell ref="EUA74:EUC74"/>
    <mergeCell ref="EOD74:EOF74"/>
    <mergeCell ref="EOU74:EOW74"/>
    <mergeCell ref="EPL74:EPN74"/>
    <mergeCell ref="EQC74:EQE74"/>
    <mergeCell ref="EQT74:EQV74"/>
    <mergeCell ref="EKW74:EKY74"/>
    <mergeCell ref="ELN74:ELP74"/>
    <mergeCell ref="EME74:EMG74"/>
    <mergeCell ref="EMV74:EMX74"/>
    <mergeCell ref="ENM74:ENO74"/>
    <mergeCell ref="EHP74:EHR74"/>
    <mergeCell ref="EIG74:EII74"/>
    <mergeCell ref="EIX74:EIZ74"/>
    <mergeCell ref="EJO74:EJQ74"/>
    <mergeCell ref="EKF74:EKH74"/>
    <mergeCell ref="EEI74:EEK74"/>
    <mergeCell ref="EEZ74:EFB74"/>
    <mergeCell ref="EFQ74:EFS74"/>
    <mergeCell ref="EGH74:EGJ74"/>
    <mergeCell ref="EGY74:EHA74"/>
    <mergeCell ref="EBB74:EBD74"/>
    <mergeCell ref="EBS74:EBU74"/>
    <mergeCell ref="ECJ74:ECL74"/>
    <mergeCell ref="EDA74:EDC74"/>
    <mergeCell ref="EDR74:EDT74"/>
    <mergeCell ref="DXU74:DXW74"/>
    <mergeCell ref="DYL74:DYN74"/>
    <mergeCell ref="DZC74:DZE74"/>
    <mergeCell ref="DZT74:DZV74"/>
    <mergeCell ref="EAK74:EAM74"/>
    <mergeCell ref="DUN74:DUP74"/>
    <mergeCell ref="DVE74:DVG74"/>
    <mergeCell ref="DVV74:DVX74"/>
    <mergeCell ref="DWM74:DWO74"/>
    <mergeCell ref="DXD74:DXF74"/>
    <mergeCell ref="DRG74:DRI74"/>
    <mergeCell ref="DRX74:DRZ74"/>
    <mergeCell ref="DSO74:DSQ74"/>
    <mergeCell ref="DTF74:DTH74"/>
    <mergeCell ref="DTW74:DTY74"/>
    <mergeCell ref="DNZ74:DOB74"/>
    <mergeCell ref="DOQ74:DOS74"/>
    <mergeCell ref="DPH74:DPJ74"/>
    <mergeCell ref="DPY74:DQA74"/>
    <mergeCell ref="DQP74:DQR74"/>
    <mergeCell ref="DKS74:DKU74"/>
    <mergeCell ref="DLJ74:DLL74"/>
    <mergeCell ref="DMA74:DMC74"/>
    <mergeCell ref="DMR74:DMT74"/>
    <mergeCell ref="DNI74:DNK74"/>
    <mergeCell ref="DHL74:DHN74"/>
    <mergeCell ref="DIC74:DIE74"/>
    <mergeCell ref="DIT74:DIV74"/>
    <mergeCell ref="DJK74:DJM74"/>
    <mergeCell ref="DKB74:DKD74"/>
    <mergeCell ref="DEE74:DEG74"/>
    <mergeCell ref="DEV74:DEX74"/>
    <mergeCell ref="DFM74:DFO74"/>
    <mergeCell ref="DGD74:DGF74"/>
    <mergeCell ref="DGU74:DGW74"/>
    <mergeCell ref="DAX74:DAZ74"/>
    <mergeCell ref="DBO74:DBQ74"/>
    <mergeCell ref="DCF74:DCH74"/>
    <mergeCell ref="DCW74:DCY74"/>
    <mergeCell ref="DDN74:DDP74"/>
    <mergeCell ref="CXQ74:CXS74"/>
    <mergeCell ref="CYH74:CYJ74"/>
    <mergeCell ref="CYY74:CZA74"/>
    <mergeCell ref="CZP74:CZR74"/>
    <mergeCell ref="DAG74:DAI74"/>
    <mergeCell ref="CUJ74:CUL74"/>
    <mergeCell ref="CVA74:CVC74"/>
    <mergeCell ref="CVR74:CVT74"/>
    <mergeCell ref="CWI74:CWK74"/>
    <mergeCell ref="CWZ74:CXB74"/>
    <mergeCell ref="CRC74:CRE74"/>
    <mergeCell ref="CRT74:CRV74"/>
    <mergeCell ref="CSK74:CSM74"/>
    <mergeCell ref="CTB74:CTD74"/>
    <mergeCell ref="CTS74:CTU74"/>
    <mergeCell ref="CNV74:CNX74"/>
    <mergeCell ref="COM74:COO74"/>
    <mergeCell ref="CPD74:CPF74"/>
    <mergeCell ref="CPU74:CPW74"/>
    <mergeCell ref="CQL74:CQN74"/>
    <mergeCell ref="CKO74:CKQ74"/>
    <mergeCell ref="CLF74:CLH74"/>
    <mergeCell ref="CLW74:CLY74"/>
    <mergeCell ref="CMN74:CMP74"/>
    <mergeCell ref="CNE74:CNG74"/>
    <mergeCell ref="CHH74:CHJ74"/>
    <mergeCell ref="CHY74:CIA74"/>
    <mergeCell ref="CIP74:CIR74"/>
    <mergeCell ref="CJG74:CJI74"/>
    <mergeCell ref="CJX74:CJZ74"/>
    <mergeCell ref="CEA74:CEC74"/>
    <mergeCell ref="CER74:CET74"/>
    <mergeCell ref="CFI74:CFK74"/>
    <mergeCell ref="CFZ74:CGB74"/>
    <mergeCell ref="CGQ74:CGS74"/>
    <mergeCell ref="CAT74:CAV74"/>
    <mergeCell ref="CBK74:CBM74"/>
    <mergeCell ref="CCB74:CCD74"/>
    <mergeCell ref="CCS74:CCU74"/>
    <mergeCell ref="CDJ74:CDL74"/>
    <mergeCell ref="BXM74:BXO74"/>
    <mergeCell ref="BYD74:BYF74"/>
    <mergeCell ref="BYU74:BYW74"/>
    <mergeCell ref="BZL74:BZN74"/>
    <mergeCell ref="CAC74:CAE74"/>
    <mergeCell ref="BUF74:BUH74"/>
    <mergeCell ref="BUW74:BUY74"/>
    <mergeCell ref="BVN74:BVP74"/>
    <mergeCell ref="BWE74:BWG74"/>
    <mergeCell ref="BWV74:BWX74"/>
    <mergeCell ref="BQY74:BRA74"/>
    <mergeCell ref="BRP74:BRR74"/>
    <mergeCell ref="BSG74:BSI74"/>
    <mergeCell ref="BSX74:BSZ74"/>
    <mergeCell ref="BTO74:BTQ74"/>
    <mergeCell ref="BNR74:BNT74"/>
    <mergeCell ref="BOI74:BOK74"/>
    <mergeCell ref="BOZ74:BPB74"/>
    <mergeCell ref="BPQ74:BPS74"/>
    <mergeCell ref="BQH74:BQJ74"/>
    <mergeCell ref="BKK74:BKM74"/>
    <mergeCell ref="BLB74:BLD74"/>
    <mergeCell ref="BLS74:BLU74"/>
    <mergeCell ref="BMJ74:BML74"/>
    <mergeCell ref="BNA74:BNC74"/>
    <mergeCell ref="BHD74:BHF74"/>
    <mergeCell ref="BHU74:BHW74"/>
    <mergeCell ref="BIL74:BIN74"/>
    <mergeCell ref="BJC74:BJE74"/>
    <mergeCell ref="BJT74:BJV74"/>
    <mergeCell ref="BDW74:BDY74"/>
    <mergeCell ref="BEN74:BEP74"/>
    <mergeCell ref="BFE74:BFG74"/>
    <mergeCell ref="BFV74:BFX74"/>
    <mergeCell ref="BGM74:BGO74"/>
    <mergeCell ref="BAP74:BAR74"/>
    <mergeCell ref="BBG74:BBI74"/>
    <mergeCell ref="BBX74:BBZ74"/>
    <mergeCell ref="BCO74:BCQ74"/>
    <mergeCell ref="BDF74:BDH74"/>
    <mergeCell ref="AXI74:AXK74"/>
    <mergeCell ref="AXZ74:AYB74"/>
    <mergeCell ref="AYQ74:AYS74"/>
    <mergeCell ref="AZH74:AZJ74"/>
    <mergeCell ref="AZY74:BAA74"/>
    <mergeCell ref="AUB74:AUD74"/>
    <mergeCell ref="AUS74:AUU74"/>
    <mergeCell ref="AVJ74:AVL74"/>
    <mergeCell ref="AWA74:AWC74"/>
    <mergeCell ref="AWR74:AWT74"/>
    <mergeCell ref="AQU74:AQW74"/>
    <mergeCell ref="ARL74:ARN74"/>
    <mergeCell ref="ASC74:ASE74"/>
    <mergeCell ref="AST74:ASV74"/>
    <mergeCell ref="ATK74:ATM74"/>
    <mergeCell ref="ANN74:ANP74"/>
    <mergeCell ref="AOE74:AOG74"/>
    <mergeCell ref="AOV74:AOX74"/>
    <mergeCell ref="APM74:APO74"/>
    <mergeCell ref="AQD74:AQF74"/>
    <mergeCell ref="AKG74:AKI74"/>
    <mergeCell ref="AKX74:AKZ74"/>
    <mergeCell ref="ALO74:ALQ74"/>
    <mergeCell ref="AMF74:AMH74"/>
    <mergeCell ref="AMW74:AMY74"/>
    <mergeCell ref="AGZ74:AHB74"/>
    <mergeCell ref="AHQ74:AHS74"/>
    <mergeCell ref="AIH74:AIJ74"/>
    <mergeCell ref="AIY74:AJA74"/>
    <mergeCell ref="AJP74:AJR74"/>
    <mergeCell ref="ADS74:ADU74"/>
    <mergeCell ref="AEJ74:AEL74"/>
    <mergeCell ref="AFA74:AFC74"/>
    <mergeCell ref="AFR74:AFT74"/>
    <mergeCell ref="AGI74:AGK74"/>
    <mergeCell ref="AAL74:AAN74"/>
    <mergeCell ref="ABC74:ABE74"/>
    <mergeCell ref="ABT74:ABV74"/>
    <mergeCell ref="ACK74:ACM74"/>
    <mergeCell ref="ADB74:ADD74"/>
    <mergeCell ref="XE74:XG74"/>
    <mergeCell ref="XV74:XX74"/>
    <mergeCell ref="YM74:YO74"/>
    <mergeCell ref="ZD74:ZF74"/>
    <mergeCell ref="ZU74:ZW74"/>
    <mergeCell ref="TX74:TZ74"/>
    <mergeCell ref="UO74:UQ74"/>
    <mergeCell ref="VF74:VH74"/>
    <mergeCell ref="VW74:VY74"/>
    <mergeCell ref="WN74:WP74"/>
    <mergeCell ref="QQ74:QS74"/>
    <mergeCell ref="RH74:RJ74"/>
    <mergeCell ref="RY74:SA74"/>
    <mergeCell ref="SP74:SR74"/>
    <mergeCell ref="TG74:TI74"/>
    <mergeCell ref="NJ74:NL74"/>
    <mergeCell ref="OA74:OC74"/>
    <mergeCell ref="OR74:OT74"/>
    <mergeCell ref="PI74:PK74"/>
    <mergeCell ref="PZ74:QB74"/>
    <mergeCell ref="KC74:KE74"/>
    <mergeCell ref="KT74:KV74"/>
    <mergeCell ref="LK74:LM74"/>
    <mergeCell ref="MB74:MD74"/>
    <mergeCell ref="MS74:MU74"/>
    <mergeCell ref="GV74:GX74"/>
    <mergeCell ref="HM74:HO74"/>
    <mergeCell ref="ID74:IF74"/>
    <mergeCell ref="IU74:IW74"/>
    <mergeCell ref="JL74:JN74"/>
    <mergeCell ref="XCR72:XCT72"/>
    <mergeCell ref="XDI72:XDK72"/>
    <mergeCell ref="XDZ72:XEB72"/>
    <mergeCell ref="XEQ72:XES72"/>
    <mergeCell ref="A74:C74"/>
    <mergeCell ref="Q74:S74"/>
    <mergeCell ref="AH74:AJ74"/>
    <mergeCell ref="AY74:BA74"/>
    <mergeCell ref="BP74:BR74"/>
    <mergeCell ref="CG74:CI74"/>
    <mergeCell ref="CX74:CZ74"/>
    <mergeCell ref="DO74:DQ74"/>
    <mergeCell ref="EF74:EH74"/>
    <mergeCell ref="EW74:EY74"/>
    <mergeCell ref="FN74:FP74"/>
    <mergeCell ref="GE74:GG74"/>
    <mergeCell ref="WZK72:WZM72"/>
    <mergeCell ref="XAB72:XAD72"/>
    <mergeCell ref="XAS72:XAU72"/>
    <mergeCell ref="XBJ72:XBL72"/>
    <mergeCell ref="XCA72:XCC72"/>
    <mergeCell ref="WWD72:WWF72"/>
    <mergeCell ref="WWU72:WWW72"/>
    <mergeCell ref="WXL72:WXN72"/>
    <mergeCell ref="WYC72:WYE72"/>
    <mergeCell ref="WYT72:WYV72"/>
    <mergeCell ref="WSW72:WSY72"/>
    <mergeCell ref="WTN72:WTP72"/>
    <mergeCell ref="WUE72:WUG72"/>
    <mergeCell ref="WUV72:WUX72"/>
    <mergeCell ref="WVM72:WVO72"/>
    <mergeCell ref="WPP72:WPR72"/>
    <mergeCell ref="WQG72:WQI72"/>
    <mergeCell ref="WQX72:WQZ72"/>
    <mergeCell ref="WRO72:WRQ72"/>
    <mergeCell ref="WSF72:WSH72"/>
    <mergeCell ref="WMI72:WMK72"/>
    <mergeCell ref="WMZ72:WNB72"/>
    <mergeCell ref="WNQ72:WNS72"/>
    <mergeCell ref="WOH72:WOJ72"/>
    <mergeCell ref="WOY72:WPA72"/>
    <mergeCell ref="WJB72:WJD72"/>
    <mergeCell ref="WJS72:WJU72"/>
    <mergeCell ref="WKJ72:WKL72"/>
    <mergeCell ref="WLA72:WLC72"/>
    <mergeCell ref="WLR72:WLT72"/>
    <mergeCell ref="WFU72:WFW72"/>
    <mergeCell ref="WGL72:WGN72"/>
    <mergeCell ref="WHC72:WHE72"/>
    <mergeCell ref="WHT72:WHV72"/>
    <mergeCell ref="WIK72:WIM72"/>
    <mergeCell ref="WCN72:WCP72"/>
    <mergeCell ref="WDE72:WDG72"/>
    <mergeCell ref="WDV72:WDX72"/>
    <mergeCell ref="WEM72:WEO72"/>
    <mergeCell ref="WFD72:WFF72"/>
    <mergeCell ref="VZG72:VZI72"/>
    <mergeCell ref="VZX72:VZZ72"/>
    <mergeCell ref="WAO72:WAQ72"/>
    <mergeCell ref="WBF72:WBH72"/>
    <mergeCell ref="WBW72:WBY72"/>
    <mergeCell ref="VVZ72:VWB72"/>
    <mergeCell ref="VWQ72:VWS72"/>
    <mergeCell ref="VXH72:VXJ72"/>
    <mergeCell ref="VXY72:VYA72"/>
    <mergeCell ref="VYP72:VYR72"/>
    <mergeCell ref="VSS72:VSU72"/>
    <mergeCell ref="VTJ72:VTL72"/>
    <mergeCell ref="VUA72:VUC72"/>
    <mergeCell ref="VUR72:VUT72"/>
    <mergeCell ref="VVI72:VVK72"/>
    <mergeCell ref="VPL72:VPN72"/>
    <mergeCell ref="VQC72:VQE72"/>
    <mergeCell ref="VQT72:VQV72"/>
    <mergeCell ref="VRK72:VRM72"/>
    <mergeCell ref="VSB72:VSD72"/>
    <mergeCell ref="VME72:VMG72"/>
    <mergeCell ref="VMV72:VMX72"/>
    <mergeCell ref="VNM72:VNO72"/>
    <mergeCell ref="VOD72:VOF72"/>
    <mergeCell ref="VOU72:VOW72"/>
    <mergeCell ref="VIX72:VIZ72"/>
    <mergeCell ref="VJO72:VJQ72"/>
    <mergeCell ref="VKF72:VKH72"/>
    <mergeCell ref="VKW72:VKY72"/>
    <mergeCell ref="VLN72:VLP72"/>
    <mergeCell ref="VFQ72:VFS72"/>
    <mergeCell ref="VGH72:VGJ72"/>
    <mergeCell ref="VGY72:VHA72"/>
    <mergeCell ref="VHP72:VHR72"/>
    <mergeCell ref="VIG72:VII72"/>
    <mergeCell ref="VCJ72:VCL72"/>
    <mergeCell ref="VDA72:VDC72"/>
    <mergeCell ref="VDR72:VDT72"/>
    <mergeCell ref="VEI72:VEK72"/>
    <mergeCell ref="VEZ72:VFB72"/>
    <mergeCell ref="UZC72:UZE72"/>
    <mergeCell ref="UZT72:UZV72"/>
    <mergeCell ref="VAK72:VAM72"/>
    <mergeCell ref="VBB72:VBD72"/>
    <mergeCell ref="VBS72:VBU72"/>
    <mergeCell ref="UVV72:UVX72"/>
    <mergeCell ref="UWM72:UWO72"/>
    <mergeCell ref="UXD72:UXF72"/>
    <mergeCell ref="UXU72:UXW72"/>
    <mergeCell ref="UYL72:UYN72"/>
    <mergeCell ref="USO72:USQ72"/>
    <mergeCell ref="UTF72:UTH72"/>
    <mergeCell ref="UTW72:UTY72"/>
    <mergeCell ref="UUN72:UUP72"/>
    <mergeCell ref="UVE72:UVG72"/>
    <mergeCell ref="UPH72:UPJ72"/>
    <mergeCell ref="UPY72:UQA72"/>
    <mergeCell ref="UQP72:UQR72"/>
    <mergeCell ref="URG72:URI72"/>
    <mergeCell ref="URX72:URZ72"/>
    <mergeCell ref="UMA72:UMC72"/>
    <mergeCell ref="UMR72:UMT72"/>
    <mergeCell ref="UNI72:UNK72"/>
    <mergeCell ref="UNZ72:UOB72"/>
    <mergeCell ref="UOQ72:UOS72"/>
    <mergeCell ref="UIT72:UIV72"/>
    <mergeCell ref="UJK72:UJM72"/>
    <mergeCell ref="UKB72:UKD72"/>
    <mergeCell ref="UKS72:UKU72"/>
    <mergeCell ref="ULJ72:ULL72"/>
    <mergeCell ref="UFM72:UFO72"/>
    <mergeCell ref="UGD72:UGF72"/>
    <mergeCell ref="UGU72:UGW72"/>
    <mergeCell ref="UHL72:UHN72"/>
    <mergeCell ref="UIC72:UIE72"/>
    <mergeCell ref="UCF72:UCH72"/>
    <mergeCell ref="UCW72:UCY72"/>
    <mergeCell ref="UDN72:UDP72"/>
    <mergeCell ref="UEE72:UEG72"/>
    <mergeCell ref="UEV72:UEX72"/>
    <mergeCell ref="TYY72:TZA72"/>
    <mergeCell ref="TZP72:TZR72"/>
    <mergeCell ref="UAG72:UAI72"/>
    <mergeCell ref="UAX72:UAZ72"/>
    <mergeCell ref="UBO72:UBQ72"/>
    <mergeCell ref="TVR72:TVT72"/>
    <mergeCell ref="TWI72:TWK72"/>
    <mergeCell ref="TWZ72:TXB72"/>
    <mergeCell ref="TXQ72:TXS72"/>
    <mergeCell ref="TYH72:TYJ72"/>
    <mergeCell ref="TSK72:TSM72"/>
    <mergeCell ref="TTB72:TTD72"/>
    <mergeCell ref="TTS72:TTU72"/>
    <mergeCell ref="TUJ72:TUL72"/>
    <mergeCell ref="TVA72:TVC72"/>
    <mergeCell ref="TPD72:TPF72"/>
    <mergeCell ref="TPU72:TPW72"/>
    <mergeCell ref="TQL72:TQN72"/>
    <mergeCell ref="TRC72:TRE72"/>
    <mergeCell ref="TRT72:TRV72"/>
    <mergeCell ref="TLW72:TLY72"/>
    <mergeCell ref="TMN72:TMP72"/>
    <mergeCell ref="TNE72:TNG72"/>
    <mergeCell ref="TNV72:TNX72"/>
    <mergeCell ref="TOM72:TOO72"/>
    <mergeCell ref="TIP72:TIR72"/>
    <mergeCell ref="TJG72:TJI72"/>
    <mergeCell ref="TJX72:TJZ72"/>
    <mergeCell ref="TKO72:TKQ72"/>
    <mergeCell ref="TLF72:TLH72"/>
    <mergeCell ref="TFI72:TFK72"/>
    <mergeCell ref="TFZ72:TGB72"/>
    <mergeCell ref="TGQ72:TGS72"/>
    <mergeCell ref="THH72:THJ72"/>
    <mergeCell ref="THY72:TIA72"/>
    <mergeCell ref="TCB72:TCD72"/>
    <mergeCell ref="TCS72:TCU72"/>
    <mergeCell ref="TDJ72:TDL72"/>
    <mergeCell ref="TEA72:TEC72"/>
    <mergeCell ref="TER72:TET72"/>
    <mergeCell ref="SYU72:SYW72"/>
    <mergeCell ref="SZL72:SZN72"/>
    <mergeCell ref="TAC72:TAE72"/>
    <mergeCell ref="TAT72:TAV72"/>
    <mergeCell ref="TBK72:TBM72"/>
    <mergeCell ref="SVN72:SVP72"/>
    <mergeCell ref="SWE72:SWG72"/>
    <mergeCell ref="SWV72:SWX72"/>
    <mergeCell ref="SXM72:SXO72"/>
    <mergeCell ref="SYD72:SYF72"/>
    <mergeCell ref="SSG72:SSI72"/>
    <mergeCell ref="SSX72:SSZ72"/>
    <mergeCell ref="STO72:STQ72"/>
    <mergeCell ref="SUF72:SUH72"/>
    <mergeCell ref="SUW72:SUY72"/>
    <mergeCell ref="SOZ72:SPB72"/>
    <mergeCell ref="SPQ72:SPS72"/>
    <mergeCell ref="SQH72:SQJ72"/>
    <mergeCell ref="SQY72:SRA72"/>
    <mergeCell ref="SRP72:SRR72"/>
    <mergeCell ref="SLS72:SLU72"/>
    <mergeCell ref="SMJ72:SML72"/>
    <mergeCell ref="SNA72:SNC72"/>
    <mergeCell ref="SNR72:SNT72"/>
    <mergeCell ref="SOI72:SOK72"/>
    <mergeCell ref="SIL72:SIN72"/>
    <mergeCell ref="SJC72:SJE72"/>
    <mergeCell ref="SJT72:SJV72"/>
    <mergeCell ref="SKK72:SKM72"/>
    <mergeCell ref="SLB72:SLD72"/>
    <mergeCell ref="SFE72:SFG72"/>
    <mergeCell ref="SFV72:SFX72"/>
    <mergeCell ref="SGM72:SGO72"/>
    <mergeCell ref="SHD72:SHF72"/>
    <mergeCell ref="SHU72:SHW72"/>
    <mergeCell ref="SBX72:SBZ72"/>
    <mergeCell ref="SCO72:SCQ72"/>
    <mergeCell ref="SDF72:SDH72"/>
    <mergeCell ref="SDW72:SDY72"/>
    <mergeCell ref="SEN72:SEP72"/>
    <mergeCell ref="RYQ72:RYS72"/>
    <mergeCell ref="RZH72:RZJ72"/>
    <mergeCell ref="RZY72:SAA72"/>
    <mergeCell ref="SAP72:SAR72"/>
    <mergeCell ref="SBG72:SBI72"/>
    <mergeCell ref="RVJ72:RVL72"/>
    <mergeCell ref="RWA72:RWC72"/>
    <mergeCell ref="RWR72:RWT72"/>
    <mergeCell ref="RXI72:RXK72"/>
    <mergeCell ref="RXZ72:RYB72"/>
    <mergeCell ref="RSC72:RSE72"/>
    <mergeCell ref="RST72:RSV72"/>
    <mergeCell ref="RTK72:RTM72"/>
    <mergeCell ref="RUB72:RUD72"/>
    <mergeCell ref="RUS72:RUU72"/>
    <mergeCell ref="ROV72:ROX72"/>
    <mergeCell ref="RPM72:RPO72"/>
    <mergeCell ref="RQD72:RQF72"/>
    <mergeCell ref="RQU72:RQW72"/>
    <mergeCell ref="RRL72:RRN72"/>
    <mergeCell ref="RLO72:RLQ72"/>
    <mergeCell ref="RMF72:RMH72"/>
    <mergeCell ref="RMW72:RMY72"/>
    <mergeCell ref="RNN72:RNP72"/>
    <mergeCell ref="ROE72:ROG72"/>
    <mergeCell ref="RIH72:RIJ72"/>
    <mergeCell ref="RIY72:RJA72"/>
    <mergeCell ref="RJP72:RJR72"/>
    <mergeCell ref="RKG72:RKI72"/>
    <mergeCell ref="RKX72:RKZ72"/>
    <mergeCell ref="RFA72:RFC72"/>
    <mergeCell ref="RFR72:RFT72"/>
    <mergeCell ref="RGI72:RGK72"/>
    <mergeCell ref="RGZ72:RHB72"/>
    <mergeCell ref="RHQ72:RHS72"/>
    <mergeCell ref="RBT72:RBV72"/>
    <mergeCell ref="RCK72:RCM72"/>
    <mergeCell ref="RDB72:RDD72"/>
    <mergeCell ref="RDS72:RDU72"/>
    <mergeCell ref="REJ72:REL72"/>
    <mergeCell ref="QYM72:QYO72"/>
    <mergeCell ref="QZD72:QZF72"/>
    <mergeCell ref="QZU72:QZW72"/>
    <mergeCell ref="RAL72:RAN72"/>
    <mergeCell ref="RBC72:RBE72"/>
    <mergeCell ref="QVF72:QVH72"/>
    <mergeCell ref="QVW72:QVY72"/>
    <mergeCell ref="QWN72:QWP72"/>
    <mergeCell ref="QXE72:QXG72"/>
    <mergeCell ref="QXV72:QXX72"/>
    <mergeCell ref="QRY72:QSA72"/>
    <mergeCell ref="QSP72:QSR72"/>
    <mergeCell ref="QTG72:QTI72"/>
    <mergeCell ref="QTX72:QTZ72"/>
    <mergeCell ref="QUO72:QUQ72"/>
    <mergeCell ref="QOR72:QOT72"/>
    <mergeCell ref="QPI72:QPK72"/>
    <mergeCell ref="QPZ72:QQB72"/>
    <mergeCell ref="QQQ72:QQS72"/>
    <mergeCell ref="QRH72:QRJ72"/>
    <mergeCell ref="QLK72:QLM72"/>
    <mergeCell ref="QMB72:QMD72"/>
    <mergeCell ref="QMS72:QMU72"/>
    <mergeCell ref="QNJ72:QNL72"/>
    <mergeCell ref="QOA72:QOC72"/>
    <mergeCell ref="QID72:QIF72"/>
    <mergeCell ref="QIU72:QIW72"/>
    <mergeCell ref="QJL72:QJN72"/>
    <mergeCell ref="QKC72:QKE72"/>
    <mergeCell ref="QKT72:QKV72"/>
    <mergeCell ref="QEW72:QEY72"/>
    <mergeCell ref="QFN72:QFP72"/>
    <mergeCell ref="QGE72:QGG72"/>
    <mergeCell ref="QGV72:QGX72"/>
    <mergeCell ref="QHM72:QHO72"/>
    <mergeCell ref="QBP72:QBR72"/>
    <mergeCell ref="QCG72:QCI72"/>
    <mergeCell ref="QCX72:QCZ72"/>
    <mergeCell ref="QDO72:QDQ72"/>
    <mergeCell ref="QEF72:QEH72"/>
    <mergeCell ref="PYI72:PYK72"/>
    <mergeCell ref="PYZ72:PZB72"/>
    <mergeCell ref="PZQ72:PZS72"/>
    <mergeCell ref="QAH72:QAJ72"/>
    <mergeCell ref="QAY72:QBA72"/>
    <mergeCell ref="PVB72:PVD72"/>
    <mergeCell ref="PVS72:PVU72"/>
    <mergeCell ref="PWJ72:PWL72"/>
    <mergeCell ref="PXA72:PXC72"/>
    <mergeCell ref="PXR72:PXT72"/>
    <mergeCell ref="PRU72:PRW72"/>
    <mergeCell ref="PSL72:PSN72"/>
    <mergeCell ref="PTC72:PTE72"/>
    <mergeCell ref="PTT72:PTV72"/>
    <mergeCell ref="PUK72:PUM72"/>
    <mergeCell ref="PON72:POP72"/>
    <mergeCell ref="PPE72:PPG72"/>
    <mergeCell ref="PPV72:PPX72"/>
    <mergeCell ref="PQM72:PQO72"/>
    <mergeCell ref="PRD72:PRF72"/>
    <mergeCell ref="PLG72:PLI72"/>
    <mergeCell ref="PLX72:PLZ72"/>
    <mergeCell ref="PMO72:PMQ72"/>
    <mergeCell ref="PNF72:PNH72"/>
    <mergeCell ref="PNW72:PNY72"/>
    <mergeCell ref="PHZ72:PIB72"/>
    <mergeCell ref="PIQ72:PIS72"/>
    <mergeCell ref="PJH72:PJJ72"/>
    <mergeCell ref="PJY72:PKA72"/>
    <mergeCell ref="PKP72:PKR72"/>
    <mergeCell ref="PES72:PEU72"/>
    <mergeCell ref="PFJ72:PFL72"/>
    <mergeCell ref="PGA72:PGC72"/>
    <mergeCell ref="PGR72:PGT72"/>
    <mergeCell ref="PHI72:PHK72"/>
    <mergeCell ref="PBL72:PBN72"/>
    <mergeCell ref="PCC72:PCE72"/>
    <mergeCell ref="PCT72:PCV72"/>
    <mergeCell ref="PDK72:PDM72"/>
    <mergeCell ref="PEB72:PED72"/>
    <mergeCell ref="OYE72:OYG72"/>
    <mergeCell ref="OYV72:OYX72"/>
    <mergeCell ref="OZM72:OZO72"/>
    <mergeCell ref="PAD72:PAF72"/>
    <mergeCell ref="PAU72:PAW72"/>
    <mergeCell ref="OUX72:OUZ72"/>
    <mergeCell ref="OVO72:OVQ72"/>
    <mergeCell ref="OWF72:OWH72"/>
    <mergeCell ref="OWW72:OWY72"/>
    <mergeCell ref="OXN72:OXP72"/>
    <mergeCell ref="ORQ72:ORS72"/>
    <mergeCell ref="OSH72:OSJ72"/>
    <mergeCell ref="OSY72:OTA72"/>
    <mergeCell ref="OTP72:OTR72"/>
    <mergeCell ref="OUG72:OUI72"/>
    <mergeCell ref="OOJ72:OOL72"/>
    <mergeCell ref="OPA72:OPC72"/>
    <mergeCell ref="OPR72:OPT72"/>
    <mergeCell ref="OQI72:OQK72"/>
    <mergeCell ref="OQZ72:ORB72"/>
    <mergeCell ref="OLC72:OLE72"/>
    <mergeCell ref="OLT72:OLV72"/>
    <mergeCell ref="OMK72:OMM72"/>
    <mergeCell ref="ONB72:OND72"/>
    <mergeCell ref="ONS72:ONU72"/>
    <mergeCell ref="OHV72:OHX72"/>
    <mergeCell ref="OIM72:OIO72"/>
    <mergeCell ref="OJD72:OJF72"/>
    <mergeCell ref="OJU72:OJW72"/>
    <mergeCell ref="OKL72:OKN72"/>
    <mergeCell ref="OEO72:OEQ72"/>
    <mergeCell ref="OFF72:OFH72"/>
    <mergeCell ref="OFW72:OFY72"/>
    <mergeCell ref="OGN72:OGP72"/>
    <mergeCell ref="OHE72:OHG72"/>
    <mergeCell ref="OBH72:OBJ72"/>
    <mergeCell ref="OBY72:OCA72"/>
    <mergeCell ref="OCP72:OCR72"/>
    <mergeCell ref="ODG72:ODI72"/>
    <mergeCell ref="ODX72:ODZ72"/>
    <mergeCell ref="NYA72:NYC72"/>
    <mergeCell ref="NYR72:NYT72"/>
    <mergeCell ref="NZI72:NZK72"/>
    <mergeCell ref="NZZ72:OAB72"/>
    <mergeCell ref="OAQ72:OAS72"/>
    <mergeCell ref="NUT72:NUV72"/>
    <mergeCell ref="NVK72:NVM72"/>
    <mergeCell ref="NWB72:NWD72"/>
    <mergeCell ref="NWS72:NWU72"/>
    <mergeCell ref="NXJ72:NXL72"/>
    <mergeCell ref="NRM72:NRO72"/>
    <mergeCell ref="NSD72:NSF72"/>
    <mergeCell ref="NSU72:NSW72"/>
    <mergeCell ref="NTL72:NTN72"/>
    <mergeCell ref="NUC72:NUE72"/>
    <mergeCell ref="NOF72:NOH72"/>
    <mergeCell ref="NOW72:NOY72"/>
    <mergeCell ref="NPN72:NPP72"/>
    <mergeCell ref="NQE72:NQG72"/>
    <mergeCell ref="NQV72:NQX72"/>
    <mergeCell ref="NKY72:NLA72"/>
    <mergeCell ref="NLP72:NLR72"/>
    <mergeCell ref="NMG72:NMI72"/>
    <mergeCell ref="NMX72:NMZ72"/>
    <mergeCell ref="NNO72:NNQ72"/>
    <mergeCell ref="NHR72:NHT72"/>
    <mergeCell ref="NII72:NIK72"/>
    <mergeCell ref="NIZ72:NJB72"/>
    <mergeCell ref="NJQ72:NJS72"/>
    <mergeCell ref="NKH72:NKJ72"/>
    <mergeCell ref="NEK72:NEM72"/>
    <mergeCell ref="NFB72:NFD72"/>
    <mergeCell ref="NFS72:NFU72"/>
    <mergeCell ref="NGJ72:NGL72"/>
    <mergeCell ref="NHA72:NHC72"/>
    <mergeCell ref="NBD72:NBF72"/>
    <mergeCell ref="NBU72:NBW72"/>
    <mergeCell ref="NCL72:NCN72"/>
    <mergeCell ref="NDC72:NDE72"/>
    <mergeCell ref="NDT72:NDV72"/>
    <mergeCell ref="MXW72:MXY72"/>
    <mergeCell ref="MYN72:MYP72"/>
    <mergeCell ref="MZE72:MZG72"/>
    <mergeCell ref="MZV72:MZX72"/>
    <mergeCell ref="NAM72:NAO72"/>
    <mergeCell ref="MUP72:MUR72"/>
    <mergeCell ref="MVG72:MVI72"/>
    <mergeCell ref="MVX72:MVZ72"/>
    <mergeCell ref="MWO72:MWQ72"/>
    <mergeCell ref="MXF72:MXH72"/>
    <mergeCell ref="MRI72:MRK72"/>
    <mergeCell ref="MRZ72:MSB72"/>
    <mergeCell ref="MSQ72:MSS72"/>
    <mergeCell ref="MTH72:MTJ72"/>
    <mergeCell ref="MTY72:MUA72"/>
    <mergeCell ref="MOB72:MOD72"/>
    <mergeCell ref="MOS72:MOU72"/>
    <mergeCell ref="MPJ72:MPL72"/>
    <mergeCell ref="MQA72:MQC72"/>
    <mergeCell ref="MQR72:MQT72"/>
    <mergeCell ref="MKU72:MKW72"/>
    <mergeCell ref="MLL72:MLN72"/>
    <mergeCell ref="MMC72:MME72"/>
    <mergeCell ref="MMT72:MMV72"/>
    <mergeCell ref="MNK72:MNM72"/>
    <mergeCell ref="MHN72:MHP72"/>
    <mergeCell ref="MIE72:MIG72"/>
    <mergeCell ref="MIV72:MIX72"/>
    <mergeCell ref="MJM72:MJO72"/>
    <mergeCell ref="MKD72:MKF72"/>
    <mergeCell ref="MEG72:MEI72"/>
    <mergeCell ref="MEX72:MEZ72"/>
    <mergeCell ref="MFO72:MFQ72"/>
    <mergeCell ref="MGF72:MGH72"/>
    <mergeCell ref="MGW72:MGY72"/>
    <mergeCell ref="MAZ72:MBB72"/>
    <mergeCell ref="MBQ72:MBS72"/>
    <mergeCell ref="MCH72:MCJ72"/>
    <mergeCell ref="MCY72:MDA72"/>
    <mergeCell ref="MDP72:MDR72"/>
    <mergeCell ref="LXS72:LXU72"/>
    <mergeCell ref="LYJ72:LYL72"/>
    <mergeCell ref="LZA72:LZC72"/>
    <mergeCell ref="LZR72:LZT72"/>
    <mergeCell ref="MAI72:MAK72"/>
    <mergeCell ref="LUL72:LUN72"/>
    <mergeCell ref="LVC72:LVE72"/>
    <mergeCell ref="LVT72:LVV72"/>
    <mergeCell ref="LWK72:LWM72"/>
    <mergeCell ref="LXB72:LXD72"/>
    <mergeCell ref="LRE72:LRG72"/>
    <mergeCell ref="LRV72:LRX72"/>
    <mergeCell ref="LSM72:LSO72"/>
    <mergeCell ref="LTD72:LTF72"/>
    <mergeCell ref="LTU72:LTW72"/>
    <mergeCell ref="LNX72:LNZ72"/>
    <mergeCell ref="LOO72:LOQ72"/>
    <mergeCell ref="LPF72:LPH72"/>
    <mergeCell ref="LPW72:LPY72"/>
    <mergeCell ref="LQN72:LQP72"/>
    <mergeCell ref="LKQ72:LKS72"/>
    <mergeCell ref="LLH72:LLJ72"/>
    <mergeCell ref="LLY72:LMA72"/>
    <mergeCell ref="LMP72:LMR72"/>
    <mergeCell ref="LNG72:LNI72"/>
    <mergeCell ref="LHJ72:LHL72"/>
    <mergeCell ref="LIA72:LIC72"/>
    <mergeCell ref="LIR72:LIT72"/>
    <mergeCell ref="LJI72:LJK72"/>
    <mergeCell ref="LJZ72:LKB72"/>
    <mergeCell ref="LEC72:LEE72"/>
    <mergeCell ref="LET72:LEV72"/>
    <mergeCell ref="LFK72:LFM72"/>
    <mergeCell ref="LGB72:LGD72"/>
    <mergeCell ref="LGS72:LGU72"/>
    <mergeCell ref="LAV72:LAX72"/>
    <mergeCell ref="LBM72:LBO72"/>
    <mergeCell ref="LCD72:LCF72"/>
    <mergeCell ref="LCU72:LCW72"/>
    <mergeCell ref="LDL72:LDN72"/>
    <mergeCell ref="KXO72:KXQ72"/>
    <mergeCell ref="KYF72:KYH72"/>
    <mergeCell ref="KYW72:KYY72"/>
    <mergeCell ref="KZN72:KZP72"/>
    <mergeCell ref="LAE72:LAG72"/>
    <mergeCell ref="KUH72:KUJ72"/>
    <mergeCell ref="KUY72:KVA72"/>
    <mergeCell ref="KVP72:KVR72"/>
    <mergeCell ref="KWG72:KWI72"/>
    <mergeCell ref="KWX72:KWZ72"/>
    <mergeCell ref="KRA72:KRC72"/>
    <mergeCell ref="KRR72:KRT72"/>
    <mergeCell ref="KSI72:KSK72"/>
    <mergeCell ref="KSZ72:KTB72"/>
    <mergeCell ref="KTQ72:KTS72"/>
    <mergeCell ref="KNT72:KNV72"/>
    <mergeCell ref="KOK72:KOM72"/>
    <mergeCell ref="KPB72:KPD72"/>
    <mergeCell ref="KPS72:KPU72"/>
    <mergeCell ref="KQJ72:KQL72"/>
    <mergeCell ref="KKM72:KKO72"/>
    <mergeCell ref="KLD72:KLF72"/>
    <mergeCell ref="KLU72:KLW72"/>
    <mergeCell ref="KML72:KMN72"/>
    <mergeCell ref="KNC72:KNE72"/>
    <mergeCell ref="KHF72:KHH72"/>
    <mergeCell ref="KHW72:KHY72"/>
    <mergeCell ref="KIN72:KIP72"/>
    <mergeCell ref="KJE72:KJG72"/>
    <mergeCell ref="KJV72:KJX72"/>
    <mergeCell ref="KDY72:KEA72"/>
    <mergeCell ref="KEP72:KER72"/>
    <mergeCell ref="KFG72:KFI72"/>
    <mergeCell ref="KFX72:KFZ72"/>
    <mergeCell ref="KGO72:KGQ72"/>
    <mergeCell ref="KAR72:KAT72"/>
    <mergeCell ref="KBI72:KBK72"/>
    <mergeCell ref="KBZ72:KCB72"/>
    <mergeCell ref="KCQ72:KCS72"/>
    <mergeCell ref="KDH72:KDJ72"/>
    <mergeCell ref="JXK72:JXM72"/>
    <mergeCell ref="JYB72:JYD72"/>
    <mergeCell ref="JYS72:JYU72"/>
    <mergeCell ref="JZJ72:JZL72"/>
    <mergeCell ref="KAA72:KAC72"/>
    <mergeCell ref="JUD72:JUF72"/>
    <mergeCell ref="JUU72:JUW72"/>
    <mergeCell ref="JVL72:JVN72"/>
    <mergeCell ref="JWC72:JWE72"/>
    <mergeCell ref="JWT72:JWV72"/>
    <mergeCell ref="JQW72:JQY72"/>
    <mergeCell ref="JRN72:JRP72"/>
    <mergeCell ref="JSE72:JSG72"/>
    <mergeCell ref="JSV72:JSX72"/>
    <mergeCell ref="JTM72:JTO72"/>
    <mergeCell ref="JNP72:JNR72"/>
    <mergeCell ref="JOG72:JOI72"/>
    <mergeCell ref="JOX72:JOZ72"/>
    <mergeCell ref="JPO72:JPQ72"/>
    <mergeCell ref="JQF72:JQH72"/>
    <mergeCell ref="JKI72:JKK72"/>
    <mergeCell ref="JKZ72:JLB72"/>
    <mergeCell ref="JLQ72:JLS72"/>
    <mergeCell ref="JMH72:JMJ72"/>
    <mergeCell ref="JMY72:JNA72"/>
    <mergeCell ref="JHB72:JHD72"/>
    <mergeCell ref="JHS72:JHU72"/>
    <mergeCell ref="JIJ72:JIL72"/>
    <mergeCell ref="JJA72:JJC72"/>
    <mergeCell ref="JJR72:JJT72"/>
    <mergeCell ref="JDU72:JDW72"/>
    <mergeCell ref="JEL72:JEN72"/>
    <mergeCell ref="JFC72:JFE72"/>
    <mergeCell ref="JFT72:JFV72"/>
    <mergeCell ref="JGK72:JGM72"/>
    <mergeCell ref="JAN72:JAP72"/>
    <mergeCell ref="JBE72:JBG72"/>
    <mergeCell ref="JBV72:JBX72"/>
    <mergeCell ref="JCM72:JCO72"/>
    <mergeCell ref="JDD72:JDF72"/>
    <mergeCell ref="IXG72:IXI72"/>
    <mergeCell ref="IXX72:IXZ72"/>
    <mergeCell ref="IYO72:IYQ72"/>
    <mergeCell ref="IZF72:IZH72"/>
    <mergeCell ref="IZW72:IZY72"/>
    <mergeCell ref="ITZ72:IUB72"/>
    <mergeCell ref="IUQ72:IUS72"/>
    <mergeCell ref="IVH72:IVJ72"/>
    <mergeCell ref="IVY72:IWA72"/>
    <mergeCell ref="IWP72:IWR72"/>
    <mergeCell ref="IQS72:IQU72"/>
    <mergeCell ref="IRJ72:IRL72"/>
    <mergeCell ref="ISA72:ISC72"/>
    <mergeCell ref="ISR72:IST72"/>
    <mergeCell ref="ITI72:ITK72"/>
    <mergeCell ref="INL72:INN72"/>
    <mergeCell ref="IOC72:IOE72"/>
    <mergeCell ref="IOT72:IOV72"/>
    <mergeCell ref="IPK72:IPM72"/>
    <mergeCell ref="IQB72:IQD72"/>
    <mergeCell ref="IKE72:IKG72"/>
    <mergeCell ref="IKV72:IKX72"/>
    <mergeCell ref="ILM72:ILO72"/>
    <mergeCell ref="IMD72:IMF72"/>
    <mergeCell ref="IMU72:IMW72"/>
    <mergeCell ref="IGX72:IGZ72"/>
    <mergeCell ref="IHO72:IHQ72"/>
    <mergeCell ref="IIF72:IIH72"/>
    <mergeCell ref="IIW72:IIY72"/>
    <mergeCell ref="IJN72:IJP72"/>
    <mergeCell ref="IDQ72:IDS72"/>
    <mergeCell ref="IEH72:IEJ72"/>
    <mergeCell ref="IEY72:IFA72"/>
    <mergeCell ref="IFP72:IFR72"/>
    <mergeCell ref="IGG72:IGI72"/>
    <mergeCell ref="IAJ72:IAL72"/>
    <mergeCell ref="IBA72:IBC72"/>
    <mergeCell ref="IBR72:IBT72"/>
    <mergeCell ref="ICI72:ICK72"/>
    <mergeCell ref="ICZ72:IDB72"/>
    <mergeCell ref="HXC72:HXE72"/>
    <mergeCell ref="HXT72:HXV72"/>
    <mergeCell ref="HYK72:HYM72"/>
    <mergeCell ref="HZB72:HZD72"/>
    <mergeCell ref="HZS72:HZU72"/>
    <mergeCell ref="HTV72:HTX72"/>
    <mergeCell ref="HUM72:HUO72"/>
    <mergeCell ref="HVD72:HVF72"/>
    <mergeCell ref="HVU72:HVW72"/>
    <mergeCell ref="HWL72:HWN72"/>
    <mergeCell ref="HQO72:HQQ72"/>
    <mergeCell ref="HRF72:HRH72"/>
    <mergeCell ref="HRW72:HRY72"/>
    <mergeCell ref="HSN72:HSP72"/>
    <mergeCell ref="HTE72:HTG72"/>
    <mergeCell ref="HNH72:HNJ72"/>
    <mergeCell ref="HNY72:HOA72"/>
    <mergeCell ref="HOP72:HOR72"/>
    <mergeCell ref="HPG72:HPI72"/>
    <mergeCell ref="HPX72:HPZ72"/>
    <mergeCell ref="HKA72:HKC72"/>
    <mergeCell ref="HKR72:HKT72"/>
    <mergeCell ref="HLI72:HLK72"/>
    <mergeCell ref="HLZ72:HMB72"/>
    <mergeCell ref="HMQ72:HMS72"/>
    <mergeCell ref="HGT72:HGV72"/>
    <mergeCell ref="HHK72:HHM72"/>
    <mergeCell ref="HIB72:HID72"/>
    <mergeCell ref="HIS72:HIU72"/>
    <mergeCell ref="HJJ72:HJL72"/>
    <mergeCell ref="HDM72:HDO72"/>
    <mergeCell ref="HED72:HEF72"/>
    <mergeCell ref="HEU72:HEW72"/>
    <mergeCell ref="HFL72:HFN72"/>
    <mergeCell ref="HGC72:HGE72"/>
    <mergeCell ref="HAF72:HAH72"/>
    <mergeCell ref="HAW72:HAY72"/>
    <mergeCell ref="HBN72:HBP72"/>
    <mergeCell ref="HCE72:HCG72"/>
    <mergeCell ref="HCV72:HCX72"/>
    <mergeCell ref="GWY72:GXA72"/>
    <mergeCell ref="GXP72:GXR72"/>
    <mergeCell ref="GYG72:GYI72"/>
    <mergeCell ref="GYX72:GYZ72"/>
    <mergeCell ref="GZO72:GZQ72"/>
    <mergeCell ref="GTR72:GTT72"/>
    <mergeCell ref="GUI72:GUK72"/>
    <mergeCell ref="GUZ72:GVB72"/>
    <mergeCell ref="GVQ72:GVS72"/>
    <mergeCell ref="GWH72:GWJ72"/>
    <mergeCell ref="GQK72:GQM72"/>
    <mergeCell ref="GRB72:GRD72"/>
    <mergeCell ref="GRS72:GRU72"/>
    <mergeCell ref="GSJ72:GSL72"/>
    <mergeCell ref="GTA72:GTC72"/>
    <mergeCell ref="GND72:GNF72"/>
    <mergeCell ref="GNU72:GNW72"/>
    <mergeCell ref="GOL72:GON72"/>
    <mergeCell ref="GPC72:GPE72"/>
    <mergeCell ref="GPT72:GPV72"/>
    <mergeCell ref="GJW72:GJY72"/>
    <mergeCell ref="GKN72:GKP72"/>
    <mergeCell ref="GLE72:GLG72"/>
    <mergeCell ref="GLV72:GLX72"/>
    <mergeCell ref="GMM72:GMO72"/>
    <mergeCell ref="GGP72:GGR72"/>
    <mergeCell ref="GHG72:GHI72"/>
    <mergeCell ref="GHX72:GHZ72"/>
    <mergeCell ref="GIO72:GIQ72"/>
    <mergeCell ref="GJF72:GJH72"/>
    <mergeCell ref="GDI72:GDK72"/>
    <mergeCell ref="GDZ72:GEB72"/>
    <mergeCell ref="GEQ72:GES72"/>
    <mergeCell ref="GFH72:GFJ72"/>
    <mergeCell ref="GFY72:GGA72"/>
    <mergeCell ref="GAB72:GAD72"/>
    <mergeCell ref="GAS72:GAU72"/>
    <mergeCell ref="GBJ72:GBL72"/>
    <mergeCell ref="GCA72:GCC72"/>
    <mergeCell ref="GCR72:GCT72"/>
    <mergeCell ref="FWU72:FWW72"/>
    <mergeCell ref="FXL72:FXN72"/>
    <mergeCell ref="FYC72:FYE72"/>
    <mergeCell ref="FYT72:FYV72"/>
    <mergeCell ref="FZK72:FZM72"/>
    <mergeCell ref="FTN72:FTP72"/>
    <mergeCell ref="FUE72:FUG72"/>
    <mergeCell ref="FUV72:FUX72"/>
    <mergeCell ref="FVM72:FVO72"/>
    <mergeCell ref="FWD72:FWF72"/>
    <mergeCell ref="FQG72:FQI72"/>
    <mergeCell ref="FQX72:FQZ72"/>
    <mergeCell ref="FRO72:FRQ72"/>
    <mergeCell ref="FSF72:FSH72"/>
    <mergeCell ref="FSW72:FSY72"/>
    <mergeCell ref="FMZ72:FNB72"/>
    <mergeCell ref="FNQ72:FNS72"/>
    <mergeCell ref="FOH72:FOJ72"/>
    <mergeCell ref="FOY72:FPA72"/>
    <mergeCell ref="FPP72:FPR72"/>
    <mergeCell ref="FJS72:FJU72"/>
    <mergeCell ref="FKJ72:FKL72"/>
    <mergeCell ref="FLA72:FLC72"/>
    <mergeCell ref="FLR72:FLT72"/>
    <mergeCell ref="FMI72:FMK72"/>
    <mergeCell ref="FGL72:FGN72"/>
    <mergeCell ref="FHC72:FHE72"/>
    <mergeCell ref="FHT72:FHV72"/>
    <mergeCell ref="FIK72:FIM72"/>
    <mergeCell ref="FJB72:FJD72"/>
    <mergeCell ref="FDE72:FDG72"/>
    <mergeCell ref="FDV72:FDX72"/>
    <mergeCell ref="FEM72:FEO72"/>
    <mergeCell ref="FFD72:FFF72"/>
    <mergeCell ref="FFU72:FFW72"/>
    <mergeCell ref="EZX72:EZZ72"/>
    <mergeCell ref="FAO72:FAQ72"/>
    <mergeCell ref="FBF72:FBH72"/>
    <mergeCell ref="FBW72:FBY72"/>
    <mergeCell ref="FCN72:FCP72"/>
    <mergeCell ref="EWQ72:EWS72"/>
    <mergeCell ref="EXH72:EXJ72"/>
    <mergeCell ref="EXY72:EYA72"/>
    <mergeCell ref="EYP72:EYR72"/>
    <mergeCell ref="EZG72:EZI72"/>
    <mergeCell ref="ETJ72:ETL72"/>
    <mergeCell ref="EUA72:EUC72"/>
    <mergeCell ref="EUR72:EUT72"/>
    <mergeCell ref="EVI72:EVK72"/>
    <mergeCell ref="EVZ72:EWB72"/>
    <mergeCell ref="EQC72:EQE72"/>
    <mergeCell ref="EQT72:EQV72"/>
    <mergeCell ref="ERK72:ERM72"/>
    <mergeCell ref="ESB72:ESD72"/>
    <mergeCell ref="ESS72:ESU72"/>
    <mergeCell ref="EMV72:EMX72"/>
    <mergeCell ref="ENM72:ENO72"/>
    <mergeCell ref="EOD72:EOF72"/>
    <mergeCell ref="EOU72:EOW72"/>
    <mergeCell ref="EPL72:EPN72"/>
    <mergeCell ref="EJO72:EJQ72"/>
    <mergeCell ref="EKF72:EKH72"/>
    <mergeCell ref="EKW72:EKY72"/>
    <mergeCell ref="ELN72:ELP72"/>
    <mergeCell ref="EME72:EMG72"/>
    <mergeCell ref="EGH72:EGJ72"/>
    <mergeCell ref="EGY72:EHA72"/>
    <mergeCell ref="EHP72:EHR72"/>
    <mergeCell ref="EIG72:EII72"/>
    <mergeCell ref="EIX72:EIZ72"/>
    <mergeCell ref="EDA72:EDC72"/>
    <mergeCell ref="EDR72:EDT72"/>
    <mergeCell ref="EEI72:EEK72"/>
    <mergeCell ref="EEZ72:EFB72"/>
    <mergeCell ref="EFQ72:EFS72"/>
    <mergeCell ref="DZT72:DZV72"/>
    <mergeCell ref="EAK72:EAM72"/>
    <mergeCell ref="EBB72:EBD72"/>
    <mergeCell ref="EBS72:EBU72"/>
    <mergeCell ref="ECJ72:ECL72"/>
    <mergeCell ref="DWM72:DWO72"/>
    <mergeCell ref="DXD72:DXF72"/>
    <mergeCell ref="DXU72:DXW72"/>
    <mergeCell ref="DYL72:DYN72"/>
    <mergeCell ref="DZC72:DZE72"/>
    <mergeCell ref="DTF72:DTH72"/>
    <mergeCell ref="DTW72:DTY72"/>
    <mergeCell ref="DUN72:DUP72"/>
    <mergeCell ref="DVE72:DVG72"/>
    <mergeCell ref="DVV72:DVX72"/>
    <mergeCell ref="DPY72:DQA72"/>
    <mergeCell ref="DQP72:DQR72"/>
    <mergeCell ref="DRG72:DRI72"/>
    <mergeCell ref="DRX72:DRZ72"/>
    <mergeCell ref="DSO72:DSQ72"/>
    <mergeCell ref="DMR72:DMT72"/>
    <mergeCell ref="DNI72:DNK72"/>
    <mergeCell ref="DNZ72:DOB72"/>
    <mergeCell ref="DOQ72:DOS72"/>
    <mergeCell ref="DPH72:DPJ72"/>
    <mergeCell ref="DJK72:DJM72"/>
    <mergeCell ref="DKB72:DKD72"/>
    <mergeCell ref="DKS72:DKU72"/>
    <mergeCell ref="DLJ72:DLL72"/>
    <mergeCell ref="DMA72:DMC72"/>
    <mergeCell ref="DGD72:DGF72"/>
    <mergeCell ref="DGU72:DGW72"/>
    <mergeCell ref="DHL72:DHN72"/>
    <mergeCell ref="DIC72:DIE72"/>
    <mergeCell ref="DIT72:DIV72"/>
    <mergeCell ref="DCW72:DCY72"/>
    <mergeCell ref="DDN72:DDP72"/>
    <mergeCell ref="DEE72:DEG72"/>
    <mergeCell ref="DEV72:DEX72"/>
    <mergeCell ref="DFM72:DFO72"/>
    <mergeCell ref="CZP72:CZR72"/>
    <mergeCell ref="DAG72:DAI72"/>
    <mergeCell ref="DAX72:DAZ72"/>
    <mergeCell ref="DBO72:DBQ72"/>
    <mergeCell ref="DCF72:DCH72"/>
    <mergeCell ref="CWI72:CWK72"/>
    <mergeCell ref="CWZ72:CXB72"/>
    <mergeCell ref="CXQ72:CXS72"/>
    <mergeCell ref="CYH72:CYJ72"/>
    <mergeCell ref="CYY72:CZA72"/>
    <mergeCell ref="CTB72:CTD72"/>
    <mergeCell ref="CTS72:CTU72"/>
    <mergeCell ref="CUJ72:CUL72"/>
    <mergeCell ref="CVA72:CVC72"/>
    <mergeCell ref="CVR72:CVT72"/>
    <mergeCell ref="CPU72:CPW72"/>
    <mergeCell ref="CQL72:CQN72"/>
    <mergeCell ref="CRC72:CRE72"/>
    <mergeCell ref="CRT72:CRV72"/>
    <mergeCell ref="CSK72:CSM72"/>
    <mergeCell ref="CMN72:CMP72"/>
    <mergeCell ref="CNE72:CNG72"/>
    <mergeCell ref="CNV72:CNX72"/>
    <mergeCell ref="COM72:COO72"/>
    <mergeCell ref="CPD72:CPF72"/>
    <mergeCell ref="CJG72:CJI72"/>
    <mergeCell ref="CJX72:CJZ72"/>
    <mergeCell ref="CKO72:CKQ72"/>
    <mergeCell ref="CLF72:CLH72"/>
    <mergeCell ref="CLW72:CLY72"/>
    <mergeCell ref="CFZ72:CGB72"/>
    <mergeCell ref="CGQ72:CGS72"/>
    <mergeCell ref="CHH72:CHJ72"/>
    <mergeCell ref="CHY72:CIA72"/>
    <mergeCell ref="CIP72:CIR72"/>
    <mergeCell ref="CCS72:CCU72"/>
    <mergeCell ref="CDJ72:CDL72"/>
    <mergeCell ref="CEA72:CEC72"/>
    <mergeCell ref="CER72:CET72"/>
    <mergeCell ref="CFI72:CFK72"/>
    <mergeCell ref="BZL72:BZN72"/>
    <mergeCell ref="CAC72:CAE72"/>
    <mergeCell ref="CAT72:CAV72"/>
    <mergeCell ref="CBK72:CBM72"/>
    <mergeCell ref="CCB72:CCD72"/>
    <mergeCell ref="BWE72:BWG72"/>
    <mergeCell ref="BWV72:BWX72"/>
    <mergeCell ref="BXM72:BXO72"/>
    <mergeCell ref="BYD72:BYF72"/>
    <mergeCell ref="BYU72:BYW72"/>
    <mergeCell ref="BSX72:BSZ72"/>
    <mergeCell ref="BTO72:BTQ72"/>
    <mergeCell ref="BUF72:BUH72"/>
    <mergeCell ref="BUW72:BUY72"/>
    <mergeCell ref="BVN72:BVP72"/>
    <mergeCell ref="BPQ72:BPS72"/>
    <mergeCell ref="BQH72:BQJ72"/>
    <mergeCell ref="BQY72:BRA72"/>
    <mergeCell ref="BRP72:BRR72"/>
    <mergeCell ref="BSG72:BSI72"/>
    <mergeCell ref="BMJ72:BML72"/>
    <mergeCell ref="BNA72:BNC72"/>
    <mergeCell ref="BNR72:BNT72"/>
    <mergeCell ref="BOI72:BOK72"/>
    <mergeCell ref="BOZ72:BPB72"/>
    <mergeCell ref="BJC72:BJE72"/>
    <mergeCell ref="BJT72:BJV72"/>
    <mergeCell ref="BKK72:BKM72"/>
    <mergeCell ref="BLB72:BLD72"/>
    <mergeCell ref="BLS72:BLU72"/>
    <mergeCell ref="BFV72:BFX72"/>
    <mergeCell ref="BGM72:BGO72"/>
    <mergeCell ref="BHD72:BHF72"/>
    <mergeCell ref="BHU72:BHW72"/>
    <mergeCell ref="BIL72:BIN72"/>
    <mergeCell ref="BCO72:BCQ72"/>
    <mergeCell ref="BDF72:BDH72"/>
    <mergeCell ref="BDW72:BDY72"/>
    <mergeCell ref="BEN72:BEP72"/>
    <mergeCell ref="BFE72:BFG72"/>
    <mergeCell ref="AZH72:AZJ72"/>
    <mergeCell ref="AZY72:BAA72"/>
    <mergeCell ref="BAP72:BAR72"/>
    <mergeCell ref="BBG72:BBI72"/>
    <mergeCell ref="BBX72:BBZ72"/>
    <mergeCell ref="AWA72:AWC72"/>
    <mergeCell ref="AWR72:AWT72"/>
    <mergeCell ref="AXI72:AXK72"/>
    <mergeCell ref="AXZ72:AYB72"/>
    <mergeCell ref="AYQ72:AYS72"/>
    <mergeCell ref="AST72:ASV72"/>
    <mergeCell ref="ATK72:ATM72"/>
    <mergeCell ref="AUB72:AUD72"/>
    <mergeCell ref="AUS72:AUU72"/>
    <mergeCell ref="AVJ72:AVL72"/>
    <mergeCell ref="APM72:APO72"/>
    <mergeCell ref="AQD72:AQF72"/>
    <mergeCell ref="AQU72:AQW72"/>
    <mergeCell ref="ARL72:ARN72"/>
    <mergeCell ref="ASC72:ASE72"/>
    <mergeCell ref="AMF72:AMH72"/>
    <mergeCell ref="AMW72:AMY72"/>
    <mergeCell ref="ANN72:ANP72"/>
    <mergeCell ref="AOE72:AOG72"/>
    <mergeCell ref="AOV72:AOX72"/>
    <mergeCell ref="AIY72:AJA72"/>
    <mergeCell ref="AJP72:AJR72"/>
    <mergeCell ref="AKG72:AKI72"/>
    <mergeCell ref="AKX72:AKZ72"/>
    <mergeCell ref="ALO72:ALQ72"/>
    <mergeCell ref="AFR72:AFT72"/>
    <mergeCell ref="AGI72:AGK72"/>
    <mergeCell ref="AGZ72:AHB72"/>
    <mergeCell ref="AHQ72:AHS72"/>
    <mergeCell ref="AIH72:AIJ72"/>
    <mergeCell ref="ACK72:ACM72"/>
    <mergeCell ref="ADB72:ADD72"/>
    <mergeCell ref="ADS72:ADU72"/>
    <mergeCell ref="AEJ72:AEL72"/>
    <mergeCell ref="AFA72:AFC72"/>
    <mergeCell ref="ZD72:ZF72"/>
    <mergeCell ref="ZU72:ZW72"/>
    <mergeCell ref="AAL72:AAN72"/>
    <mergeCell ref="ABC72:ABE72"/>
    <mergeCell ref="ABT72:ABV72"/>
    <mergeCell ref="VW72:VY72"/>
    <mergeCell ref="WN72:WP72"/>
    <mergeCell ref="XE72:XG72"/>
    <mergeCell ref="XV72:XX72"/>
    <mergeCell ref="YM72:YO72"/>
    <mergeCell ref="SP72:SR72"/>
    <mergeCell ref="TG72:TI72"/>
    <mergeCell ref="TX72:TZ72"/>
    <mergeCell ref="UO72:UQ72"/>
    <mergeCell ref="VF72:VH72"/>
    <mergeCell ref="PI72:PK72"/>
    <mergeCell ref="PZ72:QB72"/>
    <mergeCell ref="QQ72:QS72"/>
    <mergeCell ref="RH72:RJ72"/>
    <mergeCell ref="RY72:SA72"/>
    <mergeCell ref="MS72:MU72"/>
    <mergeCell ref="NJ72:NL72"/>
    <mergeCell ref="OA72:OC72"/>
    <mergeCell ref="OR72:OT72"/>
    <mergeCell ref="IU72:IW72"/>
    <mergeCell ref="JL72:JN72"/>
    <mergeCell ref="KC72:KE72"/>
    <mergeCell ref="KT72:KV72"/>
    <mergeCell ref="LK72:LM72"/>
    <mergeCell ref="FN72:FP72"/>
    <mergeCell ref="GE72:GG72"/>
    <mergeCell ref="GV72:GX72"/>
    <mergeCell ref="HM72:HO72"/>
    <mergeCell ref="ID72:IF72"/>
    <mergeCell ref="CG72:CI72"/>
    <mergeCell ref="CX72:CZ72"/>
    <mergeCell ref="DO72:DQ72"/>
    <mergeCell ref="EF72:EH72"/>
    <mergeCell ref="EW72:EY72"/>
    <mergeCell ref="Q72:S72"/>
    <mergeCell ref="AH72:AJ72"/>
    <mergeCell ref="AY72:BA72"/>
    <mergeCell ref="BP72:BR72"/>
    <mergeCell ref="XCA70:XCC70"/>
    <mergeCell ref="XCR70:XCT70"/>
    <mergeCell ref="XDI70:XDK70"/>
    <mergeCell ref="XDZ70:XEB70"/>
    <mergeCell ref="XEQ70:XES70"/>
    <mergeCell ref="WYT70:WYV70"/>
    <mergeCell ref="WZK70:WZM70"/>
    <mergeCell ref="XAB70:XAD70"/>
    <mergeCell ref="XAS70:XAU70"/>
    <mergeCell ref="XBJ70:XBL70"/>
    <mergeCell ref="WVM70:WVO70"/>
    <mergeCell ref="WWD70:WWF70"/>
    <mergeCell ref="WWU70:WWW70"/>
    <mergeCell ref="WXL70:WXN70"/>
    <mergeCell ref="WYC70:WYE70"/>
    <mergeCell ref="WSF70:WSH70"/>
    <mergeCell ref="WSW70:WSY70"/>
    <mergeCell ref="WTN70:WTP70"/>
    <mergeCell ref="WUE70:WUG70"/>
    <mergeCell ref="WUV70:WUX70"/>
    <mergeCell ref="WOY70:WPA70"/>
    <mergeCell ref="WPP70:WPR70"/>
    <mergeCell ref="WQG70:WQI70"/>
    <mergeCell ref="WQX70:WQZ70"/>
    <mergeCell ref="WRO70:WRQ70"/>
    <mergeCell ref="WLR70:WLT70"/>
    <mergeCell ref="WMI70:WMK70"/>
    <mergeCell ref="MB72:MD72"/>
    <mergeCell ref="WMZ70:WNB70"/>
    <mergeCell ref="WNQ70:WNS70"/>
    <mergeCell ref="WOH70:WOJ70"/>
    <mergeCell ref="WIK70:WIM70"/>
    <mergeCell ref="WJB70:WJD70"/>
    <mergeCell ref="WJS70:WJU70"/>
    <mergeCell ref="WKJ70:WKL70"/>
    <mergeCell ref="WLA70:WLC70"/>
    <mergeCell ref="WFD70:WFF70"/>
    <mergeCell ref="WFU70:WFW70"/>
    <mergeCell ref="WGL70:WGN70"/>
    <mergeCell ref="WHC70:WHE70"/>
    <mergeCell ref="WHT70:WHV70"/>
    <mergeCell ref="WBW70:WBY70"/>
    <mergeCell ref="WCN70:WCP70"/>
    <mergeCell ref="WDE70:WDG70"/>
    <mergeCell ref="WDV70:WDX70"/>
    <mergeCell ref="WEM70:WEO70"/>
    <mergeCell ref="VYP70:VYR70"/>
    <mergeCell ref="VZG70:VZI70"/>
    <mergeCell ref="VZX70:VZZ70"/>
    <mergeCell ref="WAO70:WAQ70"/>
    <mergeCell ref="WBF70:WBH70"/>
    <mergeCell ref="VVI70:VVK70"/>
    <mergeCell ref="VVZ70:VWB70"/>
    <mergeCell ref="VWQ70:VWS70"/>
    <mergeCell ref="VXH70:VXJ70"/>
    <mergeCell ref="VXY70:VYA70"/>
    <mergeCell ref="VSB70:VSD70"/>
    <mergeCell ref="VSS70:VSU70"/>
    <mergeCell ref="VTJ70:VTL70"/>
    <mergeCell ref="VUA70:VUC70"/>
    <mergeCell ref="VUR70:VUT70"/>
    <mergeCell ref="VOU70:VOW70"/>
    <mergeCell ref="VPL70:VPN70"/>
    <mergeCell ref="VQC70:VQE70"/>
    <mergeCell ref="VQT70:VQV70"/>
    <mergeCell ref="VRK70:VRM70"/>
    <mergeCell ref="VLN70:VLP70"/>
    <mergeCell ref="VME70:VMG70"/>
    <mergeCell ref="VMV70:VMX70"/>
    <mergeCell ref="VNM70:VNO70"/>
    <mergeCell ref="VOD70:VOF70"/>
    <mergeCell ref="VIG70:VII70"/>
    <mergeCell ref="VIX70:VIZ70"/>
    <mergeCell ref="VJO70:VJQ70"/>
    <mergeCell ref="VKF70:VKH70"/>
    <mergeCell ref="VKW70:VKY70"/>
    <mergeCell ref="VEZ70:VFB70"/>
    <mergeCell ref="VFQ70:VFS70"/>
    <mergeCell ref="VGH70:VGJ70"/>
    <mergeCell ref="VGY70:VHA70"/>
    <mergeCell ref="VHP70:VHR70"/>
    <mergeCell ref="VBS70:VBU70"/>
    <mergeCell ref="VCJ70:VCL70"/>
    <mergeCell ref="VDA70:VDC70"/>
    <mergeCell ref="VDR70:VDT70"/>
    <mergeCell ref="VEI70:VEK70"/>
    <mergeCell ref="UYL70:UYN70"/>
    <mergeCell ref="UZC70:UZE70"/>
    <mergeCell ref="UZT70:UZV70"/>
    <mergeCell ref="VAK70:VAM70"/>
    <mergeCell ref="VBB70:VBD70"/>
    <mergeCell ref="UVE70:UVG70"/>
    <mergeCell ref="UVV70:UVX70"/>
    <mergeCell ref="UWM70:UWO70"/>
    <mergeCell ref="UXD70:UXF70"/>
    <mergeCell ref="UXU70:UXW70"/>
    <mergeCell ref="URX70:URZ70"/>
    <mergeCell ref="USO70:USQ70"/>
    <mergeCell ref="UTF70:UTH70"/>
    <mergeCell ref="UTW70:UTY70"/>
    <mergeCell ref="UUN70:UUP70"/>
    <mergeCell ref="UOQ70:UOS70"/>
    <mergeCell ref="UPH70:UPJ70"/>
    <mergeCell ref="UPY70:UQA70"/>
    <mergeCell ref="UQP70:UQR70"/>
    <mergeCell ref="URG70:URI70"/>
    <mergeCell ref="ULJ70:ULL70"/>
    <mergeCell ref="UMA70:UMC70"/>
    <mergeCell ref="UMR70:UMT70"/>
    <mergeCell ref="UNI70:UNK70"/>
    <mergeCell ref="UNZ70:UOB70"/>
    <mergeCell ref="UIC70:UIE70"/>
    <mergeCell ref="UIT70:UIV70"/>
    <mergeCell ref="UJK70:UJM70"/>
    <mergeCell ref="UKB70:UKD70"/>
    <mergeCell ref="UKS70:UKU70"/>
    <mergeCell ref="UEV70:UEX70"/>
    <mergeCell ref="UFM70:UFO70"/>
    <mergeCell ref="UGD70:UGF70"/>
    <mergeCell ref="UGU70:UGW70"/>
    <mergeCell ref="UHL70:UHN70"/>
    <mergeCell ref="UBO70:UBQ70"/>
    <mergeCell ref="UCF70:UCH70"/>
    <mergeCell ref="UCW70:UCY70"/>
    <mergeCell ref="UDN70:UDP70"/>
    <mergeCell ref="UEE70:UEG70"/>
    <mergeCell ref="TYH70:TYJ70"/>
    <mergeCell ref="TYY70:TZA70"/>
    <mergeCell ref="TZP70:TZR70"/>
    <mergeCell ref="UAG70:UAI70"/>
    <mergeCell ref="UAX70:UAZ70"/>
    <mergeCell ref="TVA70:TVC70"/>
    <mergeCell ref="TVR70:TVT70"/>
    <mergeCell ref="TWI70:TWK70"/>
    <mergeCell ref="TWZ70:TXB70"/>
    <mergeCell ref="TXQ70:TXS70"/>
    <mergeCell ref="TRT70:TRV70"/>
    <mergeCell ref="TSK70:TSM70"/>
    <mergeCell ref="TTB70:TTD70"/>
    <mergeCell ref="TTS70:TTU70"/>
    <mergeCell ref="TUJ70:TUL70"/>
    <mergeCell ref="TOM70:TOO70"/>
    <mergeCell ref="TPD70:TPF70"/>
    <mergeCell ref="TPU70:TPW70"/>
    <mergeCell ref="TQL70:TQN70"/>
    <mergeCell ref="TRC70:TRE70"/>
    <mergeCell ref="TLF70:TLH70"/>
    <mergeCell ref="TLW70:TLY70"/>
    <mergeCell ref="TMN70:TMP70"/>
    <mergeCell ref="TNE70:TNG70"/>
    <mergeCell ref="TNV70:TNX70"/>
    <mergeCell ref="THY70:TIA70"/>
    <mergeCell ref="TIP70:TIR70"/>
    <mergeCell ref="TJG70:TJI70"/>
    <mergeCell ref="TJX70:TJZ70"/>
    <mergeCell ref="TKO70:TKQ70"/>
    <mergeCell ref="TER70:TET70"/>
    <mergeCell ref="TFI70:TFK70"/>
    <mergeCell ref="TFZ70:TGB70"/>
    <mergeCell ref="TGQ70:TGS70"/>
    <mergeCell ref="THH70:THJ70"/>
    <mergeCell ref="TBK70:TBM70"/>
    <mergeCell ref="TCB70:TCD70"/>
    <mergeCell ref="TCS70:TCU70"/>
    <mergeCell ref="TDJ70:TDL70"/>
    <mergeCell ref="TEA70:TEC70"/>
    <mergeCell ref="SYD70:SYF70"/>
    <mergeCell ref="SYU70:SYW70"/>
    <mergeCell ref="SZL70:SZN70"/>
    <mergeCell ref="TAC70:TAE70"/>
    <mergeCell ref="TAT70:TAV70"/>
    <mergeCell ref="SUW70:SUY70"/>
    <mergeCell ref="SVN70:SVP70"/>
    <mergeCell ref="SWE70:SWG70"/>
    <mergeCell ref="SWV70:SWX70"/>
    <mergeCell ref="SXM70:SXO70"/>
    <mergeCell ref="SRP70:SRR70"/>
    <mergeCell ref="SSG70:SSI70"/>
    <mergeCell ref="SSX70:SSZ70"/>
    <mergeCell ref="STO70:STQ70"/>
    <mergeCell ref="SUF70:SUH70"/>
    <mergeCell ref="SOI70:SOK70"/>
    <mergeCell ref="SOZ70:SPB70"/>
    <mergeCell ref="SPQ70:SPS70"/>
    <mergeCell ref="SQH70:SQJ70"/>
    <mergeCell ref="SQY70:SRA70"/>
    <mergeCell ref="SLB70:SLD70"/>
    <mergeCell ref="SLS70:SLU70"/>
    <mergeCell ref="SMJ70:SML70"/>
    <mergeCell ref="SNA70:SNC70"/>
    <mergeCell ref="SNR70:SNT70"/>
    <mergeCell ref="SHU70:SHW70"/>
    <mergeCell ref="SIL70:SIN70"/>
    <mergeCell ref="SJC70:SJE70"/>
    <mergeCell ref="SJT70:SJV70"/>
    <mergeCell ref="SKK70:SKM70"/>
    <mergeCell ref="SEN70:SEP70"/>
    <mergeCell ref="SFE70:SFG70"/>
    <mergeCell ref="SFV70:SFX70"/>
    <mergeCell ref="SGM70:SGO70"/>
    <mergeCell ref="SHD70:SHF70"/>
    <mergeCell ref="SBG70:SBI70"/>
    <mergeCell ref="SBX70:SBZ70"/>
    <mergeCell ref="SCO70:SCQ70"/>
    <mergeCell ref="SDF70:SDH70"/>
    <mergeCell ref="SDW70:SDY70"/>
    <mergeCell ref="RXZ70:RYB70"/>
    <mergeCell ref="RYQ70:RYS70"/>
    <mergeCell ref="RZH70:RZJ70"/>
    <mergeCell ref="RZY70:SAA70"/>
    <mergeCell ref="SAP70:SAR70"/>
    <mergeCell ref="RUS70:RUU70"/>
    <mergeCell ref="RVJ70:RVL70"/>
    <mergeCell ref="RWA70:RWC70"/>
    <mergeCell ref="RWR70:RWT70"/>
    <mergeCell ref="RXI70:RXK70"/>
    <mergeCell ref="RRL70:RRN70"/>
    <mergeCell ref="RSC70:RSE70"/>
    <mergeCell ref="RST70:RSV70"/>
    <mergeCell ref="RTK70:RTM70"/>
    <mergeCell ref="RUB70:RUD70"/>
    <mergeCell ref="ROE70:ROG70"/>
    <mergeCell ref="ROV70:ROX70"/>
    <mergeCell ref="RPM70:RPO70"/>
    <mergeCell ref="RQD70:RQF70"/>
    <mergeCell ref="RQU70:RQW70"/>
    <mergeCell ref="RKX70:RKZ70"/>
    <mergeCell ref="RLO70:RLQ70"/>
    <mergeCell ref="RMF70:RMH70"/>
    <mergeCell ref="RMW70:RMY70"/>
    <mergeCell ref="RNN70:RNP70"/>
    <mergeCell ref="RHQ70:RHS70"/>
    <mergeCell ref="RIH70:RIJ70"/>
    <mergeCell ref="RIY70:RJA70"/>
    <mergeCell ref="RJP70:RJR70"/>
    <mergeCell ref="RKG70:RKI70"/>
    <mergeCell ref="REJ70:REL70"/>
    <mergeCell ref="RFA70:RFC70"/>
    <mergeCell ref="RFR70:RFT70"/>
    <mergeCell ref="RGI70:RGK70"/>
    <mergeCell ref="RGZ70:RHB70"/>
    <mergeCell ref="RBC70:RBE70"/>
    <mergeCell ref="RBT70:RBV70"/>
    <mergeCell ref="RCK70:RCM70"/>
    <mergeCell ref="RDB70:RDD70"/>
    <mergeCell ref="RDS70:RDU70"/>
    <mergeCell ref="QXV70:QXX70"/>
    <mergeCell ref="QYM70:QYO70"/>
    <mergeCell ref="QZD70:QZF70"/>
    <mergeCell ref="QZU70:QZW70"/>
    <mergeCell ref="RAL70:RAN70"/>
    <mergeCell ref="QUO70:QUQ70"/>
    <mergeCell ref="QVF70:QVH70"/>
    <mergeCell ref="QVW70:QVY70"/>
    <mergeCell ref="QWN70:QWP70"/>
    <mergeCell ref="QXE70:QXG70"/>
    <mergeCell ref="QRH70:QRJ70"/>
    <mergeCell ref="QRY70:QSA70"/>
    <mergeCell ref="QSP70:QSR70"/>
    <mergeCell ref="QTG70:QTI70"/>
    <mergeCell ref="QTX70:QTZ70"/>
    <mergeCell ref="QOA70:QOC70"/>
    <mergeCell ref="QOR70:QOT70"/>
    <mergeCell ref="QPI70:QPK70"/>
    <mergeCell ref="QPZ70:QQB70"/>
    <mergeCell ref="QQQ70:QQS70"/>
    <mergeCell ref="QKT70:QKV70"/>
    <mergeCell ref="QLK70:QLM70"/>
    <mergeCell ref="QMB70:QMD70"/>
    <mergeCell ref="QMS70:QMU70"/>
    <mergeCell ref="QNJ70:QNL70"/>
    <mergeCell ref="QHM70:QHO70"/>
    <mergeCell ref="QID70:QIF70"/>
    <mergeCell ref="QIU70:QIW70"/>
    <mergeCell ref="QJL70:QJN70"/>
    <mergeCell ref="QKC70:QKE70"/>
    <mergeCell ref="QEF70:QEH70"/>
    <mergeCell ref="QEW70:QEY70"/>
    <mergeCell ref="QFN70:QFP70"/>
    <mergeCell ref="QGE70:QGG70"/>
    <mergeCell ref="QGV70:QGX70"/>
    <mergeCell ref="QAY70:QBA70"/>
    <mergeCell ref="QBP70:QBR70"/>
    <mergeCell ref="QCG70:QCI70"/>
    <mergeCell ref="QCX70:QCZ70"/>
    <mergeCell ref="QDO70:QDQ70"/>
    <mergeCell ref="PXR70:PXT70"/>
    <mergeCell ref="PYI70:PYK70"/>
    <mergeCell ref="PYZ70:PZB70"/>
    <mergeCell ref="PZQ70:PZS70"/>
    <mergeCell ref="QAH70:QAJ70"/>
    <mergeCell ref="PUK70:PUM70"/>
    <mergeCell ref="PVB70:PVD70"/>
    <mergeCell ref="PVS70:PVU70"/>
    <mergeCell ref="PWJ70:PWL70"/>
    <mergeCell ref="PXA70:PXC70"/>
    <mergeCell ref="PRD70:PRF70"/>
    <mergeCell ref="PRU70:PRW70"/>
    <mergeCell ref="PSL70:PSN70"/>
    <mergeCell ref="PTC70:PTE70"/>
    <mergeCell ref="PTT70:PTV70"/>
    <mergeCell ref="PNW70:PNY70"/>
    <mergeCell ref="PON70:POP70"/>
    <mergeCell ref="PPE70:PPG70"/>
    <mergeCell ref="PPV70:PPX70"/>
    <mergeCell ref="PQM70:PQO70"/>
    <mergeCell ref="PKP70:PKR70"/>
    <mergeCell ref="PLG70:PLI70"/>
    <mergeCell ref="PLX70:PLZ70"/>
    <mergeCell ref="PMO70:PMQ70"/>
    <mergeCell ref="PNF70:PNH70"/>
    <mergeCell ref="PHI70:PHK70"/>
    <mergeCell ref="PHZ70:PIB70"/>
    <mergeCell ref="PIQ70:PIS70"/>
    <mergeCell ref="PJH70:PJJ70"/>
    <mergeCell ref="PJY70:PKA70"/>
    <mergeCell ref="PEB70:PED70"/>
    <mergeCell ref="PES70:PEU70"/>
    <mergeCell ref="PFJ70:PFL70"/>
    <mergeCell ref="PGA70:PGC70"/>
    <mergeCell ref="PGR70:PGT70"/>
    <mergeCell ref="PAU70:PAW70"/>
    <mergeCell ref="PBL70:PBN70"/>
    <mergeCell ref="PCC70:PCE70"/>
    <mergeCell ref="PCT70:PCV70"/>
    <mergeCell ref="PDK70:PDM70"/>
    <mergeCell ref="OXN70:OXP70"/>
    <mergeCell ref="OYE70:OYG70"/>
    <mergeCell ref="OYV70:OYX70"/>
    <mergeCell ref="OZM70:OZO70"/>
    <mergeCell ref="PAD70:PAF70"/>
    <mergeCell ref="OUG70:OUI70"/>
    <mergeCell ref="OUX70:OUZ70"/>
    <mergeCell ref="OVO70:OVQ70"/>
    <mergeCell ref="OWF70:OWH70"/>
    <mergeCell ref="OWW70:OWY70"/>
    <mergeCell ref="OQZ70:ORB70"/>
    <mergeCell ref="ORQ70:ORS70"/>
    <mergeCell ref="OSH70:OSJ70"/>
    <mergeCell ref="OSY70:OTA70"/>
    <mergeCell ref="OTP70:OTR70"/>
    <mergeCell ref="ONS70:ONU70"/>
    <mergeCell ref="OOJ70:OOL70"/>
    <mergeCell ref="OPA70:OPC70"/>
    <mergeCell ref="OPR70:OPT70"/>
    <mergeCell ref="OQI70:OQK70"/>
    <mergeCell ref="OKL70:OKN70"/>
    <mergeCell ref="OLC70:OLE70"/>
    <mergeCell ref="OLT70:OLV70"/>
    <mergeCell ref="OMK70:OMM70"/>
    <mergeCell ref="ONB70:OND70"/>
    <mergeCell ref="OHE70:OHG70"/>
    <mergeCell ref="OHV70:OHX70"/>
    <mergeCell ref="OIM70:OIO70"/>
    <mergeCell ref="OJD70:OJF70"/>
    <mergeCell ref="OJU70:OJW70"/>
    <mergeCell ref="ODX70:ODZ70"/>
    <mergeCell ref="OEO70:OEQ70"/>
    <mergeCell ref="OFF70:OFH70"/>
    <mergeCell ref="OFW70:OFY70"/>
    <mergeCell ref="OGN70:OGP70"/>
    <mergeCell ref="OAQ70:OAS70"/>
    <mergeCell ref="OBH70:OBJ70"/>
    <mergeCell ref="OBY70:OCA70"/>
    <mergeCell ref="OCP70:OCR70"/>
    <mergeCell ref="ODG70:ODI70"/>
    <mergeCell ref="NXJ70:NXL70"/>
    <mergeCell ref="NYA70:NYC70"/>
    <mergeCell ref="NYR70:NYT70"/>
    <mergeCell ref="NZI70:NZK70"/>
    <mergeCell ref="NZZ70:OAB70"/>
    <mergeCell ref="NUC70:NUE70"/>
    <mergeCell ref="NUT70:NUV70"/>
    <mergeCell ref="NVK70:NVM70"/>
    <mergeCell ref="NWB70:NWD70"/>
    <mergeCell ref="NWS70:NWU70"/>
    <mergeCell ref="NQV70:NQX70"/>
    <mergeCell ref="NRM70:NRO70"/>
    <mergeCell ref="NSD70:NSF70"/>
    <mergeCell ref="NSU70:NSW70"/>
    <mergeCell ref="NTL70:NTN70"/>
    <mergeCell ref="NNO70:NNQ70"/>
    <mergeCell ref="NOF70:NOH70"/>
    <mergeCell ref="NOW70:NOY70"/>
    <mergeCell ref="NPN70:NPP70"/>
    <mergeCell ref="NQE70:NQG70"/>
    <mergeCell ref="NKH70:NKJ70"/>
    <mergeCell ref="NKY70:NLA70"/>
    <mergeCell ref="NLP70:NLR70"/>
    <mergeCell ref="NMG70:NMI70"/>
    <mergeCell ref="NMX70:NMZ70"/>
    <mergeCell ref="NHA70:NHC70"/>
    <mergeCell ref="NHR70:NHT70"/>
    <mergeCell ref="NII70:NIK70"/>
    <mergeCell ref="NIZ70:NJB70"/>
    <mergeCell ref="NJQ70:NJS70"/>
    <mergeCell ref="NDT70:NDV70"/>
    <mergeCell ref="NEK70:NEM70"/>
    <mergeCell ref="NFB70:NFD70"/>
    <mergeCell ref="NFS70:NFU70"/>
    <mergeCell ref="NGJ70:NGL70"/>
    <mergeCell ref="NAM70:NAO70"/>
    <mergeCell ref="NBD70:NBF70"/>
    <mergeCell ref="NBU70:NBW70"/>
    <mergeCell ref="NCL70:NCN70"/>
    <mergeCell ref="NDC70:NDE70"/>
    <mergeCell ref="MXF70:MXH70"/>
    <mergeCell ref="MXW70:MXY70"/>
    <mergeCell ref="MYN70:MYP70"/>
    <mergeCell ref="MZE70:MZG70"/>
    <mergeCell ref="MZV70:MZX70"/>
    <mergeCell ref="MTY70:MUA70"/>
    <mergeCell ref="MUP70:MUR70"/>
    <mergeCell ref="MVG70:MVI70"/>
    <mergeCell ref="MVX70:MVZ70"/>
    <mergeCell ref="MWO70:MWQ70"/>
    <mergeCell ref="MQR70:MQT70"/>
    <mergeCell ref="MRI70:MRK70"/>
    <mergeCell ref="MRZ70:MSB70"/>
    <mergeCell ref="MSQ70:MSS70"/>
    <mergeCell ref="MTH70:MTJ70"/>
    <mergeCell ref="MNK70:MNM70"/>
    <mergeCell ref="MOB70:MOD70"/>
    <mergeCell ref="MOS70:MOU70"/>
    <mergeCell ref="MPJ70:MPL70"/>
    <mergeCell ref="MQA70:MQC70"/>
    <mergeCell ref="MKD70:MKF70"/>
    <mergeCell ref="MKU70:MKW70"/>
    <mergeCell ref="MLL70:MLN70"/>
    <mergeCell ref="MMC70:MME70"/>
    <mergeCell ref="MMT70:MMV70"/>
    <mergeCell ref="MGW70:MGY70"/>
    <mergeCell ref="MHN70:MHP70"/>
    <mergeCell ref="MIE70:MIG70"/>
    <mergeCell ref="MIV70:MIX70"/>
    <mergeCell ref="MJM70:MJO70"/>
    <mergeCell ref="MDP70:MDR70"/>
    <mergeCell ref="MEG70:MEI70"/>
    <mergeCell ref="MEX70:MEZ70"/>
    <mergeCell ref="MFO70:MFQ70"/>
    <mergeCell ref="MGF70:MGH70"/>
    <mergeCell ref="MAI70:MAK70"/>
    <mergeCell ref="MAZ70:MBB70"/>
    <mergeCell ref="MBQ70:MBS70"/>
    <mergeCell ref="MCH70:MCJ70"/>
    <mergeCell ref="MCY70:MDA70"/>
    <mergeCell ref="LXB70:LXD70"/>
    <mergeCell ref="LXS70:LXU70"/>
    <mergeCell ref="LYJ70:LYL70"/>
    <mergeCell ref="LZA70:LZC70"/>
    <mergeCell ref="LZR70:LZT70"/>
    <mergeCell ref="LTU70:LTW70"/>
    <mergeCell ref="LUL70:LUN70"/>
    <mergeCell ref="LVC70:LVE70"/>
    <mergeCell ref="LVT70:LVV70"/>
    <mergeCell ref="LWK70:LWM70"/>
    <mergeCell ref="LQN70:LQP70"/>
    <mergeCell ref="LRE70:LRG70"/>
    <mergeCell ref="LRV70:LRX70"/>
    <mergeCell ref="LSM70:LSO70"/>
    <mergeCell ref="LTD70:LTF70"/>
    <mergeCell ref="LNG70:LNI70"/>
    <mergeCell ref="LNX70:LNZ70"/>
    <mergeCell ref="LOO70:LOQ70"/>
    <mergeCell ref="LPF70:LPH70"/>
    <mergeCell ref="LPW70:LPY70"/>
    <mergeCell ref="LJZ70:LKB70"/>
    <mergeCell ref="LKQ70:LKS70"/>
    <mergeCell ref="LLH70:LLJ70"/>
    <mergeCell ref="LLY70:LMA70"/>
    <mergeCell ref="LMP70:LMR70"/>
    <mergeCell ref="LGS70:LGU70"/>
    <mergeCell ref="LHJ70:LHL70"/>
    <mergeCell ref="LIA70:LIC70"/>
    <mergeCell ref="LIR70:LIT70"/>
    <mergeCell ref="LJI70:LJK70"/>
    <mergeCell ref="LDL70:LDN70"/>
    <mergeCell ref="LEC70:LEE70"/>
    <mergeCell ref="LET70:LEV70"/>
    <mergeCell ref="LFK70:LFM70"/>
    <mergeCell ref="LGB70:LGD70"/>
    <mergeCell ref="LAE70:LAG70"/>
    <mergeCell ref="LAV70:LAX70"/>
    <mergeCell ref="LBM70:LBO70"/>
    <mergeCell ref="LCD70:LCF70"/>
    <mergeCell ref="LCU70:LCW70"/>
    <mergeCell ref="KWX70:KWZ70"/>
    <mergeCell ref="KXO70:KXQ70"/>
    <mergeCell ref="KYF70:KYH70"/>
    <mergeCell ref="KYW70:KYY70"/>
    <mergeCell ref="KZN70:KZP70"/>
    <mergeCell ref="KTQ70:KTS70"/>
    <mergeCell ref="KUH70:KUJ70"/>
    <mergeCell ref="KUY70:KVA70"/>
    <mergeCell ref="KVP70:KVR70"/>
    <mergeCell ref="KWG70:KWI70"/>
    <mergeCell ref="KQJ70:KQL70"/>
    <mergeCell ref="KRA70:KRC70"/>
    <mergeCell ref="KRR70:KRT70"/>
    <mergeCell ref="KSI70:KSK70"/>
    <mergeCell ref="KSZ70:KTB70"/>
    <mergeCell ref="KNC70:KNE70"/>
    <mergeCell ref="KNT70:KNV70"/>
    <mergeCell ref="KOK70:KOM70"/>
    <mergeCell ref="KPB70:KPD70"/>
    <mergeCell ref="KPS70:KPU70"/>
    <mergeCell ref="KJV70:KJX70"/>
    <mergeCell ref="KKM70:KKO70"/>
    <mergeCell ref="KLD70:KLF70"/>
    <mergeCell ref="KLU70:KLW70"/>
    <mergeCell ref="KML70:KMN70"/>
    <mergeCell ref="KGO70:KGQ70"/>
    <mergeCell ref="KHF70:KHH70"/>
    <mergeCell ref="KHW70:KHY70"/>
    <mergeCell ref="KIN70:KIP70"/>
    <mergeCell ref="KJE70:KJG70"/>
    <mergeCell ref="KDH70:KDJ70"/>
    <mergeCell ref="KDY70:KEA70"/>
    <mergeCell ref="KEP70:KER70"/>
    <mergeCell ref="KFG70:KFI70"/>
    <mergeCell ref="KFX70:KFZ70"/>
    <mergeCell ref="KAA70:KAC70"/>
    <mergeCell ref="KAR70:KAT70"/>
    <mergeCell ref="KBI70:KBK70"/>
    <mergeCell ref="KBZ70:KCB70"/>
    <mergeCell ref="KCQ70:KCS70"/>
    <mergeCell ref="JWT70:JWV70"/>
    <mergeCell ref="JXK70:JXM70"/>
    <mergeCell ref="JYB70:JYD70"/>
    <mergeCell ref="JYS70:JYU70"/>
    <mergeCell ref="JZJ70:JZL70"/>
    <mergeCell ref="JTM70:JTO70"/>
    <mergeCell ref="JUD70:JUF70"/>
    <mergeCell ref="JUU70:JUW70"/>
    <mergeCell ref="JVL70:JVN70"/>
    <mergeCell ref="JWC70:JWE70"/>
    <mergeCell ref="JQF70:JQH70"/>
    <mergeCell ref="JQW70:JQY70"/>
    <mergeCell ref="JRN70:JRP70"/>
    <mergeCell ref="JSE70:JSG70"/>
    <mergeCell ref="JSV70:JSX70"/>
    <mergeCell ref="JMY70:JNA70"/>
    <mergeCell ref="JNP70:JNR70"/>
    <mergeCell ref="JOG70:JOI70"/>
    <mergeCell ref="JOX70:JOZ70"/>
    <mergeCell ref="JPO70:JPQ70"/>
    <mergeCell ref="JJR70:JJT70"/>
    <mergeCell ref="JKI70:JKK70"/>
    <mergeCell ref="JKZ70:JLB70"/>
    <mergeCell ref="JLQ70:JLS70"/>
    <mergeCell ref="JMH70:JMJ70"/>
    <mergeCell ref="JGK70:JGM70"/>
    <mergeCell ref="JHB70:JHD70"/>
    <mergeCell ref="JHS70:JHU70"/>
    <mergeCell ref="JIJ70:JIL70"/>
    <mergeCell ref="JJA70:JJC70"/>
    <mergeCell ref="JDD70:JDF70"/>
    <mergeCell ref="JDU70:JDW70"/>
    <mergeCell ref="JEL70:JEN70"/>
    <mergeCell ref="JFC70:JFE70"/>
    <mergeCell ref="JFT70:JFV70"/>
    <mergeCell ref="IZW70:IZY70"/>
    <mergeCell ref="JAN70:JAP70"/>
    <mergeCell ref="JBE70:JBG70"/>
    <mergeCell ref="JBV70:JBX70"/>
    <mergeCell ref="JCM70:JCO70"/>
    <mergeCell ref="IWP70:IWR70"/>
    <mergeCell ref="IXG70:IXI70"/>
    <mergeCell ref="IXX70:IXZ70"/>
    <mergeCell ref="IYO70:IYQ70"/>
    <mergeCell ref="IZF70:IZH70"/>
    <mergeCell ref="ITI70:ITK70"/>
    <mergeCell ref="ITZ70:IUB70"/>
    <mergeCell ref="IUQ70:IUS70"/>
    <mergeCell ref="IVH70:IVJ70"/>
    <mergeCell ref="IVY70:IWA70"/>
    <mergeCell ref="IQB70:IQD70"/>
    <mergeCell ref="IQS70:IQU70"/>
    <mergeCell ref="IRJ70:IRL70"/>
    <mergeCell ref="ISA70:ISC70"/>
    <mergeCell ref="ISR70:IST70"/>
    <mergeCell ref="IMU70:IMW70"/>
    <mergeCell ref="INL70:INN70"/>
    <mergeCell ref="IOC70:IOE70"/>
    <mergeCell ref="IOT70:IOV70"/>
    <mergeCell ref="IPK70:IPM70"/>
    <mergeCell ref="IJN70:IJP70"/>
    <mergeCell ref="IKE70:IKG70"/>
    <mergeCell ref="IKV70:IKX70"/>
    <mergeCell ref="ILM70:ILO70"/>
    <mergeCell ref="IMD70:IMF70"/>
    <mergeCell ref="IGG70:IGI70"/>
    <mergeCell ref="IGX70:IGZ70"/>
    <mergeCell ref="IHO70:IHQ70"/>
    <mergeCell ref="IIF70:IIH70"/>
    <mergeCell ref="IIW70:IIY70"/>
    <mergeCell ref="ICZ70:IDB70"/>
    <mergeCell ref="IDQ70:IDS70"/>
    <mergeCell ref="IEH70:IEJ70"/>
    <mergeCell ref="IEY70:IFA70"/>
    <mergeCell ref="IFP70:IFR70"/>
    <mergeCell ref="HZS70:HZU70"/>
    <mergeCell ref="IAJ70:IAL70"/>
    <mergeCell ref="IBA70:IBC70"/>
    <mergeCell ref="IBR70:IBT70"/>
    <mergeCell ref="ICI70:ICK70"/>
    <mergeCell ref="HWL70:HWN70"/>
    <mergeCell ref="HXC70:HXE70"/>
    <mergeCell ref="HXT70:HXV70"/>
    <mergeCell ref="HYK70:HYM70"/>
    <mergeCell ref="HZB70:HZD70"/>
    <mergeCell ref="HTE70:HTG70"/>
    <mergeCell ref="HTV70:HTX70"/>
    <mergeCell ref="HUM70:HUO70"/>
    <mergeCell ref="HVD70:HVF70"/>
    <mergeCell ref="HVU70:HVW70"/>
    <mergeCell ref="HPX70:HPZ70"/>
    <mergeCell ref="HQO70:HQQ70"/>
    <mergeCell ref="HRF70:HRH70"/>
    <mergeCell ref="HRW70:HRY70"/>
    <mergeCell ref="HSN70:HSP70"/>
    <mergeCell ref="HMQ70:HMS70"/>
    <mergeCell ref="HNH70:HNJ70"/>
    <mergeCell ref="HNY70:HOA70"/>
    <mergeCell ref="HOP70:HOR70"/>
    <mergeCell ref="HPG70:HPI70"/>
    <mergeCell ref="HJJ70:HJL70"/>
    <mergeCell ref="HKA70:HKC70"/>
    <mergeCell ref="HKR70:HKT70"/>
    <mergeCell ref="HLI70:HLK70"/>
    <mergeCell ref="HLZ70:HMB70"/>
    <mergeCell ref="HGC70:HGE70"/>
    <mergeCell ref="HGT70:HGV70"/>
    <mergeCell ref="HHK70:HHM70"/>
    <mergeCell ref="HIB70:HID70"/>
    <mergeCell ref="HIS70:HIU70"/>
    <mergeCell ref="HCV70:HCX70"/>
    <mergeCell ref="HDM70:HDO70"/>
    <mergeCell ref="HED70:HEF70"/>
    <mergeCell ref="HEU70:HEW70"/>
    <mergeCell ref="HFL70:HFN70"/>
    <mergeCell ref="GZO70:GZQ70"/>
    <mergeCell ref="HAF70:HAH70"/>
    <mergeCell ref="HAW70:HAY70"/>
    <mergeCell ref="HBN70:HBP70"/>
    <mergeCell ref="HCE70:HCG70"/>
    <mergeCell ref="GWH70:GWJ70"/>
    <mergeCell ref="GWY70:GXA70"/>
    <mergeCell ref="GXP70:GXR70"/>
    <mergeCell ref="GYG70:GYI70"/>
    <mergeCell ref="GYX70:GYZ70"/>
    <mergeCell ref="GTA70:GTC70"/>
    <mergeCell ref="GTR70:GTT70"/>
    <mergeCell ref="GUI70:GUK70"/>
    <mergeCell ref="GUZ70:GVB70"/>
    <mergeCell ref="GVQ70:GVS70"/>
    <mergeCell ref="GPT70:GPV70"/>
    <mergeCell ref="GQK70:GQM70"/>
    <mergeCell ref="GRB70:GRD70"/>
    <mergeCell ref="GRS70:GRU70"/>
    <mergeCell ref="GSJ70:GSL70"/>
    <mergeCell ref="GMM70:GMO70"/>
    <mergeCell ref="GND70:GNF70"/>
    <mergeCell ref="GNU70:GNW70"/>
    <mergeCell ref="GOL70:GON70"/>
    <mergeCell ref="GPC70:GPE70"/>
    <mergeCell ref="GJF70:GJH70"/>
    <mergeCell ref="GJW70:GJY70"/>
    <mergeCell ref="GKN70:GKP70"/>
    <mergeCell ref="GLE70:GLG70"/>
    <mergeCell ref="GLV70:GLX70"/>
    <mergeCell ref="GFY70:GGA70"/>
    <mergeCell ref="GGP70:GGR70"/>
    <mergeCell ref="GHG70:GHI70"/>
    <mergeCell ref="GHX70:GHZ70"/>
    <mergeCell ref="GIO70:GIQ70"/>
    <mergeCell ref="GCR70:GCT70"/>
    <mergeCell ref="GDI70:GDK70"/>
    <mergeCell ref="GDZ70:GEB70"/>
    <mergeCell ref="GEQ70:GES70"/>
    <mergeCell ref="GFH70:GFJ70"/>
    <mergeCell ref="FZK70:FZM70"/>
    <mergeCell ref="GAB70:GAD70"/>
    <mergeCell ref="GAS70:GAU70"/>
    <mergeCell ref="GBJ70:GBL70"/>
    <mergeCell ref="GCA70:GCC70"/>
    <mergeCell ref="FWD70:FWF70"/>
    <mergeCell ref="FWU70:FWW70"/>
    <mergeCell ref="FXL70:FXN70"/>
    <mergeCell ref="FYC70:FYE70"/>
    <mergeCell ref="FYT70:FYV70"/>
    <mergeCell ref="FSW70:FSY70"/>
    <mergeCell ref="FTN70:FTP70"/>
    <mergeCell ref="FUE70:FUG70"/>
    <mergeCell ref="FUV70:FUX70"/>
    <mergeCell ref="FVM70:FVO70"/>
    <mergeCell ref="FPP70:FPR70"/>
    <mergeCell ref="FQG70:FQI70"/>
    <mergeCell ref="FQX70:FQZ70"/>
    <mergeCell ref="FRO70:FRQ70"/>
    <mergeCell ref="FSF70:FSH70"/>
    <mergeCell ref="FMI70:FMK70"/>
    <mergeCell ref="FMZ70:FNB70"/>
    <mergeCell ref="FNQ70:FNS70"/>
    <mergeCell ref="FOH70:FOJ70"/>
    <mergeCell ref="FOY70:FPA70"/>
    <mergeCell ref="FJB70:FJD70"/>
    <mergeCell ref="FJS70:FJU70"/>
    <mergeCell ref="FKJ70:FKL70"/>
    <mergeCell ref="FLA70:FLC70"/>
    <mergeCell ref="FLR70:FLT70"/>
    <mergeCell ref="FFU70:FFW70"/>
    <mergeCell ref="FGL70:FGN70"/>
    <mergeCell ref="FHC70:FHE70"/>
    <mergeCell ref="FHT70:FHV70"/>
    <mergeCell ref="FIK70:FIM70"/>
    <mergeCell ref="FCN70:FCP70"/>
    <mergeCell ref="FDE70:FDG70"/>
    <mergeCell ref="FDV70:FDX70"/>
    <mergeCell ref="FEM70:FEO70"/>
    <mergeCell ref="FFD70:FFF70"/>
    <mergeCell ref="EZG70:EZI70"/>
    <mergeCell ref="EZX70:EZZ70"/>
    <mergeCell ref="FAO70:FAQ70"/>
    <mergeCell ref="FBF70:FBH70"/>
    <mergeCell ref="FBW70:FBY70"/>
    <mergeCell ref="EVZ70:EWB70"/>
    <mergeCell ref="EWQ70:EWS70"/>
    <mergeCell ref="EXH70:EXJ70"/>
    <mergeCell ref="EXY70:EYA70"/>
    <mergeCell ref="EYP70:EYR70"/>
    <mergeCell ref="ESS70:ESU70"/>
    <mergeCell ref="ETJ70:ETL70"/>
    <mergeCell ref="EUA70:EUC70"/>
    <mergeCell ref="EUR70:EUT70"/>
    <mergeCell ref="EVI70:EVK70"/>
    <mergeCell ref="EPL70:EPN70"/>
    <mergeCell ref="EQC70:EQE70"/>
    <mergeCell ref="EQT70:EQV70"/>
    <mergeCell ref="ERK70:ERM70"/>
    <mergeCell ref="ESB70:ESD70"/>
    <mergeCell ref="EME70:EMG70"/>
    <mergeCell ref="EMV70:EMX70"/>
    <mergeCell ref="ENM70:ENO70"/>
    <mergeCell ref="EOD70:EOF70"/>
    <mergeCell ref="EOU70:EOW70"/>
    <mergeCell ref="EIX70:EIZ70"/>
    <mergeCell ref="EJO70:EJQ70"/>
    <mergeCell ref="EKF70:EKH70"/>
    <mergeCell ref="EKW70:EKY70"/>
    <mergeCell ref="ELN70:ELP70"/>
    <mergeCell ref="EFQ70:EFS70"/>
    <mergeCell ref="EGH70:EGJ70"/>
    <mergeCell ref="EGY70:EHA70"/>
    <mergeCell ref="EHP70:EHR70"/>
    <mergeCell ref="EIG70:EII70"/>
    <mergeCell ref="ECJ70:ECL70"/>
    <mergeCell ref="EDA70:EDC70"/>
    <mergeCell ref="EDR70:EDT70"/>
    <mergeCell ref="EEI70:EEK70"/>
    <mergeCell ref="EEZ70:EFB70"/>
    <mergeCell ref="DZC70:DZE70"/>
    <mergeCell ref="DZT70:DZV70"/>
    <mergeCell ref="EAK70:EAM70"/>
    <mergeCell ref="EBB70:EBD70"/>
    <mergeCell ref="EBS70:EBU70"/>
    <mergeCell ref="DVV70:DVX70"/>
    <mergeCell ref="DWM70:DWO70"/>
    <mergeCell ref="DXD70:DXF70"/>
    <mergeCell ref="DXU70:DXW70"/>
    <mergeCell ref="DYL70:DYN70"/>
    <mergeCell ref="DSO70:DSQ70"/>
    <mergeCell ref="DTF70:DTH70"/>
    <mergeCell ref="DTW70:DTY70"/>
    <mergeCell ref="DUN70:DUP70"/>
    <mergeCell ref="DVE70:DVG70"/>
    <mergeCell ref="DPH70:DPJ70"/>
    <mergeCell ref="DPY70:DQA70"/>
    <mergeCell ref="DQP70:DQR70"/>
    <mergeCell ref="DRG70:DRI70"/>
    <mergeCell ref="DRX70:DRZ70"/>
    <mergeCell ref="DMA70:DMC70"/>
    <mergeCell ref="DMR70:DMT70"/>
    <mergeCell ref="DNI70:DNK70"/>
    <mergeCell ref="DNZ70:DOB70"/>
    <mergeCell ref="DOQ70:DOS70"/>
    <mergeCell ref="DIT70:DIV70"/>
    <mergeCell ref="DJK70:DJM70"/>
    <mergeCell ref="DKB70:DKD70"/>
    <mergeCell ref="DKS70:DKU70"/>
    <mergeCell ref="DLJ70:DLL70"/>
    <mergeCell ref="DFM70:DFO70"/>
    <mergeCell ref="DGD70:DGF70"/>
    <mergeCell ref="DGU70:DGW70"/>
    <mergeCell ref="DHL70:DHN70"/>
    <mergeCell ref="DIC70:DIE70"/>
    <mergeCell ref="DCF70:DCH70"/>
    <mergeCell ref="DCW70:DCY70"/>
    <mergeCell ref="DDN70:DDP70"/>
    <mergeCell ref="DEE70:DEG70"/>
    <mergeCell ref="DEV70:DEX70"/>
    <mergeCell ref="CYY70:CZA70"/>
    <mergeCell ref="CZP70:CZR70"/>
    <mergeCell ref="DAG70:DAI70"/>
    <mergeCell ref="DAX70:DAZ70"/>
    <mergeCell ref="DBO70:DBQ70"/>
    <mergeCell ref="CVR70:CVT70"/>
    <mergeCell ref="CWI70:CWK70"/>
    <mergeCell ref="CWZ70:CXB70"/>
    <mergeCell ref="CXQ70:CXS70"/>
    <mergeCell ref="CYH70:CYJ70"/>
    <mergeCell ref="CSK70:CSM70"/>
    <mergeCell ref="CTB70:CTD70"/>
    <mergeCell ref="CTS70:CTU70"/>
    <mergeCell ref="CUJ70:CUL70"/>
    <mergeCell ref="CVA70:CVC70"/>
    <mergeCell ref="CPD70:CPF70"/>
    <mergeCell ref="CPU70:CPW70"/>
    <mergeCell ref="CQL70:CQN70"/>
    <mergeCell ref="CRC70:CRE70"/>
    <mergeCell ref="CRT70:CRV70"/>
    <mergeCell ref="CLW70:CLY70"/>
    <mergeCell ref="CMN70:CMP70"/>
    <mergeCell ref="CNE70:CNG70"/>
    <mergeCell ref="CNV70:CNX70"/>
    <mergeCell ref="COM70:COO70"/>
    <mergeCell ref="CIP70:CIR70"/>
    <mergeCell ref="CJG70:CJI70"/>
    <mergeCell ref="CJX70:CJZ70"/>
    <mergeCell ref="CKO70:CKQ70"/>
    <mergeCell ref="CLF70:CLH70"/>
    <mergeCell ref="CFI70:CFK70"/>
    <mergeCell ref="CFZ70:CGB70"/>
    <mergeCell ref="CGQ70:CGS70"/>
    <mergeCell ref="CHH70:CHJ70"/>
    <mergeCell ref="CHY70:CIA70"/>
    <mergeCell ref="CCB70:CCD70"/>
    <mergeCell ref="CCS70:CCU70"/>
    <mergeCell ref="CDJ70:CDL70"/>
    <mergeCell ref="CEA70:CEC70"/>
    <mergeCell ref="CER70:CET70"/>
    <mergeCell ref="BYU70:BYW70"/>
    <mergeCell ref="BZL70:BZN70"/>
    <mergeCell ref="CAC70:CAE70"/>
    <mergeCell ref="CAT70:CAV70"/>
    <mergeCell ref="CBK70:CBM70"/>
    <mergeCell ref="BVN70:BVP70"/>
    <mergeCell ref="BWE70:BWG70"/>
    <mergeCell ref="BWV70:BWX70"/>
    <mergeCell ref="BXM70:BXO70"/>
    <mergeCell ref="BYD70:BYF70"/>
    <mergeCell ref="BSG70:BSI70"/>
    <mergeCell ref="BSX70:BSZ70"/>
    <mergeCell ref="BTO70:BTQ70"/>
    <mergeCell ref="BUF70:BUH70"/>
    <mergeCell ref="BUW70:BUY70"/>
    <mergeCell ref="BOZ70:BPB70"/>
    <mergeCell ref="BPQ70:BPS70"/>
    <mergeCell ref="BQH70:BQJ70"/>
    <mergeCell ref="BQY70:BRA70"/>
    <mergeCell ref="BRP70:BRR70"/>
    <mergeCell ref="BLS70:BLU70"/>
    <mergeCell ref="BMJ70:BML70"/>
    <mergeCell ref="BNA70:BNC70"/>
    <mergeCell ref="BNR70:BNT70"/>
    <mergeCell ref="BOI70:BOK70"/>
    <mergeCell ref="BIL70:BIN70"/>
    <mergeCell ref="BJC70:BJE70"/>
    <mergeCell ref="BJT70:BJV70"/>
    <mergeCell ref="BKK70:BKM70"/>
    <mergeCell ref="BLB70:BLD70"/>
    <mergeCell ref="BFE70:BFG70"/>
    <mergeCell ref="BFV70:BFX70"/>
    <mergeCell ref="BGM70:BGO70"/>
    <mergeCell ref="BHD70:BHF70"/>
    <mergeCell ref="BHU70:BHW70"/>
    <mergeCell ref="BBX70:BBZ70"/>
    <mergeCell ref="BCO70:BCQ70"/>
    <mergeCell ref="BDF70:BDH70"/>
    <mergeCell ref="BDW70:BDY70"/>
    <mergeCell ref="BEN70:BEP70"/>
    <mergeCell ref="AYQ70:AYS70"/>
    <mergeCell ref="AZH70:AZJ70"/>
    <mergeCell ref="AZY70:BAA70"/>
    <mergeCell ref="BAP70:BAR70"/>
    <mergeCell ref="BBG70:BBI70"/>
    <mergeCell ref="AVJ70:AVL70"/>
    <mergeCell ref="AWA70:AWC70"/>
    <mergeCell ref="AWR70:AWT70"/>
    <mergeCell ref="AXI70:AXK70"/>
    <mergeCell ref="AXZ70:AYB70"/>
    <mergeCell ref="ASC70:ASE70"/>
    <mergeCell ref="AST70:ASV70"/>
    <mergeCell ref="ATK70:ATM70"/>
    <mergeCell ref="AUB70:AUD70"/>
    <mergeCell ref="AUS70:AUU70"/>
    <mergeCell ref="AOV70:AOX70"/>
    <mergeCell ref="APM70:APO70"/>
    <mergeCell ref="AQD70:AQF70"/>
    <mergeCell ref="AQU70:AQW70"/>
    <mergeCell ref="ARL70:ARN70"/>
    <mergeCell ref="ALO70:ALQ70"/>
    <mergeCell ref="AMF70:AMH70"/>
    <mergeCell ref="AMW70:AMY70"/>
    <mergeCell ref="ANN70:ANP70"/>
    <mergeCell ref="AOE70:AOG70"/>
    <mergeCell ref="AIH70:AIJ70"/>
    <mergeCell ref="AIY70:AJA70"/>
    <mergeCell ref="AJP70:AJR70"/>
    <mergeCell ref="AKG70:AKI70"/>
    <mergeCell ref="AKX70:AKZ70"/>
    <mergeCell ref="AFA70:AFC70"/>
    <mergeCell ref="AFR70:AFT70"/>
    <mergeCell ref="AGI70:AGK70"/>
    <mergeCell ref="AGZ70:AHB70"/>
    <mergeCell ref="AHQ70:AHS70"/>
    <mergeCell ref="ABT70:ABV70"/>
    <mergeCell ref="ACK70:ACM70"/>
    <mergeCell ref="ADB70:ADD70"/>
    <mergeCell ref="ADS70:ADU70"/>
    <mergeCell ref="AEJ70:AEL70"/>
    <mergeCell ref="YM70:YO70"/>
    <mergeCell ref="ZD70:ZF70"/>
    <mergeCell ref="ZU70:ZW70"/>
    <mergeCell ref="AAL70:AAN70"/>
    <mergeCell ref="ABC70:ABE70"/>
    <mergeCell ref="VF70:VH70"/>
    <mergeCell ref="VW70:VY70"/>
    <mergeCell ref="WN70:WP70"/>
    <mergeCell ref="XE70:XG70"/>
    <mergeCell ref="XV70:XX70"/>
    <mergeCell ref="RY70:SA70"/>
    <mergeCell ref="SP70:SR70"/>
    <mergeCell ref="TG70:TI70"/>
    <mergeCell ref="TX70:TZ70"/>
    <mergeCell ref="UO70:UQ70"/>
    <mergeCell ref="OR70:OT70"/>
    <mergeCell ref="PI70:PK70"/>
    <mergeCell ref="PZ70:QB70"/>
    <mergeCell ref="QQ70:QS70"/>
    <mergeCell ref="RH70:RJ70"/>
    <mergeCell ref="LK70:LM70"/>
    <mergeCell ref="MB70:MD70"/>
    <mergeCell ref="MS70:MU70"/>
    <mergeCell ref="NJ70:NL70"/>
    <mergeCell ref="OA70:OC70"/>
    <mergeCell ref="ID70:IF70"/>
    <mergeCell ref="IU70:IW70"/>
    <mergeCell ref="JL70:JN70"/>
    <mergeCell ref="KC70:KE70"/>
    <mergeCell ref="KT70:KV70"/>
    <mergeCell ref="XDZ68:XEB68"/>
    <mergeCell ref="XEQ68:XES68"/>
    <mergeCell ref="A70:C70"/>
    <mergeCell ref="Q70:S70"/>
    <mergeCell ref="AH70:AJ70"/>
    <mergeCell ref="AY70:BA70"/>
    <mergeCell ref="BP70:BR70"/>
    <mergeCell ref="CG70:CI70"/>
    <mergeCell ref="CX70:CZ70"/>
    <mergeCell ref="DO70:DQ70"/>
    <mergeCell ref="EF70:EH70"/>
    <mergeCell ref="EW70:EY70"/>
    <mergeCell ref="FN70:FP70"/>
    <mergeCell ref="GE70:GG70"/>
    <mergeCell ref="GV70:GX70"/>
    <mergeCell ref="HM70:HO70"/>
    <mergeCell ref="XAS68:XAU68"/>
    <mergeCell ref="XBJ68:XBL68"/>
    <mergeCell ref="XCA68:XCC68"/>
    <mergeCell ref="XCR68:XCT68"/>
    <mergeCell ref="XDI68:XDK68"/>
    <mergeCell ref="WXL68:WXN68"/>
    <mergeCell ref="WYC68:WYE68"/>
    <mergeCell ref="WYT68:WYV68"/>
    <mergeCell ref="WZK68:WZM68"/>
    <mergeCell ref="XAB68:XAD68"/>
    <mergeCell ref="WUE68:WUG68"/>
    <mergeCell ref="WUV68:WUX68"/>
    <mergeCell ref="WVM68:WVO68"/>
    <mergeCell ref="WWD68:WWF68"/>
    <mergeCell ref="WWU68:WWW68"/>
    <mergeCell ref="WQX68:WQZ68"/>
    <mergeCell ref="WRO68:WRQ68"/>
    <mergeCell ref="WSF68:WSH68"/>
    <mergeCell ref="WSW68:WSY68"/>
    <mergeCell ref="WTN68:WTP68"/>
    <mergeCell ref="WNQ68:WNS68"/>
    <mergeCell ref="WOH68:WOJ68"/>
    <mergeCell ref="WOY68:WPA68"/>
    <mergeCell ref="WPP68:WPR68"/>
    <mergeCell ref="WQG68:WQI68"/>
    <mergeCell ref="WKJ68:WKL68"/>
    <mergeCell ref="WLA68:WLC68"/>
    <mergeCell ref="WLR68:WLT68"/>
    <mergeCell ref="WMI68:WMK68"/>
    <mergeCell ref="WMZ68:WNB68"/>
    <mergeCell ref="WHC68:WHE68"/>
    <mergeCell ref="WHT68:WHV68"/>
    <mergeCell ref="WIK68:WIM68"/>
    <mergeCell ref="WJB68:WJD68"/>
    <mergeCell ref="WJS68:WJU68"/>
    <mergeCell ref="WDV68:WDX68"/>
    <mergeCell ref="WEM68:WEO68"/>
    <mergeCell ref="WFD68:WFF68"/>
    <mergeCell ref="WFU68:WFW68"/>
    <mergeCell ref="WGL68:WGN68"/>
    <mergeCell ref="WAO68:WAQ68"/>
    <mergeCell ref="WBF68:WBH68"/>
    <mergeCell ref="WBW68:WBY68"/>
    <mergeCell ref="WCN68:WCP68"/>
    <mergeCell ref="WDE68:WDG68"/>
    <mergeCell ref="VXH68:VXJ68"/>
    <mergeCell ref="VXY68:VYA68"/>
    <mergeCell ref="VYP68:VYR68"/>
    <mergeCell ref="VZG68:VZI68"/>
    <mergeCell ref="VZX68:VZZ68"/>
    <mergeCell ref="VUA68:VUC68"/>
    <mergeCell ref="VUR68:VUT68"/>
    <mergeCell ref="VVI68:VVK68"/>
    <mergeCell ref="VVZ68:VWB68"/>
    <mergeCell ref="VWQ68:VWS68"/>
    <mergeCell ref="VQT68:VQV68"/>
    <mergeCell ref="VRK68:VRM68"/>
    <mergeCell ref="VSB68:VSD68"/>
    <mergeCell ref="VSS68:VSU68"/>
    <mergeCell ref="VTJ68:VTL68"/>
    <mergeCell ref="VNM68:VNO68"/>
    <mergeCell ref="VOD68:VOF68"/>
    <mergeCell ref="VOU68:VOW68"/>
    <mergeCell ref="VPL68:VPN68"/>
    <mergeCell ref="VQC68:VQE68"/>
    <mergeCell ref="VKF68:VKH68"/>
    <mergeCell ref="VKW68:VKY68"/>
    <mergeCell ref="VLN68:VLP68"/>
    <mergeCell ref="VME68:VMG68"/>
    <mergeCell ref="VMV68:VMX68"/>
    <mergeCell ref="VGY68:VHA68"/>
    <mergeCell ref="VHP68:VHR68"/>
    <mergeCell ref="VIG68:VII68"/>
    <mergeCell ref="VIX68:VIZ68"/>
    <mergeCell ref="VJO68:VJQ68"/>
    <mergeCell ref="VDR68:VDT68"/>
    <mergeCell ref="VEI68:VEK68"/>
    <mergeCell ref="VEZ68:VFB68"/>
    <mergeCell ref="VFQ68:VFS68"/>
    <mergeCell ref="VGH68:VGJ68"/>
    <mergeCell ref="VAK68:VAM68"/>
    <mergeCell ref="VBB68:VBD68"/>
    <mergeCell ref="VBS68:VBU68"/>
    <mergeCell ref="VCJ68:VCL68"/>
    <mergeCell ref="VDA68:VDC68"/>
    <mergeCell ref="UXD68:UXF68"/>
    <mergeCell ref="UXU68:UXW68"/>
    <mergeCell ref="UYL68:UYN68"/>
    <mergeCell ref="UZC68:UZE68"/>
    <mergeCell ref="UZT68:UZV68"/>
    <mergeCell ref="UTW68:UTY68"/>
    <mergeCell ref="UUN68:UUP68"/>
    <mergeCell ref="UVE68:UVG68"/>
    <mergeCell ref="UVV68:UVX68"/>
    <mergeCell ref="UWM68:UWO68"/>
    <mergeCell ref="UQP68:UQR68"/>
    <mergeCell ref="URG68:URI68"/>
    <mergeCell ref="URX68:URZ68"/>
    <mergeCell ref="USO68:USQ68"/>
    <mergeCell ref="UTF68:UTH68"/>
    <mergeCell ref="UNI68:UNK68"/>
    <mergeCell ref="UNZ68:UOB68"/>
    <mergeCell ref="UOQ68:UOS68"/>
    <mergeCell ref="UPH68:UPJ68"/>
    <mergeCell ref="UPY68:UQA68"/>
    <mergeCell ref="UKB68:UKD68"/>
    <mergeCell ref="UKS68:UKU68"/>
    <mergeCell ref="ULJ68:ULL68"/>
    <mergeCell ref="UMA68:UMC68"/>
    <mergeCell ref="UMR68:UMT68"/>
    <mergeCell ref="UGU68:UGW68"/>
    <mergeCell ref="UHL68:UHN68"/>
    <mergeCell ref="UIC68:UIE68"/>
    <mergeCell ref="UIT68:UIV68"/>
    <mergeCell ref="UJK68:UJM68"/>
    <mergeCell ref="UDN68:UDP68"/>
    <mergeCell ref="UEE68:UEG68"/>
    <mergeCell ref="UEV68:UEX68"/>
    <mergeCell ref="UFM68:UFO68"/>
    <mergeCell ref="UGD68:UGF68"/>
    <mergeCell ref="UAG68:UAI68"/>
    <mergeCell ref="UAX68:UAZ68"/>
    <mergeCell ref="UBO68:UBQ68"/>
    <mergeCell ref="UCF68:UCH68"/>
    <mergeCell ref="UCW68:UCY68"/>
    <mergeCell ref="TWZ68:TXB68"/>
    <mergeCell ref="TXQ68:TXS68"/>
    <mergeCell ref="TYH68:TYJ68"/>
    <mergeCell ref="TYY68:TZA68"/>
    <mergeCell ref="TZP68:TZR68"/>
    <mergeCell ref="TTS68:TTU68"/>
    <mergeCell ref="TUJ68:TUL68"/>
    <mergeCell ref="TVA68:TVC68"/>
    <mergeCell ref="TVR68:TVT68"/>
    <mergeCell ref="TWI68:TWK68"/>
    <mergeCell ref="TQL68:TQN68"/>
    <mergeCell ref="TRC68:TRE68"/>
    <mergeCell ref="TRT68:TRV68"/>
    <mergeCell ref="TSK68:TSM68"/>
    <mergeCell ref="TTB68:TTD68"/>
    <mergeCell ref="TNE68:TNG68"/>
    <mergeCell ref="TNV68:TNX68"/>
    <mergeCell ref="TOM68:TOO68"/>
    <mergeCell ref="TPD68:TPF68"/>
    <mergeCell ref="TPU68:TPW68"/>
    <mergeCell ref="TJX68:TJZ68"/>
    <mergeCell ref="TKO68:TKQ68"/>
    <mergeCell ref="TLF68:TLH68"/>
    <mergeCell ref="TLW68:TLY68"/>
    <mergeCell ref="TMN68:TMP68"/>
    <mergeCell ref="TGQ68:TGS68"/>
    <mergeCell ref="THH68:THJ68"/>
    <mergeCell ref="THY68:TIA68"/>
    <mergeCell ref="TIP68:TIR68"/>
    <mergeCell ref="TJG68:TJI68"/>
    <mergeCell ref="TDJ68:TDL68"/>
    <mergeCell ref="TEA68:TEC68"/>
    <mergeCell ref="TER68:TET68"/>
    <mergeCell ref="TFI68:TFK68"/>
    <mergeCell ref="TFZ68:TGB68"/>
    <mergeCell ref="TAC68:TAE68"/>
    <mergeCell ref="TAT68:TAV68"/>
    <mergeCell ref="TBK68:TBM68"/>
    <mergeCell ref="TCB68:TCD68"/>
    <mergeCell ref="TCS68:TCU68"/>
    <mergeCell ref="SWV68:SWX68"/>
    <mergeCell ref="SXM68:SXO68"/>
    <mergeCell ref="SYD68:SYF68"/>
    <mergeCell ref="SYU68:SYW68"/>
    <mergeCell ref="SZL68:SZN68"/>
    <mergeCell ref="STO68:STQ68"/>
    <mergeCell ref="SUF68:SUH68"/>
    <mergeCell ref="SUW68:SUY68"/>
    <mergeCell ref="SVN68:SVP68"/>
    <mergeCell ref="SWE68:SWG68"/>
    <mergeCell ref="SQH68:SQJ68"/>
    <mergeCell ref="SQY68:SRA68"/>
    <mergeCell ref="SRP68:SRR68"/>
    <mergeCell ref="SSG68:SSI68"/>
    <mergeCell ref="SSX68:SSZ68"/>
    <mergeCell ref="SNA68:SNC68"/>
    <mergeCell ref="SNR68:SNT68"/>
    <mergeCell ref="SOI68:SOK68"/>
    <mergeCell ref="SOZ68:SPB68"/>
    <mergeCell ref="SPQ68:SPS68"/>
    <mergeCell ref="SJT68:SJV68"/>
    <mergeCell ref="SKK68:SKM68"/>
    <mergeCell ref="SLB68:SLD68"/>
    <mergeCell ref="SLS68:SLU68"/>
    <mergeCell ref="SMJ68:SML68"/>
    <mergeCell ref="SGM68:SGO68"/>
    <mergeCell ref="SHD68:SHF68"/>
    <mergeCell ref="SHU68:SHW68"/>
    <mergeCell ref="SIL68:SIN68"/>
    <mergeCell ref="SJC68:SJE68"/>
    <mergeCell ref="SDF68:SDH68"/>
    <mergeCell ref="SDW68:SDY68"/>
    <mergeCell ref="SEN68:SEP68"/>
    <mergeCell ref="SFE68:SFG68"/>
    <mergeCell ref="SFV68:SFX68"/>
    <mergeCell ref="RZY68:SAA68"/>
    <mergeCell ref="SAP68:SAR68"/>
    <mergeCell ref="SBG68:SBI68"/>
    <mergeCell ref="SBX68:SBZ68"/>
    <mergeCell ref="SCO68:SCQ68"/>
    <mergeCell ref="RWR68:RWT68"/>
    <mergeCell ref="RXI68:RXK68"/>
    <mergeCell ref="RXZ68:RYB68"/>
    <mergeCell ref="RYQ68:RYS68"/>
    <mergeCell ref="RZH68:RZJ68"/>
    <mergeCell ref="RTK68:RTM68"/>
    <mergeCell ref="RUB68:RUD68"/>
    <mergeCell ref="RUS68:RUU68"/>
    <mergeCell ref="RVJ68:RVL68"/>
    <mergeCell ref="RWA68:RWC68"/>
    <mergeCell ref="RQD68:RQF68"/>
    <mergeCell ref="RQU68:RQW68"/>
    <mergeCell ref="RRL68:RRN68"/>
    <mergeCell ref="RSC68:RSE68"/>
    <mergeCell ref="RST68:RSV68"/>
    <mergeCell ref="RMW68:RMY68"/>
    <mergeCell ref="RNN68:RNP68"/>
    <mergeCell ref="ROE68:ROG68"/>
    <mergeCell ref="ROV68:ROX68"/>
    <mergeCell ref="RPM68:RPO68"/>
    <mergeCell ref="RJP68:RJR68"/>
    <mergeCell ref="RKG68:RKI68"/>
    <mergeCell ref="RKX68:RKZ68"/>
    <mergeCell ref="RLO68:RLQ68"/>
    <mergeCell ref="RMF68:RMH68"/>
    <mergeCell ref="RGI68:RGK68"/>
    <mergeCell ref="RGZ68:RHB68"/>
    <mergeCell ref="RHQ68:RHS68"/>
    <mergeCell ref="RIH68:RIJ68"/>
    <mergeCell ref="RIY68:RJA68"/>
    <mergeCell ref="RDB68:RDD68"/>
    <mergeCell ref="RDS68:RDU68"/>
    <mergeCell ref="REJ68:REL68"/>
    <mergeCell ref="RFA68:RFC68"/>
    <mergeCell ref="RFR68:RFT68"/>
    <mergeCell ref="QZU68:QZW68"/>
    <mergeCell ref="RAL68:RAN68"/>
    <mergeCell ref="RBC68:RBE68"/>
    <mergeCell ref="RBT68:RBV68"/>
    <mergeCell ref="RCK68:RCM68"/>
    <mergeCell ref="QWN68:QWP68"/>
    <mergeCell ref="QXE68:QXG68"/>
    <mergeCell ref="QXV68:QXX68"/>
    <mergeCell ref="QYM68:QYO68"/>
    <mergeCell ref="QZD68:QZF68"/>
    <mergeCell ref="QTG68:QTI68"/>
    <mergeCell ref="QTX68:QTZ68"/>
    <mergeCell ref="QUO68:QUQ68"/>
    <mergeCell ref="QVF68:QVH68"/>
    <mergeCell ref="QVW68:QVY68"/>
    <mergeCell ref="QPZ68:QQB68"/>
    <mergeCell ref="QQQ68:QQS68"/>
    <mergeCell ref="QRH68:QRJ68"/>
    <mergeCell ref="QRY68:QSA68"/>
    <mergeCell ref="QSP68:QSR68"/>
    <mergeCell ref="QMS68:QMU68"/>
    <mergeCell ref="QNJ68:QNL68"/>
    <mergeCell ref="QOA68:QOC68"/>
    <mergeCell ref="QOR68:QOT68"/>
    <mergeCell ref="QPI68:QPK68"/>
    <mergeCell ref="QJL68:QJN68"/>
    <mergeCell ref="QKC68:QKE68"/>
    <mergeCell ref="QKT68:QKV68"/>
    <mergeCell ref="QLK68:QLM68"/>
    <mergeCell ref="QMB68:QMD68"/>
    <mergeCell ref="QGE68:QGG68"/>
    <mergeCell ref="QGV68:QGX68"/>
    <mergeCell ref="QHM68:QHO68"/>
    <mergeCell ref="QID68:QIF68"/>
    <mergeCell ref="QIU68:QIW68"/>
    <mergeCell ref="QCX68:QCZ68"/>
    <mergeCell ref="QDO68:QDQ68"/>
    <mergeCell ref="QEF68:QEH68"/>
    <mergeCell ref="QEW68:QEY68"/>
    <mergeCell ref="QFN68:QFP68"/>
    <mergeCell ref="PZQ68:PZS68"/>
    <mergeCell ref="QAH68:QAJ68"/>
    <mergeCell ref="QAY68:QBA68"/>
    <mergeCell ref="QBP68:QBR68"/>
    <mergeCell ref="QCG68:QCI68"/>
    <mergeCell ref="PWJ68:PWL68"/>
    <mergeCell ref="PXA68:PXC68"/>
    <mergeCell ref="PXR68:PXT68"/>
    <mergeCell ref="PYI68:PYK68"/>
    <mergeCell ref="PYZ68:PZB68"/>
    <mergeCell ref="PTC68:PTE68"/>
    <mergeCell ref="PTT68:PTV68"/>
    <mergeCell ref="PUK68:PUM68"/>
    <mergeCell ref="PVB68:PVD68"/>
    <mergeCell ref="PVS68:PVU68"/>
    <mergeCell ref="PPV68:PPX68"/>
    <mergeCell ref="PQM68:PQO68"/>
    <mergeCell ref="PRD68:PRF68"/>
    <mergeCell ref="PRU68:PRW68"/>
    <mergeCell ref="PSL68:PSN68"/>
    <mergeCell ref="PMO68:PMQ68"/>
    <mergeCell ref="PNF68:PNH68"/>
    <mergeCell ref="PNW68:PNY68"/>
    <mergeCell ref="PON68:POP68"/>
    <mergeCell ref="PPE68:PPG68"/>
    <mergeCell ref="PJH68:PJJ68"/>
    <mergeCell ref="PJY68:PKA68"/>
    <mergeCell ref="PKP68:PKR68"/>
    <mergeCell ref="PLG68:PLI68"/>
    <mergeCell ref="PLX68:PLZ68"/>
    <mergeCell ref="PGA68:PGC68"/>
    <mergeCell ref="PGR68:PGT68"/>
    <mergeCell ref="PHI68:PHK68"/>
    <mergeCell ref="PHZ68:PIB68"/>
    <mergeCell ref="PIQ68:PIS68"/>
    <mergeCell ref="PCT68:PCV68"/>
    <mergeCell ref="PDK68:PDM68"/>
    <mergeCell ref="PEB68:PED68"/>
    <mergeCell ref="PES68:PEU68"/>
    <mergeCell ref="PFJ68:PFL68"/>
    <mergeCell ref="OZM68:OZO68"/>
    <mergeCell ref="PAD68:PAF68"/>
    <mergeCell ref="PAU68:PAW68"/>
    <mergeCell ref="PBL68:PBN68"/>
    <mergeCell ref="PCC68:PCE68"/>
    <mergeCell ref="OWF68:OWH68"/>
    <mergeCell ref="OWW68:OWY68"/>
    <mergeCell ref="OXN68:OXP68"/>
    <mergeCell ref="OYE68:OYG68"/>
    <mergeCell ref="OYV68:OYX68"/>
    <mergeCell ref="OSY68:OTA68"/>
    <mergeCell ref="OTP68:OTR68"/>
    <mergeCell ref="OUG68:OUI68"/>
    <mergeCell ref="OUX68:OUZ68"/>
    <mergeCell ref="OVO68:OVQ68"/>
    <mergeCell ref="OPR68:OPT68"/>
    <mergeCell ref="OQI68:OQK68"/>
    <mergeCell ref="OQZ68:ORB68"/>
    <mergeCell ref="ORQ68:ORS68"/>
    <mergeCell ref="OSH68:OSJ68"/>
    <mergeCell ref="OMK68:OMM68"/>
    <mergeCell ref="ONB68:OND68"/>
    <mergeCell ref="ONS68:ONU68"/>
    <mergeCell ref="OOJ68:OOL68"/>
    <mergeCell ref="OPA68:OPC68"/>
    <mergeCell ref="OJD68:OJF68"/>
    <mergeCell ref="OJU68:OJW68"/>
    <mergeCell ref="OKL68:OKN68"/>
    <mergeCell ref="OLC68:OLE68"/>
    <mergeCell ref="OLT68:OLV68"/>
    <mergeCell ref="OFW68:OFY68"/>
    <mergeCell ref="OGN68:OGP68"/>
    <mergeCell ref="OHE68:OHG68"/>
    <mergeCell ref="OHV68:OHX68"/>
    <mergeCell ref="OIM68:OIO68"/>
    <mergeCell ref="OCP68:OCR68"/>
    <mergeCell ref="ODG68:ODI68"/>
    <mergeCell ref="ODX68:ODZ68"/>
    <mergeCell ref="OEO68:OEQ68"/>
    <mergeCell ref="OFF68:OFH68"/>
    <mergeCell ref="NZI68:NZK68"/>
    <mergeCell ref="NZZ68:OAB68"/>
    <mergeCell ref="OAQ68:OAS68"/>
    <mergeCell ref="OBH68:OBJ68"/>
    <mergeCell ref="OBY68:OCA68"/>
    <mergeCell ref="NWB68:NWD68"/>
    <mergeCell ref="NWS68:NWU68"/>
    <mergeCell ref="NXJ68:NXL68"/>
    <mergeCell ref="NYA68:NYC68"/>
    <mergeCell ref="NYR68:NYT68"/>
    <mergeCell ref="NSU68:NSW68"/>
    <mergeCell ref="NTL68:NTN68"/>
    <mergeCell ref="NUC68:NUE68"/>
    <mergeCell ref="NUT68:NUV68"/>
    <mergeCell ref="NVK68:NVM68"/>
    <mergeCell ref="NPN68:NPP68"/>
    <mergeCell ref="NQE68:NQG68"/>
    <mergeCell ref="NQV68:NQX68"/>
    <mergeCell ref="NRM68:NRO68"/>
    <mergeCell ref="NSD68:NSF68"/>
    <mergeCell ref="NMG68:NMI68"/>
    <mergeCell ref="NMX68:NMZ68"/>
    <mergeCell ref="NNO68:NNQ68"/>
    <mergeCell ref="NOF68:NOH68"/>
    <mergeCell ref="NOW68:NOY68"/>
    <mergeCell ref="NIZ68:NJB68"/>
    <mergeCell ref="NJQ68:NJS68"/>
    <mergeCell ref="NKH68:NKJ68"/>
    <mergeCell ref="NKY68:NLA68"/>
    <mergeCell ref="NLP68:NLR68"/>
    <mergeCell ref="NFS68:NFU68"/>
    <mergeCell ref="NGJ68:NGL68"/>
    <mergeCell ref="NHA68:NHC68"/>
    <mergeCell ref="NHR68:NHT68"/>
    <mergeCell ref="NII68:NIK68"/>
    <mergeCell ref="NCL68:NCN68"/>
    <mergeCell ref="NDC68:NDE68"/>
    <mergeCell ref="NDT68:NDV68"/>
    <mergeCell ref="NEK68:NEM68"/>
    <mergeCell ref="NFB68:NFD68"/>
    <mergeCell ref="MZE68:MZG68"/>
    <mergeCell ref="MZV68:MZX68"/>
    <mergeCell ref="NAM68:NAO68"/>
    <mergeCell ref="NBD68:NBF68"/>
    <mergeCell ref="NBU68:NBW68"/>
    <mergeCell ref="MVX68:MVZ68"/>
    <mergeCell ref="MWO68:MWQ68"/>
    <mergeCell ref="MXF68:MXH68"/>
    <mergeCell ref="MXW68:MXY68"/>
    <mergeCell ref="MYN68:MYP68"/>
    <mergeCell ref="MSQ68:MSS68"/>
    <mergeCell ref="MTH68:MTJ68"/>
    <mergeCell ref="MTY68:MUA68"/>
    <mergeCell ref="MUP68:MUR68"/>
    <mergeCell ref="MVG68:MVI68"/>
    <mergeCell ref="MPJ68:MPL68"/>
    <mergeCell ref="MQA68:MQC68"/>
    <mergeCell ref="MQR68:MQT68"/>
    <mergeCell ref="MRI68:MRK68"/>
    <mergeCell ref="MRZ68:MSB68"/>
    <mergeCell ref="MMC68:MME68"/>
    <mergeCell ref="MMT68:MMV68"/>
    <mergeCell ref="MNK68:MNM68"/>
    <mergeCell ref="MOB68:MOD68"/>
    <mergeCell ref="MOS68:MOU68"/>
    <mergeCell ref="MIV68:MIX68"/>
    <mergeCell ref="MJM68:MJO68"/>
    <mergeCell ref="MKD68:MKF68"/>
    <mergeCell ref="MKU68:MKW68"/>
    <mergeCell ref="MLL68:MLN68"/>
    <mergeCell ref="MFO68:MFQ68"/>
    <mergeCell ref="MGF68:MGH68"/>
    <mergeCell ref="MGW68:MGY68"/>
    <mergeCell ref="MHN68:MHP68"/>
    <mergeCell ref="MIE68:MIG68"/>
    <mergeCell ref="MCH68:MCJ68"/>
    <mergeCell ref="MCY68:MDA68"/>
    <mergeCell ref="MDP68:MDR68"/>
    <mergeCell ref="MEG68:MEI68"/>
    <mergeCell ref="MEX68:MEZ68"/>
    <mergeCell ref="LZA68:LZC68"/>
    <mergeCell ref="LZR68:LZT68"/>
    <mergeCell ref="MAI68:MAK68"/>
    <mergeCell ref="MAZ68:MBB68"/>
    <mergeCell ref="MBQ68:MBS68"/>
    <mergeCell ref="LVT68:LVV68"/>
    <mergeCell ref="LWK68:LWM68"/>
    <mergeCell ref="LXB68:LXD68"/>
    <mergeCell ref="LXS68:LXU68"/>
    <mergeCell ref="LYJ68:LYL68"/>
    <mergeCell ref="LSM68:LSO68"/>
    <mergeCell ref="LTD68:LTF68"/>
    <mergeCell ref="LTU68:LTW68"/>
    <mergeCell ref="LUL68:LUN68"/>
    <mergeCell ref="LVC68:LVE68"/>
    <mergeCell ref="LPF68:LPH68"/>
    <mergeCell ref="LPW68:LPY68"/>
    <mergeCell ref="LQN68:LQP68"/>
    <mergeCell ref="LRE68:LRG68"/>
    <mergeCell ref="LRV68:LRX68"/>
    <mergeCell ref="LLY68:LMA68"/>
    <mergeCell ref="LMP68:LMR68"/>
    <mergeCell ref="LNG68:LNI68"/>
    <mergeCell ref="LNX68:LNZ68"/>
    <mergeCell ref="LOO68:LOQ68"/>
    <mergeCell ref="LIR68:LIT68"/>
    <mergeCell ref="LJI68:LJK68"/>
    <mergeCell ref="LJZ68:LKB68"/>
    <mergeCell ref="LKQ68:LKS68"/>
    <mergeCell ref="LLH68:LLJ68"/>
    <mergeCell ref="LFK68:LFM68"/>
    <mergeCell ref="LGB68:LGD68"/>
    <mergeCell ref="LGS68:LGU68"/>
    <mergeCell ref="LHJ68:LHL68"/>
    <mergeCell ref="LIA68:LIC68"/>
    <mergeCell ref="LCD68:LCF68"/>
    <mergeCell ref="LCU68:LCW68"/>
    <mergeCell ref="LDL68:LDN68"/>
    <mergeCell ref="LEC68:LEE68"/>
    <mergeCell ref="LET68:LEV68"/>
    <mergeCell ref="KYW68:KYY68"/>
    <mergeCell ref="KZN68:KZP68"/>
    <mergeCell ref="LAE68:LAG68"/>
    <mergeCell ref="LAV68:LAX68"/>
    <mergeCell ref="LBM68:LBO68"/>
    <mergeCell ref="KVP68:KVR68"/>
    <mergeCell ref="KWG68:KWI68"/>
    <mergeCell ref="KWX68:KWZ68"/>
    <mergeCell ref="KXO68:KXQ68"/>
    <mergeCell ref="KYF68:KYH68"/>
    <mergeCell ref="KSI68:KSK68"/>
    <mergeCell ref="KSZ68:KTB68"/>
    <mergeCell ref="KTQ68:KTS68"/>
    <mergeCell ref="KUH68:KUJ68"/>
    <mergeCell ref="KUY68:KVA68"/>
    <mergeCell ref="KPB68:KPD68"/>
    <mergeCell ref="KPS68:KPU68"/>
    <mergeCell ref="KQJ68:KQL68"/>
    <mergeCell ref="KRA68:KRC68"/>
    <mergeCell ref="KRR68:KRT68"/>
    <mergeCell ref="KLU68:KLW68"/>
    <mergeCell ref="KML68:KMN68"/>
    <mergeCell ref="KNC68:KNE68"/>
    <mergeCell ref="KNT68:KNV68"/>
    <mergeCell ref="KOK68:KOM68"/>
    <mergeCell ref="KIN68:KIP68"/>
    <mergeCell ref="KJE68:KJG68"/>
    <mergeCell ref="KJV68:KJX68"/>
    <mergeCell ref="KKM68:KKO68"/>
    <mergeCell ref="KLD68:KLF68"/>
    <mergeCell ref="KFG68:KFI68"/>
    <mergeCell ref="KFX68:KFZ68"/>
    <mergeCell ref="KGO68:KGQ68"/>
    <mergeCell ref="KHF68:KHH68"/>
    <mergeCell ref="KHW68:KHY68"/>
    <mergeCell ref="KBZ68:KCB68"/>
    <mergeCell ref="KCQ68:KCS68"/>
    <mergeCell ref="KDH68:KDJ68"/>
    <mergeCell ref="KDY68:KEA68"/>
    <mergeCell ref="KEP68:KER68"/>
    <mergeCell ref="JYS68:JYU68"/>
    <mergeCell ref="JZJ68:JZL68"/>
    <mergeCell ref="KAA68:KAC68"/>
    <mergeCell ref="KAR68:KAT68"/>
    <mergeCell ref="KBI68:KBK68"/>
    <mergeCell ref="JVL68:JVN68"/>
    <mergeCell ref="JWC68:JWE68"/>
    <mergeCell ref="JWT68:JWV68"/>
    <mergeCell ref="JXK68:JXM68"/>
    <mergeCell ref="JYB68:JYD68"/>
    <mergeCell ref="JSE68:JSG68"/>
    <mergeCell ref="JSV68:JSX68"/>
    <mergeCell ref="JTM68:JTO68"/>
    <mergeCell ref="JUD68:JUF68"/>
    <mergeCell ref="JUU68:JUW68"/>
    <mergeCell ref="JOX68:JOZ68"/>
    <mergeCell ref="JPO68:JPQ68"/>
    <mergeCell ref="JQF68:JQH68"/>
    <mergeCell ref="JQW68:JQY68"/>
    <mergeCell ref="JRN68:JRP68"/>
    <mergeCell ref="JLQ68:JLS68"/>
    <mergeCell ref="JMH68:JMJ68"/>
    <mergeCell ref="JMY68:JNA68"/>
    <mergeCell ref="JNP68:JNR68"/>
    <mergeCell ref="JOG68:JOI68"/>
    <mergeCell ref="JIJ68:JIL68"/>
    <mergeCell ref="JJA68:JJC68"/>
    <mergeCell ref="JJR68:JJT68"/>
    <mergeCell ref="JKI68:JKK68"/>
    <mergeCell ref="JKZ68:JLB68"/>
    <mergeCell ref="JFC68:JFE68"/>
    <mergeCell ref="JFT68:JFV68"/>
    <mergeCell ref="JGK68:JGM68"/>
    <mergeCell ref="JHB68:JHD68"/>
    <mergeCell ref="JHS68:JHU68"/>
    <mergeCell ref="JBV68:JBX68"/>
    <mergeCell ref="JCM68:JCO68"/>
    <mergeCell ref="JDD68:JDF68"/>
    <mergeCell ref="JDU68:JDW68"/>
    <mergeCell ref="JEL68:JEN68"/>
    <mergeCell ref="IYO68:IYQ68"/>
    <mergeCell ref="IZF68:IZH68"/>
    <mergeCell ref="IZW68:IZY68"/>
    <mergeCell ref="JAN68:JAP68"/>
    <mergeCell ref="JBE68:JBG68"/>
    <mergeCell ref="IVH68:IVJ68"/>
    <mergeCell ref="IVY68:IWA68"/>
    <mergeCell ref="IWP68:IWR68"/>
    <mergeCell ref="IXG68:IXI68"/>
    <mergeCell ref="IXX68:IXZ68"/>
    <mergeCell ref="ISA68:ISC68"/>
    <mergeCell ref="ISR68:IST68"/>
    <mergeCell ref="ITI68:ITK68"/>
    <mergeCell ref="ITZ68:IUB68"/>
    <mergeCell ref="IUQ68:IUS68"/>
    <mergeCell ref="IOT68:IOV68"/>
    <mergeCell ref="IPK68:IPM68"/>
    <mergeCell ref="IQB68:IQD68"/>
    <mergeCell ref="IQS68:IQU68"/>
    <mergeCell ref="IRJ68:IRL68"/>
    <mergeCell ref="ILM68:ILO68"/>
    <mergeCell ref="IMD68:IMF68"/>
    <mergeCell ref="IMU68:IMW68"/>
    <mergeCell ref="INL68:INN68"/>
    <mergeCell ref="IOC68:IOE68"/>
    <mergeCell ref="IIF68:IIH68"/>
    <mergeCell ref="IIW68:IIY68"/>
    <mergeCell ref="IJN68:IJP68"/>
    <mergeCell ref="IKE68:IKG68"/>
    <mergeCell ref="IKV68:IKX68"/>
    <mergeCell ref="IEY68:IFA68"/>
    <mergeCell ref="IFP68:IFR68"/>
    <mergeCell ref="IGG68:IGI68"/>
    <mergeCell ref="IGX68:IGZ68"/>
    <mergeCell ref="IHO68:IHQ68"/>
    <mergeCell ref="IBR68:IBT68"/>
    <mergeCell ref="ICI68:ICK68"/>
    <mergeCell ref="ICZ68:IDB68"/>
    <mergeCell ref="IDQ68:IDS68"/>
    <mergeCell ref="IEH68:IEJ68"/>
    <mergeCell ref="HYK68:HYM68"/>
    <mergeCell ref="HZB68:HZD68"/>
    <mergeCell ref="HZS68:HZU68"/>
    <mergeCell ref="IAJ68:IAL68"/>
    <mergeCell ref="IBA68:IBC68"/>
    <mergeCell ref="HVD68:HVF68"/>
    <mergeCell ref="HVU68:HVW68"/>
    <mergeCell ref="HWL68:HWN68"/>
    <mergeCell ref="HXC68:HXE68"/>
    <mergeCell ref="HXT68:HXV68"/>
    <mergeCell ref="HRW68:HRY68"/>
    <mergeCell ref="HSN68:HSP68"/>
    <mergeCell ref="HTE68:HTG68"/>
    <mergeCell ref="HTV68:HTX68"/>
    <mergeCell ref="HUM68:HUO68"/>
    <mergeCell ref="HOP68:HOR68"/>
    <mergeCell ref="HPG68:HPI68"/>
    <mergeCell ref="HPX68:HPZ68"/>
    <mergeCell ref="HQO68:HQQ68"/>
    <mergeCell ref="HRF68:HRH68"/>
    <mergeCell ref="HLI68:HLK68"/>
    <mergeCell ref="HLZ68:HMB68"/>
    <mergeCell ref="HMQ68:HMS68"/>
    <mergeCell ref="HNH68:HNJ68"/>
    <mergeCell ref="HNY68:HOA68"/>
    <mergeCell ref="HIB68:HID68"/>
    <mergeCell ref="HIS68:HIU68"/>
    <mergeCell ref="HJJ68:HJL68"/>
    <mergeCell ref="HKA68:HKC68"/>
    <mergeCell ref="HKR68:HKT68"/>
    <mergeCell ref="HEU68:HEW68"/>
    <mergeCell ref="HFL68:HFN68"/>
    <mergeCell ref="HGC68:HGE68"/>
    <mergeCell ref="HGT68:HGV68"/>
    <mergeCell ref="HHK68:HHM68"/>
    <mergeCell ref="HBN68:HBP68"/>
    <mergeCell ref="HCE68:HCG68"/>
    <mergeCell ref="HCV68:HCX68"/>
    <mergeCell ref="HDM68:HDO68"/>
    <mergeCell ref="HED68:HEF68"/>
    <mergeCell ref="GYG68:GYI68"/>
    <mergeCell ref="GYX68:GYZ68"/>
    <mergeCell ref="GZO68:GZQ68"/>
    <mergeCell ref="HAF68:HAH68"/>
    <mergeCell ref="HAW68:HAY68"/>
    <mergeCell ref="GUZ68:GVB68"/>
    <mergeCell ref="GVQ68:GVS68"/>
    <mergeCell ref="GWH68:GWJ68"/>
    <mergeCell ref="GWY68:GXA68"/>
    <mergeCell ref="GXP68:GXR68"/>
    <mergeCell ref="GRS68:GRU68"/>
    <mergeCell ref="GSJ68:GSL68"/>
    <mergeCell ref="GTA68:GTC68"/>
    <mergeCell ref="GTR68:GTT68"/>
    <mergeCell ref="GUI68:GUK68"/>
    <mergeCell ref="GOL68:GON68"/>
    <mergeCell ref="GPC68:GPE68"/>
    <mergeCell ref="GPT68:GPV68"/>
    <mergeCell ref="GQK68:GQM68"/>
    <mergeCell ref="GRB68:GRD68"/>
    <mergeCell ref="GLE68:GLG68"/>
    <mergeCell ref="GLV68:GLX68"/>
    <mergeCell ref="GMM68:GMO68"/>
    <mergeCell ref="GND68:GNF68"/>
    <mergeCell ref="GNU68:GNW68"/>
    <mergeCell ref="GHX68:GHZ68"/>
    <mergeCell ref="GIO68:GIQ68"/>
    <mergeCell ref="GJF68:GJH68"/>
    <mergeCell ref="GJW68:GJY68"/>
    <mergeCell ref="GKN68:GKP68"/>
    <mergeCell ref="GEQ68:GES68"/>
    <mergeCell ref="GFH68:GFJ68"/>
    <mergeCell ref="GFY68:GGA68"/>
    <mergeCell ref="GGP68:GGR68"/>
    <mergeCell ref="GHG68:GHI68"/>
    <mergeCell ref="GBJ68:GBL68"/>
    <mergeCell ref="GCA68:GCC68"/>
    <mergeCell ref="GCR68:GCT68"/>
    <mergeCell ref="GDI68:GDK68"/>
    <mergeCell ref="GDZ68:GEB68"/>
    <mergeCell ref="FYC68:FYE68"/>
    <mergeCell ref="FYT68:FYV68"/>
    <mergeCell ref="FZK68:FZM68"/>
    <mergeCell ref="GAB68:GAD68"/>
    <mergeCell ref="GAS68:GAU68"/>
    <mergeCell ref="FUV68:FUX68"/>
    <mergeCell ref="FVM68:FVO68"/>
    <mergeCell ref="FWD68:FWF68"/>
    <mergeCell ref="FWU68:FWW68"/>
    <mergeCell ref="FXL68:FXN68"/>
    <mergeCell ref="FRO68:FRQ68"/>
    <mergeCell ref="FSF68:FSH68"/>
    <mergeCell ref="FSW68:FSY68"/>
    <mergeCell ref="FTN68:FTP68"/>
    <mergeCell ref="FUE68:FUG68"/>
    <mergeCell ref="FOH68:FOJ68"/>
    <mergeCell ref="FOY68:FPA68"/>
    <mergeCell ref="FPP68:FPR68"/>
    <mergeCell ref="FQG68:FQI68"/>
    <mergeCell ref="FQX68:FQZ68"/>
    <mergeCell ref="FLA68:FLC68"/>
    <mergeCell ref="FLR68:FLT68"/>
    <mergeCell ref="FMI68:FMK68"/>
    <mergeCell ref="FMZ68:FNB68"/>
    <mergeCell ref="FNQ68:FNS68"/>
    <mergeCell ref="FHT68:FHV68"/>
    <mergeCell ref="FIK68:FIM68"/>
    <mergeCell ref="FJB68:FJD68"/>
    <mergeCell ref="FJS68:FJU68"/>
    <mergeCell ref="FKJ68:FKL68"/>
    <mergeCell ref="FEM68:FEO68"/>
    <mergeCell ref="FFD68:FFF68"/>
    <mergeCell ref="FFU68:FFW68"/>
    <mergeCell ref="FGL68:FGN68"/>
    <mergeCell ref="FHC68:FHE68"/>
    <mergeCell ref="FBF68:FBH68"/>
    <mergeCell ref="FBW68:FBY68"/>
    <mergeCell ref="FCN68:FCP68"/>
    <mergeCell ref="FDE68:FDG68"/>
    <mergeCell ref="FDV68:FDX68"/>
    <mergeCell ref="EXY68:EYA68"/>
    <mergeCell ref="EYP68:EYR68"/>
    <mergeCell ref="EZG68:EZI68"/>
    <mergeCell ref="EZX68:EZZ68"/>
    <mergeCell ref="FAO68:FAQ68"/>
    <mergeCell ref="EUR68:EUT68"/>
    <mergeCell ref="EVI68:EVK68"/>
    <mergeCell ref="EVZ68:EWB68"/>
    <mergeCell ref="EWQ68:EWS68"/>
    <mergeCell ref="EXH68:EXJ68"/>
    <mergeCell ref="ERK68:ERM68"/>
    <mergeCell ref="ESB68:ESD68"/>
    <mergeCell ref="ESS68:ESU68"/>
    <mergeCell ref="ETJ68:ETL68"/>
    <mergeCell ref="EUA68:EUC68"/>
    <mergeCell ref="EOD68:EOF68"/>
    <mergeCell ref="EOU68:EOW68"/>
    <mergeCell ref="EPL68:EPN68"/>
    <mergeCell ref="EQC68:EQE68"/>
    <mergeCell ref="EQT68:EQV68"/>
    <mergeCell ref="EKW68:EKY68"/>
    <mergeCell ref="ELN68:ELP68"/>
    <mergeCell ref="EME68:EMG68"/>
    <mergeCell ref="EMV68:EMX68"/>
    <mergeCell ref="ENM68:ENO68"/>
    <mergeCell ref="EHP68:EHR68"/>
    <mergeCell ref="EIG68:EII68"/>
    <mergeCell ref="EIX68:EIZ68"/>
    <mergeCell ref="EJO68:EJQ68"/>
    <mergeCell ref="EKF68:EKH68"/>
    <mergeCell ref="EEI68:EEK68"/>
    <mergeCell ref="EEZ68:EFB68"/>
    <mergeCell ref="EFQ68:EFS68"/>
    <mergeCell ref="EGH68:EGJ68"/>
    <mergeCell ref="EGY68:EHA68"/>
    <mergeCell ref="EBB68:EBD68"/>
    <mergeCell ref="EBS68:EBU68"/>
    <mergeCell ref="ECJ68:ECL68"/>
    <mergeCell ref="EDA68:EDC68"/>
    <mergeCell ref="EDR68:EDT68"/>
    <mergeCell ref="DXU68:DXW68"/>
    <mergeCell ref="DYL68:DYN68"/>
    <mergeCell ref="DZC68:DZE68"/>
    <mergeCell ref="DZT68:DZV68"/>
    <mergeCell ref="EAK68:EAM68"/>
    <mergeCell ref="DUN68:DUP68"/>
    <mergeCell ref="DVE68:DVG68"/>
    <mergeCell ref="DVV68:DVX68"/>
    <mergeCell ref="DWM68:DWO68"/>
    <mergeCell ref="DXD68:DXF68"/>
    <mergeCell ref="DRG68:DRI68"/>
    <mergeCell ref="DRX68:DRZ68"/>
    <mergeCell ref="DSO68:DSQ68"/>
    <mergeCell ref="DTF68:DTH68"/>
    <mergeCell ref="DTW68:DTY68"/>
    <mergeCell ref="DNZ68:DOB68"/>
    <mergeCell ref="DOQ68:DOS68"/>
    <mergeCell ref="DPH68:DPJ68"/>
    <mergeCell ref="DPY68:DQA68"/>
    <mergeCell ref="DQP68:DQR68"/>
    <mergeCell ref="DKS68:DKU68"/>
    <mergeCell ref="DLJ68:DLL68"/>
    <mergeCell ref="DMA68:DMC68"/>
    <mergeCell ref="DMR68:DMT68"/>
    <mergeCell ref="DNI68:DNK68"/>
    <mergeCell ref="DHL68:DHN68"/>
    <mergeCell ref="DIC68:DIE68"/>
    <mergeCell ref="DIT68:DIV68"/>
    <mergeCell ref="DJK68:DJM68"/>
    <mergeCell ref="DKB68:DKD68"/>
    <mergeCell ref="DEE68:DEG68"/>
    <mergeCell ref="DEV68:DEX68"/>
    <mergeCell ref="DFM68:DFO68"/>
    <mergeCell ref="DGD68:DGF68"/>
    <mergeCell ref="DGU68:DGW68"/>
    <mergeCell ref="DAX68:DAZ68"/>
    <mergeCell ref="DBO68:DBQ68"/>
    <mergeCell ref="DCF68:DCH68"/>
    <mergeCell ref="DCW68:DCY68"/>
    <mergeCell ref="DDN68:DDP68"/>
    <mergeCell ref="CXQ68:CXS68"/>
    <mergeCell ref="CYH68:CYJ68"/>
    <mergeCell ref="CYY68:CZA68"/>
    <mergeCell ref="CZP68:CZR68"/>
    <mergeCell ref="DAG68:DAI68"/>
    <mergeCell ref="CUJ68:CUL68"/>
    <mergeCell ref="CVA68:CVC68"/>
    <mergeCell ref="CVR68:CVT68"/>
    <mergeCell ref="CWI68:CWK68"/>
    <mergeCell ref="CWZ68:CXB68"/>
    <mergeCell ref="CRC68:CRE68"/>
    <mergeCell ref="CRT68:CRV68"/>
    <mergeCell ref="CSK68:CSM68"/>
    <mergeCell ref="CTB68:CTD68"/>
    <mergeCell ref="CTS68:CTU68"/>
    <mergeCell ref="CNV68:CNX68"/>
    <mergeCell ref="COM68:COO68"/>
    <mergeCell ref="CPD68:CPF68"/>
    <mergeCell ref="CPU68:CPW68"/>
    <mergeCell ref="CQL68:CQN68"/>
    <mergeCell ref="CKO68:CKQ68"/>
    <mergeCell ref="CLF68:CLH68"/>
    <mergeCell ref="CLW68:CLY68"/>
    <mergeCell ref="CMN68:CMP68"/>
    <mergeCell ref="CNE68:CNG68"/>
    <mergeCell ref="CHH68:CHJ68"/>
    <mergeCell ref="CHY68:CIA68"/>
    <mergeCell ref="CIP68:CIR68"/>
    <mergeCell ref="CJG68:CJI68"/>
    <mergeCell ref="CJX68:CJZ68"/>
    <mergeCell ref="CEA68:CEC68"/>
    <mergeCell ref="CER68:CET68"/>
    <mergeCell ref="CFI68:CFK68"/>
    <mergeCell ref="CFZ68:CGB68"/>
    <mergeCell ref="CGQ68:CGS68"/>
    <mergeCell ref="CAT68:CAV68"/>
    <mergeCell ref="CBK68:CBM68"/>
    <mergeCell ref="CCB68:CCD68"/>
    <mergeCell ref="CCS68:CCU68"/>
    <mergeCell ref="CDJ68:CDL68"/>
    <mergeCell ref="BXM68:BXO68"/>
    <mergeCell ref="BYD68:BYF68"/>
    <mergeCell ref="BYU68:BYW68"/>
    <mergeCell ref="BZL68:BZN68"/>
    <mergeCell ref="CAC68:CAE68"/>
    <mergeCell ref="BUF68:BUH68"/>
    <mergeCell ref="BUW68:BUY68"/>
    <mergeCell ref="BVN68:BVP68"/>
    <mergeCell ref="BWE68:BWG68"/>
    <mergeCell ref="BWV68:BWX68"/>
    <mergeCell ref="BQY68:BRA68"/>
    <mergeCell ref="BRP68:BRR68"/>
    <mergeCell ref="BSG68:BSI68"/>
    <mergeCell ref="BSX68:BSZ68"/>
    <mergeCell ref="BTO68:BTQ68"/>
    <mergeCell ref="BNR68:BNT68"/>
    <mergeCell ref="BOI68:BOK68"/>
    <mergeCell ref="BOZ68:BPB68"/>
    <mergeCell ref="BPQ68:BPS68"/>
    <mergeCell ref="BQH68:BQJ68"/>
    <mergeCell ref="BKK68:BKM68"/>
    <mergeCell ref="BLB68:BLD68"/>
    <mergeCell ref="BLS68:BLU68"/>
    <mergeCell ref="BMJ68:BML68"/>
    <mergeCell ref="BNA68:BNC68"/>
    <mergeCell ref="BHD68:BHF68"/>
    <mergeCell ref="BHU68:BHW68"/>
    <mergeCell ref="BIL68:BIN68"/>
    <mergeCell ref="BJC68:BJE68"/>
    <mergeCell ref="BJT68:BJV68"/>
    <mergeCell ref="BDW68:BDY68"/>
    <mergeCell ref="BEN68:BEP68"/>
    <mergeCell ref="BFE68:BFG68"/>
    <mergeCell ref="BFV68:BFX68"/>
    <mergeCell ref="BGM68:BGO68"/>
    <mergeCell ref="BAP68:BAR68"/>
    <mergeCell ref="BBG68:BBI68"/>
    <mergeCell ref="BBX68:BBZ68"/>
    <mergeCell ref="BCO68:BCQ68"/>
    <mergeCell ref="BDF68:BDH68"/>
    <mergeCell ref="AXI68:AXK68"/>
    <mergeCell ref="AXZ68:AYB68"/>
    <mergeCell ref="AYQ68:AYS68"/>
    <mergeCell ref="AZH68:AZJ68"/>
    <mergeCell ref="AZY68:BAA68"/>
    <mergeCell ref="AUB68:AUD68"/>
    <mergeCell ref="AUS68:AUU68"/>
    <mergeCell ref="AVJ68:AVL68"/>
    <mergeCell ref="AWA68:AWC68"/>
    <mergeCell ref="AWR68:AWT68"/>
    <mergeCell ref="AQU68:AQW68"/>
    <mergeCell ref="ARL68:ARN68"/>
    <mergeCell ref="ASC68:ASE68"/>
    <mergeCell ref="AST68:ASV68"/>
    <mergeCell ref="ATK68:ATM68"/>
    <mergeCell ref="ANN68:ANP68"/>
    <mergeCell ref="AOE68:AOG68"/>
    <mergeCell ref="AOV68:AOX68"/>
    <mergeCell ref="APM68:APO68"/>
    <mergeCell ref="AQD68:AQF68"/>
    <mergeCell ref="AKG68:AKI68"/>
    <mergeCell ref="AKX68:AKZ68"/>
    <mergeCell ref="ALO68:ALQ68"/>
    <mergeCell ref="AMF68:AMH68"/>
    <mergeCell ref="AMW68:AMY68"/>
    <mergeCell ref="AGZ68:AHB68"/>
    <mergeCell ref="AHQ68:AHS68"/>
    <mergeCell ref="AIH68:AIJ68"/>
    <mergeCell ref="AIY68:AJA68"/>
    <mergeCell ref="AJP68:AJR68"/>
    <mergeCell ref="ADS68:ADU68"/>
    <mergeCell ref="AEJ68:AEL68"/>
    <mergeCell ref="AFA68:AFC68"/>
    <mergeCell ref="AFR68:AFT68"/>
    <mergeCell ref="AGI68:AGK68"/>
    <mergeCell ref="AAL68:AAN68"/>
    <mergeCell ref="ABC68:ABE68"/>
    <mergeCell ref="ABT68:ABV68"/>
    <mergeCell ref="ACK68:ACM68"/>
    <mergeCell ref="ADB68:ADD68"/>
    <mergeCell ref="XE68:XG68"/>
    <mergeCell ref="XV68:XX68"/>
    <mergeCell ref="YM68:YO68"/>
    <mergeCell ref="ZD68:ZF68"/>
    <mergeCell ref="ZU68:ZW68"/>
    <mergeCell ref="TX68:TZ68"/>
    <mergeCell ref="UO68:UQ68"/>
    <mergeCell ref="VF68:VH68"/>
    <mergeCell ref="VW68:VY68"/>
    <mergeCell ref="WN68:WP68"/>
    <mergeCell ref="QQ68:QS68"/>
    <mergeCell ref="RH68:RJ68"/>
    <mergeCell ref="RY68:SA68"/>
    <mergeCell ref="SP68:SR68"/>
    <mergeCell ref="TG68:TI68"/>
    <mergeCell ref="NJ68:NL68"/>
    <mergeCell ref="OA68:OC68"/>
    <mergeCell ref="OR68:OT68"/>
    <mergeCell ref="PI68:PK68"/>
    <mergeCell ref="PZ68:QB68"/>
    <mergeCell ref="KC68:KE68"/>
    <mergeCell ref="KT68:KV68"/>
    <mergeCell ref="LK68:LM68"/>
    <mergeCell ref="MB68:MD68"/>
    <mergeCell ref="MS68:MU68"/>
    <mergeCell ref="GV68:GX68"/>
    <mergeCell ref="HM68:HO68"/>
    <mergeCell ref="ID68:IF68"/>
    <mergeCell ref="IU68:IW68"/>
    <mergeCell ref="JL68:JN68"/>
    <mergeCell ref="XCR64:XCT64"/>
    <mergeCell ref="XDI64:XDK64"/>
    <mergeCell ref="XDZ64:XEB64"/>
    <mergeCell ref="XEQ64:XES64"/>
    <mergeCell ref="A68:C68"/>
    <mergeCell ref="Q68:S68"/>
    <mergeCell ref="AH68:AJ68"/>
    <mergeCell ref="AY68:BA68"/>
    <mergeCell ref="BP68:BR68"/>
    <mergeCell ref="CG68:CI68"/>
    <mergeCell ref="CX68:CZ68"/>
    <mergeCell ref="DO68:DQ68"/>
    <mergeCell ref="EF68:EH68"/>
    <mergeCell ref="EW68:EY68"/>
    <mergeCell ref="FN68:FP68"/>
    <mergeCell ref="GE68:GG68"/>
    <mergeCell ref="WZK64:WZM64"/>
    <mergeCell ref="XAB64:XAD64"/>
    <mergeCell ref="XAS64:XAU64"/>
    <mergeCell ref="XBJ64:XBL64"/>
    <mergeCell ref="XCA64:XCC64"/>
    <mergeCell ref="WWD64:WWF64"/>
    <mergeCell ref="WWU64:WWW64"/>
    <mergeCell ref="WXL64:WXN64"/>
    <mergeCell ref="WYC64:WYE64"/>
    <mergeCell ref="WYT64:WYV64"/>
    <mergeCell ref="WSW64:WSY64"/>
    <mergeCell ref="WTN64:WTP64"/>
    <mergeCell ref="WUE64:WUG64"/>
    <mergeCell ref="WUV64:WUX64"/>
    <mergeCell ref="WVM64:WVO64"/>
    <mergeCell ref="WPP64:WPR64"/>
    <mergeCell ref="WQG64:WQI64"/>
    <mergeCell ref="WQX64:WQZ64"/>
    <mergeCell ref="WRO64:WRQ64"/>
    <mergeCell ref="WSF64:WSH64"/>
    <mergeCell ref="WMI64:WMK64"/>
    <mergeCell ref="WMZ64:WNB64"/>
    <mergeCell ref="WNQ64:WNS64"/>
    <mergeCell ref="WOH64:WOJ64"/>
    <mergeCell ref="WOY64:WPA64"/>
    <mergeCell ref="WJB64:WJD64"/>
    <mergeCell ref="WJS64:WJU64"/>
    <mergeCell ref="WKJ64:WKL64"/>
    <mergeCell ref="WLA64:WLC64"/>
    <mergeCell ref="WLR64:WLT64"/>
    <mergeCell ref="WFU64:WFW64"/>
    <mergeCell ref="WGL64:WGN64"/>
    <mergeCell ref="WHC64:WHE64"/>
    <mergeCell ref="WHT64:WHV64"/>
    <mergeCell ref="WIK64:WIM64"/>
    <mergeCell ref="WCN64:WCP64"/>
    <mergeCell ref="WDE64:WDG64"/>
    <mergeCell ref="WDV64:WDX64"/>
    <mergeCell ref="WEM64:WEO64"/>
    <mergeCell ref="WFD64:WFF64"/>
    <mergeCell ref="VZG64:VZI64"/>
    <mergeCell ref="VZX64:VZZ64"/>
    <mergeCell ref="WAO64:WAQ64"/>
    <mergeCell ref="WBF64:WBH64"/>
    <mergeCell ref="WBW64:WBY64"/>
    <mergeCell ref="VVZ64:VWB64"/>
    <mergeCell ref="VWQ64:VWS64"/>
    <mergeCell ref="VXH64:VXJ64"/>
    <mergeCell ref="VXY64:VYA64"/>
    <mergeCell ref="VYP64:VYR64"/>
    <mergeCell ref="VSS64:VSU64"/>
    <mergeCell ref="VTJ64:VTL64"/>
    <mergeCell ref="VUA64:VUC64"/>
    <mergeCell ref="VUR64:VUT64"/>
    <mergeCell ref="VVI64:VVK64"/>
    <mergeCell ref="VPL64:VPN64"/>
    <mergeCell ref="VQC64:VQE64"/>
    <mergeCell ref="VQT64:VQV64"/>
    <mergeCell ref="VRK64:VRM64"/>
    <mergeCell ref="VSB64:VSD64"/>
    <mergeCell ref="VME64:VMG64"/>
    <mergeCell ref="VMV64:VMX64"/>
    <mergeCell ref="VNM64:VNO64"/>
    <mergeCell ref="VOD64:VOF64"/>
    <mergeCell ref="VOU64:VOW64"/>
    <mergeCell ref="VIX64:VIZ64"/>
    <mergeCell ref="VJO64:VJQ64"/>
    <mergeCell ref="VKF64:VKH64"/>
    <mergeCell ref="VKW64:VKY64"/>
    <mergeCell ref="VLN64:VLP64"/>
    <mergeCell ref="VFQ64:VFS64"/>
    <mergeCell ref="VGH64:VGJ64"/>
    <mergeCell ref="VGY64:VHA64"/>
    <mergeCell ref="VHP64:VHR64"/>
    <mergeCell ref="VIG64:VII64"/>
    <mergeCell ref="VCJ64:VCL64"/>
    <mergeCell ref="VDA64:VDC64"/>
    <mergeCell ref="VDR64:VDT64"/>
    <mergeCell ref="VEI64:VEK64"/>
    <mergeCell ref="VEZ64:VFB64"/>
    <mergeCell ref="UZC64:UZE64"/>
    <mergeCell ref="UZT64:UZV64"/>
    <mergeCell ref="VAK64:VAM64"/>
    <mergeCell ref="VBB64:VBD64"/>
    <mergeCell ref="VBS64:VBU64"/>
    <mergeCell ref="UVV64:UVX64"/>
    <mergeCell ref="UWM64:UWO64"/>
    <mergeCell ref="UXD64:UXF64"/>
    <mergeCell ref="UXU64:UXW64"/>
    <mergeCell ref="UYL64:UYN64"/>
    <mergeCell ref="USO64:USQ64"/>
    <mergeCell ref="UTF64:UTH64"/>
    <mergeCell ref="UTW64:UTY64"/>
    <mergeCell ref="UUN64:UUP64"/>
    <mergeCell ref="UVE64:UVG64"/>
    <mergeCell ref="UPH64:UPJ64"/>
    <mergeCell ref="UPY64:UQA64"/>
    <mergeCell ref="UQP64:UQR64"/>
    <mergeCell ref="URG64:URI64"/>
    <mergeCell ref="URX64:URZ64"/>
    <mergeCell ref="UMA64:UMC64"/>
    <mergeCell ref="UMR64:UMT64"/>
    <mergeCell ref="UNI64:UNK64"/>
    <mergeCell ref="UNZ64:UOB64"/>
    <mergeCell ref="UOQ64:UOS64"/>
    <mergeCell ref="UIT64:UIV64"/>
    <mergeCell ref="UJK64:UJM64"/>
    <mergeCell ref="UKB64:UKD64"/>
    <mergeCell ref="UKS64:UKU64"/>
    <mergeCell ref="ULJ64:ULL64"/>
    <mergeCell ref="UFM64:UFO64"/>
    <mergeCell ref="UGD64:UGF64"/>
    <mergeCell ref="UGU64:UGW64"/>
    <mergeCell ref="UHL64:UHN64"/>
    <mergeCell ref="UIC64:UIE64"/>
    <mergeCell ref="UCF64:UCH64"/>
    <mergeCell ref="UCW64:UCY64"/>
    <mergeCell ref="UDN64:UDP64"/>
    <mergeCell ref="UEE64:UEG64"/>
    <mergeCell ref="UEV64:UEX64"/>
    <mergeCell ref="TYY64:TZA64"/>
    <mergeCell ref="TZP64:TZR64"/>
    <mergeCell ref="UAG64:UAI64"/>
    <mergeCell ref="UAX64:UAZ64"/>
    <mergeCell ref="UBO64:UBQ64"/>
    <mergeCell ref="TVR64:TVT64"/>
    <mergeCell ref="TWI64:TWK64"/>
    <mergeCell ref="TWZ64:TXB64"/>
    <mergeCell ref="TXQ64:TXS64"/>
    <mergeCell ref="TYH64:TYJ64"/>
    <mergeCell ref="TSK64:TSM64"/>
    <mergeCell ref="TTB64:TTD64"/>
    <mergeCell ref="TTS64:TTU64"/>
    <mergeCell ref="TUJ64:TUL64"/>
    <mergeCell ref="TVA64:TVC64"/>
    <mergeCell ref="TPD64:TPF64"/>
    <mergeCell ref="TPU64:TPW64"/>
    <mergeCell ref="TQL64:TQN64"/>
    <mergeCell ref="TRC64:TRE64"/>
    <mergeCell ref="TRT64:TRV64"/>
    <mergeCell ref="TLW64:TLY64"/>
    <mergeCell ref="TMN64:TMP64"/>
    <mergeCell ref="TNE64:TNG64"/>
    <mergeCell ref="TNV64:TNX64"/>
    <mergeCell ref="TOM64:TOO64"/>
    <mergeCell ref="TIP64:TIR64"/>
    <mergeCell ref="TJG64:TJI64"/>
    <mergeCell ref="TJX64:TJZ64"/>
    <mergeCell ref="TKO64:TKQ64"/>
    <mergeCell ref="TLF64:TLH64"/>
    <mergeCell ref="TFI64:TFK64"/>
    <mergeCell ref="TFZ64:TGB64"/>
    <mergeCell ref="TGQ64:TGS64"/>
    <mergeCell ref="THH64:THJ64"/>
    <mergeCell ref="THY64:TIA64"/>
    <mergeCell ref="TCB64:TCD64"/>
    <mergeCell ref="TCS64:TCU64"/>
    <mergeCell ref="TDJ64:TDL64"/>
    <mergeCell ref="TEA64:TEC64"/>
    <mergeCell ref="TER64:TET64"/>
    <mergeCell ref="SYU64:SYW64"/>
    <mergeCell ref="SZL64:SZN64"/>
    <mergeCell ref="TAC64:TAE64"/>
    <mergeCell ref="TAT64:TAV64"/>
    <mergeCell ref="TBK64:TBM64"/>
    <mergeCell ref="SVN64:SVP64"/>
    <mergeCell ref="SWE64:SWG64"/>
    <mergeCell ref="SWV64:SWX64"/>
    <mergeCell ref="SXM64:SXO64"/>
    <mergeCell ref="SYD64:SYF64"/>
    <mergeCell ref="SSG64:SSI64"/>
    <mergeCell ref="SSX64:SSZ64"/>
    <mergeCell ref="STO64:STQ64"/>
    <mergeCell ref="SUF64:SUH64"/>
    <mergeCell ref="SUW64:SUY64"/>
    <mergeCell ref="SOZ64:SPB64"/>
    <mergeCell ref="SPQ64:SPS64"/>
    <mergeCell ref="SQH64:SQJ64"/>
    <mergeCell ref="SQY64:SRA64"/>
    <mergeCell ref="SRP64:SRR64"/>
    <mergeCell ref="SLS64:SLU64"/>
    <mergeCell ref="SMJ64:SML64"/>
    <mergeCell ref="SNA64:SNC64"/>
    <mergeCell ref="SNR64:SNT64"/>
    <mergeCell ref="SOI64:SOK64"/>
    <mergeCell ref="SIL64:SIN64"/>
    <mergeCell ref="SJC64:SJE64"/>
    <mergeCell ref="SJT64:SJV64"/>
    <mergeCell ref="SKK64:SKM64"/>
    <mergeCell ref="SLB64:SLD64"/>
    <mergeCell ref="SFE64:SFG64"/>
    <mergeCell ref="SFV64:SFX64"/>
    <mergeCell ref="SGM64:SGO64"/>
    <mergeCell ref="SHD64:SHF64"/>
    <mergeCell ref="SHU64:SHW64"/>
    <mergeCell ref="SBX64:SBZ64"/>
    <mergeCell ref="SCO64:SCQ64"/>
    <mergeCell ref="SDF64:SDH64"/>
    <mergeCell ref="SDW64:SDY64"/>
    <mergeCell ref="SEN64:SEP64"/>
    <mergeCell ref="RYQ64:RYS64"/>
    <mergeCell ref="RZH64:RZJ64"/>
    <mergeCell ref="RZY64:SAA64"/>
    <mergeCell ref="SAP64:SAR64"/>
    <mergeCell ref="SBG64:SBI64"/>
    <mergeCell ref="RVJ64:RVL64"/>
    <mergeCell ref="RWA64:RWC64"/>
    <mergeCell ref="RWR64:RWT64"/>
    <mergeCell ref="RXI64:RXK64"/>
    <mergeCell ref="RXZ64:RYB64"/>
    <mergeCell ref="RSC64:RSE64"/>
    <mergeCell ref="RST64:RSV64"/>
    <mergeCell ref="RTK64:RTM64"/>
    <mergeCell ref="RUB64:RUD64"/>
    <mergeCell ref="RUS64:RUU64"/>
    <mergeCell ref="ROV64:ROX64"/>
    <mergeCell ref="RPM64:RPO64"/>
    <mergeCell ref="RQD64:RQF64"/>
    <mergeCell ref="RQU64:RQW64"/>
    <mergeCell ref="RRL64:RRN64"/>
    <mergeCell ref="RLO64:RLQ64"/>
    <mergeCell ref="RMF64:RMH64"/>
    <mergeCell ref="RMW64:RMY64"/>
    <mergeCell ref="RNN64:RNP64"/>
    <mergeCell ref="ROE64:ROG64"/>
    <mergeCell ref="RIH64:RIJ64"/>
    <mergeCell ref="RIY64:RJA64"/>
    <mergeCell ref="RJP64:RJR64"/>
    <mergeCell ref="RKG64:RKI64"/>
    <mergeCell ref="RKX64:RKZ64"/>
    <mergeCell ref="RFA64:RFC64"/>
    <mergeCell ref="RFR64:RFT64"/>
    <mergeCell ref="RGI64:RGK64"/>
    <mergeCell ref="RGZ64:RHB64"/>
    <mergeCell ref="RHQ64:RHS64"/>
    <mergeCell ref="RBT64:RBV64"/>
    <mergeCell ref="RCK64:RCM64"/>
    <mergeCell ref="RDB64:RDD64"/>
    <mergeCell ref="RDS64:RDU64"/>
    <mergeCell ref="REJ64:REL64"/>
    <mergeCell ref="QYM64:QYO64"/>
    <mergeCell ref="QZD64:QZF64"/>
    <mergeCell ref="QZU64:QZW64"/>
    <mergeCell ref="RAL64:RAN64"/>
    <mergeCell ref="RBC64:RBE64"/>
    <mergeCell ref="QVF64:QVH64"/>
    <mergeCell ref="QVW64:QVY64"/>
    <mergeCell ref="QWN64:QWP64"/>
    <mergeCell ref="QXE64:QXG64"/>
    <mergeCell ref="QXV64:QXX64"/>
    <mergeCell ref="QRY64:QSA64"/>
    <mergeCell ref="QSP64:QSR64"/>
    <mergeCell ref="QTG64:QTI64"/>
    <mergeCell ref="QTX64:QTZ64"/>
    <mergeCell ref="QUO64:QUQ64"/>
    <mergeCell ref="QOR64:QOT64"/>
    <mergeCell ref="QPI64:QPK64"/>
    <mergeCell ref="QPZ64:QQB64"/>
    <mergeCell ref="QQQ64:QQS64"/>
    <mergeCell ref="QRH64:QRJ64"/>
    <mergeCell ref="QLK64:QLM64"/>
    <mergeCell ref="QMB64:QMD64"/>
    <mergeCell ref="QMS64:QMU64"/>
    <mergeCell ref="QNJ64:QNL64"/>
    <mergeCell ref="QOA64:QOC64"/>
    <mergeCell ref="QID64:QIF64"/>
    <mergeCell ref="QIU64:QIW64"/>
    <mergeCell ref="QJL64:QJN64"/>
    <mergeCell ref="QKC64:QKE64"/>
    <mergeCell ref="QKT64:QKV64"/>
    <mergeCell ref="QEW64:QEY64"/>
    <mergeCell ref="QFN64:QFP64"/>
    <mergeCell ref="QGE64:QGG64"/>
    <mergeCell ref="QGV64:QGX64"/>
    <mergeCell ref="QHM64:QHO64"/>
    <mergeCell ref="QBP64:QBR64"/>
    <mergeCell ref="QCG64:QCI64"/>
    <mergeCell ref="QCX64:QCZ64"/>
    <mergeCell ref="QDO64:QDQ64"/>
    <mergeCell ref="QEF64:QEH64"/>
    <mergeCell ref="PYI64:PYK64"/>
    <mergeCell ref="PYZ64:PZB64"/>
    <mergeCell ref="PZQ64:PZS64"/>
    <mergeCell ref="QAH64:QAJ64"/>
    <mergeCell ref="QAY64:QBA64"/>
    <mergeCell ref="PVB64:PVD64"/>
    <mergeCell ref="PVS64:PVU64"/>
    <mergeCell ref="PWJ64:PWL64"/>
    <mergeCell ref="PXA64:PXC64"/>
    <mergeCell ref="PXR64:PXT64"/>
    <mergeCell ref="PRU64:PRW64"/>
    <mergeCell ref="PSL64:PSN64"/>
    <mergeCell ref="PTC64:PTE64"/>
    <mergeCell ref="PTT64:PTV64"/>
    <mergeCell ref="PUK64:PUM64"/>
    <mergeCell ref="PON64:POP64"/>
    <mergeCell ref="PPE64:PPG64"/>
    <mergeCell ref="PPV64:PPX64"/>
    <mergeCell ref="PQM64:PQO64"/>
    <mergeCell ref="PRD64:PRF64"/>
    <mergeCell ref="PLG64:PLI64"/>
    <mergeCell ref="PLX64:PLZ64"/>
    <mergeCell ref="PMO64:PMQ64"/>
    <mergeCell ref="PNF64:PNH64"/>
    <mergeCell ref="PNW64:PNY64"/>
    <mergeCell ref="PHZ64:PIB64"/>
    <mergeCell ref="PIQ64:PIS64"/>
    <mergeCell ref="PJH64:PJJ64"/>
    <mergeCell ref="PJY64:PKA64"/>
    <mergeCell ref="PKP64:PKR64"/>
    <mergeCell ref="PES64:PEU64"/>
    <mergeCell ref="PFJ64:PFL64"/>
    <mergeCell ref="PGA64:PGC64"/>
    <mergeCell ref="PGR64:PGT64"/>
    <mergeCell ref="PHI64:PHK64"/>
    <mergeCell ref="PBL64:PBN64"/>
    <mergeCell ref="PCC64:PCE64"/>
    <mergeCell ref="PCT64:PCV64"/>
    <mergeCell ref="PDK64:PDM64"/>
    <mergeCell ref="PEB64:PED64"/>
    <mergeCell ref="OYE64:OYG64"/>
    <mergeCell ref="OYV64:OYX64"/>
    <mergeCell ref="OZM64:OZO64"/>
    <mergeCell ref="PAD64:PAF64"/>
    <mergeCell ref="PAU64:PAW64"/>
    <mergeCell ref="OUX64:OUZ64"/>
    <mergeCell ref="OVO64:OVQ64"/>
    <mergeCell ref="OWF64:OWH64"/>
    <mergeCell ref="OWW64:OWY64"/>
    <mergeCell ref="OXN64:OXP64"/>
    <mergeCell ref="ORQ64:ORS64"/>
    <mergeCell ref="OSH64:OSJ64"/>
    <mergeCell ref="OSY64:OTA64"/>
    <mergeCell ref="OTP64:OTR64"/>
    <mergeCell ref="OUG64:OUI64"/>
    <mergeCell ref="OOJ64:OOL64"/>
    <mergeCell ref="OPA64:OPC64"/>
    <mergeCell ref="OPR64:OPT64"/>
    <mergeCell ref="OQI64:OQK64"/>
    <mergeCell ref="OQZ64:ORB64"/>
    <mergeCell ref="OLC64:OLE64"/>
    <mergeCell ref="OLT64:OLV64"/>
    <mergeCell ref="OMK64:OMM64"/>
    <mergeCell ref="ONB64:OND64"/>
    <mergeCell ref="ONS64:ONU64"/>
    <mergeCell ref="OHV64:OHX64"/>
    <mergeCell ref="OIM64:OIO64"/>
    <mergeCell ref="OJD64:OJF64"/>
    <mergeCell ref="OJU64:OJW64"/>
    <mergeCell ref="OKL64:OKN64"/>
    <mergeCell ref="OEO64:OEQ64"/>
    <mergeCell ref="OFF64:OFH64"/>
    <mergeCell ref="OFW64:OFY64"/>
    <mergeCell ref="OGN64:OGP64"/>
    <mergeCell ref="OHE64:OHG64"/>
    <mergeCell ref="OBH64:OBJ64"/>
    <mergeCell ref="OBY64:OCA64"/>
    <mergeCell ref="OCP64:OCR64"/>
    <mergeCell ref="ODG64:ODI64"/>
    <mergeCell ref="ODX64:ODZ64"/>
    <mergeCell ref="NYA64:NYC64"/>
    <mergeCell ref="NYR64:NYT64"/>
    <mergeCell ref="NZI64:NZK64"/>
    <mergeCell ref="NZZ64:OAB64"/>
    <mergeCell ref="OAQ64:OAS64"/>
    <mergeCell ref="NUT64:NUV64"/>
    <mergeCell ref="NVK64:NVM64"/>
    <mergeCell ref="NWB64:NWD64"/>
    <mergeCell ref="NWS64:NWU64"/>
    <mergeCell ref="NXJ64:NXL64"/>
    <mergeCell ref="NRM64:NRO64"/>
    <mergeCell ref="NSD64:NSF64"/>
    <mergeCell ref="NSU64:NSW64"/>
    <mergeCell ref="NTL64:NTN64"/>
    <mergeCell ref="NUC64:NUE64"/>
    <mergeCell ref="NOF64:NOH64"/>
    <mergeCell ref="NOW64:NOY64"/>
    <mergeCell ref="NPN64:NPP64"/>
    <mergeCell ref="NQE64:NQG64"/>
    <mergeCell ref="NQV64:NQX64"/>
    <mergeCell ref="NKY64:NLA64"/>
    <mergeCell ref="NLP64:NLR64"/>
    <mergeCell ref="NMG64:NMI64"/>
    <mergeCell ref="NMX64:NMZ64"/>
    <mergeCell ref="NNO64:NNQ64"/>
    <mergeCell ref="NHR64:NHT64"/>
    <mergeCell ref="NII64:NIK64"/>
    <mergeCell ref="NIZ64:NJB64"/>
    <mergeCell ref="NJQ64:NJS64"/>
    <mergeCell ref="NKH64:NKJ64"/>
    <mergeCell ref="NEK64:NEM64"/>
    <mergeCell ref="NFB64:NFD64"/>
    <mergeCell ref="NFS64:NFU64"/>
    <mergeCell ref="NGJ64:NGL64"/>
    <mergeCell ref="NHA64:NHC64"/>
    <mergeCell ref="NBD64:NBF64"/>
    <mergeCell ref="NBU64:NBW64"/>
    <mergeCell ref="NCL64:NCN64"/>
    <mergeCell ref="NDC64:NDE64"/>
    <mergeCell ref="NDT64:NDV64"/>
    <mergeCell ref="MXW64:MXY64"/>
    <mergeCell ref="MYN64:MYP64"/>
    <mergeCell ref="MZE64:MZG64"/>
    <mergeCell ref="MZV64:MZX64"/>
    <mergeCell ref="NAM64:NAO64"/>
    <mergeCell ref="MUP64:MUR64"/>
    <mergeCell ref="MVG64:MVI64"/>
    <mergeCell ref="MVX64:MVZ64"/>
    <mergeCell ref="MWO64:MWQ64"/>
    <mergeCell ref="MXF64:MXH64"/>
    <mergeCell ref="MRI64:MRK64"/>
    <mergeCell ref="MRZ64:MSB64"/>
    <mergeCell ref="MSQ64:MSS64"/>
    <mergeCell ref="MTH64:MTJ64"/>
    <mergeCell ref="MTY64:MUA64"/>
    <mergeCell ref="MOB64:MOD64"/>
    <mergeCell ref="MOS64:MOU64"/>
    <mergeCell ref="MPJ64:MPL64"/>
    <mergeCell ref="MQA64:MQC64"/>
    <mergeCell ref="MQR64:MQT64"/>
    <mergeCell ref="MKU64:MKW64"/>
    <mergeCell ref="MLL64:MLN64"/>
    <mergeCell ref="MMC64:MME64"/>
    <mergeCell ref="MMT64:MMV64"/>
    <mergeCell ref="MNK64:MNM64"/>
    <mergeCell ref="MHN64:MHP64"/>
    <mergeCell ref="MIE64:MIG64"/>
    <mergeCell ref="MIV64:MIX64"/>
    <mergeCell ref="MJM64:MJO64"/>
    <mergeCell ref="MKD64:MKF64"/>
    <mergeCell ref="MEG64:MEI64"/>
    <mergeCell ref="MEX64:MEZ64"/>
    <mergeCell ref="MFO64:MFQ64"/>
    <mergeCell ref="MGF64:MGH64"/>
    <mergeCell ref="MGW64:MGY64"/>
    <mergeCell ref="MAZ64:MBB64"/>
    <mergeCell ref="MBQ64:MBS64"/>
    <mergeCell ref="MCH64:MCJ64"/>
    <mergeCell ref="MCY64:MDA64"/>
    <mergeCell ref="MDP64:MDR64"/>
    <mergeCell ref="LXS64:LXU64"/>
    <mergeCell ref="LYJ64:LYL64"/>
    <mergeCell ref="LZA64:LZC64"/>
    <mergeCell ref="LZR64:LZT64"/>
    <mergeCell ref="MAI64:MAK64"/>
    <mergeCell ref="LUL64:LUN64"/>
    <mergeCell ref="LVC64:LVE64"/>
    <mergeCell ref="LVT64:LVV64"/>
    <mergeCell ref="LWK64:LWM64"/>
    <mergeCell ref="LXB64:LXD64"/>
    <mergeCell ref="LRE64:LRG64"/>
    <mergeCell ref="LRV64:LRX64"/>
    <mergeCell ref="LSM64:LSO64"/>
    <mergeCell ref="LTD64:LTF64"/>
    <mergeCell ref="LTU64:LTW64"/>
    <mergeCell ref="LNX64:LNZ64"/>
    <mergeCell ref="LOO64:LOQ64"/>
    <mergeCell ref="LPF64:LPH64"/>
    <mergeCell ref="LPW64:LPY64"/>
    <mergeCell ref="LQN64:LQP64"/>
    <mergeCell ref="LKQ64:LKS64"/>
    <mergeCell ref="LLH64:LLJ64"/>
    <mergeCell ref="LLY64:LMA64"/>
    <mergeCell ref="LMP64:LMR64"/>
    <mergeCell ref="LNG64:LNI64"/>
    <mergeCell ref="LHJ64:LHL64"/>
    <mergeCell ref="LIA64:LIC64"/>
    <mergeCell ref="LIR64:LIT64"/>
    <mergeCell ref="LJI64:LJK64"/>
    <mergeCell ref="LJZ64:LKB64"/>
    <mergeCell ref="LEC64:LEE64"/>
    <mergeCell ref="LET64:LEV64"/>
    <mergeCell ref="LFK64:LFM64"/>
    <mergeCell ref="LGB64:LGD64"/>
    <mergeCell ref="LGS64:LGU64"/>
    <mergeCell ref="LAV64:LAX64"/>
    <mergeCell ref="LBM64:LBO64"/>
    <mergeCell ref="LCD64:LCF64"/>
    <mergeCell ref="LCU64:LCW64"/>
    <mergeCell ref="LDL64:LDN64"/>
    <mergeCell ref="KXO64:KXQ64"/>
    <mergeCell ref="KYF64:KYH64"/>
    <mergeCell ref="KYW64:KYY64"/>
    <mergeCell ref="KZN64:KZP64"/>
    <mergeCell ref="LAE64:LAG64"/>
    <mergeCell ref="KUH64:KUJ64"/>
    <mergeCell ref="KUY64:KVA64"/>
    <mergeCell ref="KVP64:KVR64"/>
    <mergeCell ref="KWG64:KWI64"/>
    <mergeCell ref="KWX64:KWZ64"/>
    <mergeCell ref="KRA64:KRC64"/>
    <mergeCell ref="KRR64:KRT64"/>
    <mergeCell ref="KSI64:KSK64"/>
    <mergeCell ref="KSZ64:KTB64"/>
    <mergeCell ref="KTQ64:KTS64"/>
    <mergeCell ref="KNT64:KNV64"/>
    <mergeCell ref="KOK64:KOM64"/>
    <mergeCell ref="KPB64:KPD64"/>
    <mergeCell ref="KPS64:KPU64"/>
    <mergeCell ref="KQJ64:KQL64"/>
    <mergeCell ref="KKM64:KKO64"/>
    <mergeCell ref="KLD64:KLF64"/>
    <mergeCell ref="KLU64:KLW64"/>
    <mergeCell ref="KML64:KMN64"/>
    <mergeCell ref="KNC64:KNE64"/>
    <mergeCell ref="KHF64:KHH64"/>
    <mergeCell ref="KHW64:KHY64"/>
    <mergeCell ref="KIN64:KIP64"/>
    <mergeCell ref="KJE64:KJG64"/>
    <mergeCell ref="KJV64:KJX64"/>
    <mergeCell ref="KDY64:KEA64"/>
    <mergeCell ref="KEP64:KER64"/>
    <mergeCell ref="KFG64:KFI64"/>
    <mergeCell ref="KFX64:KFZ64"/>
    <mergeCell ref="KGO64:KGQ64"/>
    <mergeCell ref="KAR64:KAT64"/>
    <mergeCell ref="KBI64:KBK64"/>
    <mergeCell ref="KBZ64:KCB64"/>
    <mergeCell ref="KCQ64:KCS64"/>
    <mergeCell ref="KDH64:KDJ64"/>
    <mergeCell ref="JXK64:JXM64"/>
    <mergeCell ref="JYB64:JYD64"/>
    <mergeCell ref="JYS64:JYU64"/>
    <mergeCell ref="JZJ64:JZL64"/>
    <mergeCell ref="KAA64:KAC64"/>
    <mergeCell ref="JUD64:JUF64"/>
    <mergeCell ref="JUU64:JUW64"/>
    <mergeCell ref="JVL64:JVN64"/>
    <mergeCell ref="JWC64:JWE64"/>
    <mergeCell ref="JWT64:JWV64"/>
    <mergeCell ref="JQW64:JQY64"/>
    <mergeCell ref="JRN64:JRP64"/>
    <mergeCell ref="JSE64:JSG64"/>
    <mergeCell ref="JSV64:JSX64"/>
    <mergeCell ref="JTM64:JTO64"/>
    <mergeCell ref="JNP64:JNR64"/>
    <mergeCell ref="JOG64:JOI64"/>
    <mergeCell ref="JOX64:JOZ64"/>
    <mergeCell ref="JPO64:JPQ64"/>
    <mergeCell ref="JQF64:JQH64"/>
    <mergeCell ref="JKI64:JKK64"/>
    <mergeCell ref="JKZ64:JLB64"/>
    <mergeCell ref="JLQ64:JLS64"/>
    <mergeCell ref="JMH64:JMJ64"/>
    <mergeCell ref="JMY64:JNA64"/>
    <mergeCell ref="JHB64:JHD64"/>
    <mergeCell ref="JHS64:JHU64"/>
    <mergeCell ref="JIJ64:JIL64"/>
    <mergeCell ref="JJA64:JJC64"/>
    <mergeCell ref="JJR64:JJT64"/>
    <mergeCell ref="JDU64:JDW64"/>
    <mergeCell ref="JEL64:JEN64"/>
    <mergeCell ref="JFC64:JFE64"/>
    <mergeCell ref="JFT64:JFV64"/>
    <mergeCell ref="JGK64:JGM64"/>
    <mergeCell ref="JAN64:JAP64"/>
    <mergeCell ref="JBE64:JBG64"/>
    <mergeCell ref="JBV64:JBX64"/>
    <mergeCell ref="JCM64:JCO64"/>
    <mergeCell ref="JDD64:JDF64"/>
    <mergeCell ref="IXG64:IXI64"/>
    <mergeCell ref="IXX64:IXZ64"/>
    <mergeCell ref="IYO64:IYQ64"/>
    <mergeCell ref="IZF64:IZH64"/>
    <mergeCell ref="IZW64:IZY64"/>
    <mergeCell ref="ITZ64:IUB64"/>
    <mergeCell ref="IUQ64:IUS64"/>
    <mergeCell ref="IVH64:IVJ64"/>
    <mergeCell ref="IVY64:IWA64"/>
    <mergeCell ref="IWP64:IWR64"/>
    <mergeCell ref="IQS64:IQU64"/>
    <mergeCell ref="IRJ64:IRL64"/>
    <mergeCell ref="ISA64:ISC64"/>
    <mergeCell ref="ISR64:IST64"/>
    <mergeCell ref="ITI64:ITK64"/>
    <mergeCell ref="INL64:INN64"/>
    <mergeCell ref="IOC64:IOE64"/>
    <mergeCell ref="IOT64:IOV64"/>
    <mergeCell ref="IPK64:IPM64"/>
    <mergeCell ref="IQB64:IQD64"/>
    <mergeCell ref="IKE64:IKG64"/>
    <mergeCell ref="IKV64:IKX64"/>
    <mergeCell ref="ILM64:ILO64"/>
    <mergeCell ref="IMD64:IMF64"/>
    <mergeCell ref="IMU64:IMW64"/>
    <mergeCell ref="IGX64:IGZ64"/>
    <mergeCell ref="IHO64:IHQ64"/>
    <mergeCell ref="IIF64:IIH64"/>
    <mergeCell ref="IIW64:IIY64"/>
    <mergeCell ref="IJN64:IJP64"/>
    <mergeCell ref="IDQ64:IDS64"/>
    <mergeCell ref="IEH64:IEJ64"/>
    <mergeCell ref="IEY64:IFA64"/>
    <mergeCell ref="IFP64:IFR64"/>
    <mergeCell ref="IGG64:IGI64"/>
    <mergeCell ref="IAJ64:IAL64"/>
    <mergeCell ref="IBA64:IBC64"/>
    <mergeCell ref="IBR64:IBT64"/>
    <mergeCell ref="ICI64:ICK64"/>
    <mergeCell ref="ICZ64:IDB64"/>
    <mergeCell ref="HXC64:HXE64"/>
    <mergeCell ref="HXT64:HXV64"/>
    <mergeCell ref="HYK64:HYM64"/>
    <mergeCell ref="HZB64:HZD64"/>
    <mergeCell ref="HZS64:HZU64"/>
    <mergeCell ref="HTV64:HTX64"/>
    <mergeCell ref="HUM64:HUO64"/>
    <mergeCell ref="HVD64:HVF64"/>
    <mergeCell ref="HVU64:HVW64"/>
    <mergeCell ref="HWL64:HWN64"/>
    <mergeCell ref="HQO64:HQQ64"/>
    <mergeCell ref="HRF64:HRH64"/>
    <mergeCell ref="HRW64:HRY64"/>
    <mergeCell ref="HSN64:HSP64"/>
    <mergeCell ref="HTE64:HTG64"/>
    <mergeCell ref="HNH64:HNJ64"/>
    <mergeCell ref="HNY64:HOA64"/>
    <mergeCell ref="HOP64:HOR64"/>
    <mergeCell ref="HPG64:HPI64"/>
    <mergeCell ref="HPX64:HPZ64"/>
    <mergeCell ref="HKA64:HKC64"/>
    <mergeCell ref="HKR64:HKT64"/>
    <mergeCell ref="HLI64:HLK64"/>
    <mergeCell ref="HLZ64:HMB64"/>
    <mergeCell ref="HMQ64:HMS64"/>
    <mergeCell ref="HGT64:HGV64"/>
    <mergeCell ref="HHK64:HHM64"/>
    <mergeCell ref="HIB64:HID64"/>
    <mergeCell ref="HIS64:HIU64"/>
    <mergeCell ref="HJJ64:HJL64"/>
    <mergeCell ref="HDM64:HDO64"/>
    <mergeCell ref="HED64:HEF64"/>
    <mergeCell ref="HEU64:HEW64"/>
    <mergeCell ref="HFL64:HFN64"/>
    <mergeCell ref="HGC64:HGE64"/>
    <mergeCell ref="HAF64:HAH64"/>
    <mergeCell ref="HAW64:HAY64"/>
    <mergeCell ref="HBN64:HBP64"/>
    <mergeCell ref="HCE64:HCG64"/>
    <mergeCell ref="HCV64:HCX64"/>
    <mergeCell ref="GWY64:GXA64"/>
    <mergeCell ref="GXP64:GXR64"/>
    <mergeCell ref="GYG64:GYI64"/>
    <mergeCell ref="GYX64:GYZ64"/>
    <mergeCell ref="GZO64:GZQ64"/>
    <mergeCell ref="GTR64:GTT64"/>
    <mergeCell ref="GUI64:GUK64"/>
    <mergeCell ref="GUZ64:GVB64"/>
    <mergeCell ref="GVQ64:GVS64"/>
    <mergeCell ref="GWH64:GWJ64"/>
    <mergeCell ref="GQK64:GQM64"/>
    <mergeCell ref="GRB64:GRD64"/>
    <mergeCell ref="GRS64:GRU64"/>
    <mergeCell ref="GSJ64:GSL64"/>
    <mergeCell ref="GTA64:GTC64"/>
    <mergeCell ref="GND64:GNF64"/>
    <mergeCell ref="GNU64:GNW64"/>
    <mergeCell ref="GOL64:GON64"/>
    <mergeCell ref="GPC64:GPE64"/>
    <mergeCell ref="GPT64:GPV64"/>
    <mergeCell ref="GJW64:GJY64"/>
    <mergeCell ref="GKN64:GKP64"/>
    <mergeCell ref="GLE64:GLG64"/>
    <mergeCell ref="GLV64:GLX64"/>
    <mergeCell ref="GMM64:GMO64"/>
    <mergeCell ref="GGP64:GGR64"/>
    <mergeCell ref="GHG64:GHI64"/>
    <mergeCell ref="GHX64:GHZ64"/>
    <mergeCell ref="GIO64:GIQ64"/>
    <mergeCell ref="GJF64:GJH64"/>
    <mergeCell ref="GDI64:GDK64"/>
    <mergeCell ref="GDZ64:GEB64"/>
    <mergeCell ref="GEQ64:GES64"/>
    <mergeCell ref="GFH64:GFJ64"/>
    <mergeCell ref="GFY64:GGA64"/>
    <mergeCell ref="GAB64:GAD64"/>
    <mergeCell ref="GAS64:GAU64"/>
    <mergeCell ref="GBJ64:GBL64"/>
    <mergeCell ref="GCA64:GCC64"/>
    <mergeCell ref="GCR64:GCT64"/>
    <mergeCell ref="FWU64:FWW64"/>
    <mergeCell ref="FXL64:FXN64"/>
    <mergeCell ref="FYC64:FYE64"/>
    <mergeCell ref="FYT64:FYV64"/>
    <mergeCell ref="FZK64:FZM64"/>
    <mergeCell ref="FTN64:FTP64"/>
    <mergeCell ref="FUE64:FUG64"/>
    <mergeCell ref="FUV64:FUX64"/>
    <mergeCell ref="FVM64:FVO64"/>
    <mergeCell ref="FWD64:FWF64"/>
    <mergeCell ref="FQG64:FQI64"/>
    <mergeCell ref="FQX64:FQZ64"/>
    <mergeCell ref="FRO64:FRQ64"/>
    <mergeCell ref="FSF64:FSH64"/>
    <mergeCell ref="FSW64:FSY64"/>
    <mergeCell ref="FMZ64:FNB64"/>
    <mergeCell ref="FNQ64:FNS64"/>
    <mergeCell ref="FOH64:FOJ64"/>
    <mergeCell ref="FOY64:FPA64"/>
    <mergeCell ref="FPP64:FPR64"/>
    <mergeCell ref="FJS64:FJU64"/>
    <mergeCell ref="FKJ64:FKL64"/>
    <mergeCell ref="FLA64:FLC64"/>
    <mergeCell ref="FLR64:FLT64"/>
    <mergeCell ref="FMI64:FMK64"/>
    <mergeCell ref="FGL64:FGN64"/>
    <mergeCell ref="FHC64:FHE64"/>
    <mergeCell ref="FHT64:FHV64"/>
    <mergeCell ref="FIK64:FIM64"/>
    <mergeCell ref="FJB64:FJD64"/>
    <mergeCell ref="FDE64:FDG64"/>
    <mergeCell ref="FDV64:FDX64"/>
    <mergeCell ref="FEM64:FEO64"/>
    <mergeCell ref="FFD64:FFF64"/>
    <mergeCell ref="FFU64:FFW64"/>
    <mergeCell ref="EZX64:EZZ64"/>
    <mergeCell ref="FAO64:FAQ64"/>
    <mergeCell ref="FBF64:FBH64"/>
    <mergeCell ref="FBW64:FBY64"/>
    <mergeCell ref="FCN64:FCP64"/>
    <mergeCell ref="EWQ64:EWS64"/>
    <mergeCell ref="EXH64:EXJ64"/>
    <mergeCell ref="EXY64:EYA64"/>
    <mergeCell ref="EYP64:EYR64"/>
    <mergeCell ref="EZG64:EZI64"/>
    <mergeCell ref="ETJ64:ETL64"/>
    <mergeCell ref="EUA64:EUC64"/>
    <mergeCell ref="EUR64:EUT64"/>
    <mergeCell ref="EVI64:EVK64"/>
    <mergeCell ref="EVZ64:EWB64"/>
    <mergeCell ref="EQC64:EQE64"/>
    <mergeCell ref="EQT64:EQV64"/>
    <mergeCell ref="ERK64:ERM64"/>
    <mergeCell ref="ESB64:ESD64"/>
    <mergeCell ref="ESS64:ESU64"/>
    <mergeCell ref="EMV64:EMX64"/>
    <mergeCell ref="ENM64:ENO64"/>
    <mergeCell ref="EOD64:EOF64"/>
    <mergeCell ref="EOU64:EOW64"/>
    <mergeCell ref="EPL64:EPN64"/>
    <mergeCell ref="EJO64:EJQ64"/>
    <mergeCell ref="EKF64:EKH64"/>
    <mergeCell ref="EKW64:EKY64"/>
    <mergeCell ref="ELN64:ELP64"/>
    <mergeCell ref="EME64:EMG64"/>
    <mergeCell ref="EGH64:EGJ64"/>
    <mergeCell ref="EGY64:EHA64"/>
    <mergeCell ref="EHP64:EHR64"/>
    <mergeCell ref="EIG64:EII64"/>
    <mergeCell ref="EIX64:EIZ64"/>
    <mergeCell ref="EDA64:EDC64"/>
    <mergeCell ref="EDR64:EDT64"/>
    <mergeCell ref="EEI64:EEK64"/>
    <mergeCell ref="EEZ64:EFB64"/>
    <mergeCell ref="EFQ64:EFS64"/>
    <mergeCell ref="DZT64:DZV64"/>
    <mergeCell ref="EAK64:EAM64"/>
    <mergeCell ref="EBB64:EBD64"/>
    <mergeCell ref="EBS64:EBU64"/>
    <mergeCell ref="ECJ64:ECL64"/>
    <mergeCell ref="DWM64:DWO64"/>
    <mergeCell ref="DXD64:DXF64"/>
    <mergeCell ref="DXU64:DXW64"/>
    <mergeCell ref="DYL64:DYN64"/>
    <mergeCell ref="DZC64:DZE64"/>
    <mergeCell ref="DTF64:DTH64"/>
    <mergeCell ref="DTW64:DTY64"/>
    <mergeCell ref="DUN64:DUP64"/>
    <mergeCell ref="DVE64:DVG64"/>
    <mergeCell ref="DVV64:DVX64"/>
    <mergeCell ref="DPY64:DQA64"/>
    <mergeCell ref="DQP64:DQR64"/>
    <mergeCell ref="DRG64:DRI64"/>
    <mergeCell ref="DRX64:DRZ64"/>
    <mergeCell ref="DSO64:DSQ64"/>
    <mergeCell ref="DMR64:DMT64"/>
    <mergeCell ref="DNI64:DNK64"/>
    <mergeCell ref="DNZ64:DOB64"/>
    <mergeCell ref="DOQ64:DOS64"/>
    <mergeCell ref="DPH64:DPJ64"/>
    <mergeCell ref="DJK64:DJM64"/>
    <mergeCell ref="DKB64:DKD64"/>
    <mergeCell ref="DKS64:DKU64"/>
    <mergeCell ref="DLJ64:DLL64"/>
    <mergeCell ref="DMA64:DMC64"/>
    <mergeCell ref="DGD64:DGF64"/>
    <mergeCell ref="DGU64:DGW64"/>
    <mergeCell ref="DHL64:DHN64"/>
    <mergeCell ref="DIC64:DIE64"/>
    <mergeCell ref="DIT64:DIV64"/>
    <mergeCell ref="DCW64:DCY64"/>
    <mergeCell ref="DDN64:DDP64"/>
    <mergeCell ref="DEE64:DEG64"/>
    <mergeCell ref="DEV64:DEX64"/>
    <mergeCell ref="DFM64:DFO64"/>
    <mergeCell ref="CZP64:CZR64"/>
    <mergeCell ref="DAG64:DAI64"/>
    <mergeCell ref="DAX64:DAZ64"/>
    <mergeCell ref="DBO64:DBQ64"/>
    <mergeCell ref="DCF64:DCH64"/>
    <mergeCell ref="CWI64:CWK64"/>
    <mergeCell ref="CWZ64:CXB64"/>
    <mergeCell ref="CXQ64:CXS64"/>
    <mergeCell ref="CYH64:CYJ64"/>
    <mergeCell ref="CYY64:CZA64"/>
    <mergeCell ref="CTB64:CTD64"/>
    <mergeCell ref="CTS64:CTU64"/>
    <mergeCell ref="CUJ64:CUL64"/>
    <mergeCell ref="CVA64:CVC64"/>
    <mergeCell ref="CVR64:CVT64"/>
    <mergeCell ref="CPU64:CPW64"/>
    <mergeCell ref="CQL64:CQN64"/>
    <mergeCell ref="CRC64:CRE64"/>
    <mergeCell ref="CRT64:CRV64"/>
    <mergeCell ref="CSK64:CSM64"/>
    <mergeCell ref="CMN64:CMP64"/>
    <mergeCell ref="CNE64:CNG64"/>
    <mergeCell ref="CNV64:CNX64"/>
    <mergeCell ref="COM64:COO64"/>
    <mergeCell ref="CPD64:CPF64"/>
    <mergeCell ref="CJG64:CJI64"/>
    <mergeCell ref="CJX64:CJZ64"/>
    <mergeCell ref="CKO64:CKQ64"/>
    <mergeCell ref="CLF64:CLH64"/>
    <mergeCell ref="CLW64:CLY64"/>
    <mergeCell ref="CFZ64:CGB64"/>
    <mergeCell ref="CGQ64:CGS64"/>
    <mergeCell ref="CHH64:CHJ64"/>
    <mergeCell ref="CHY64:CIA64"/>
    <mergeCell ref="CIP64:CIR64"/>
    <mergeCell ref="CCS64:CCU64"/>
    <mergeCell ref="CDJ64:CDL64"/>
    <mergeCell ref="CEA64:CEC64"/>
    <mergeCell ref="CER64:CET64"/>
    <mergeCell ref="CFI64:CFK64"/>
    <mergeCell ref="BZL64:BZN64"/>
    <mergeCell ref="CAC64:CAE64"/>
    <mergeCell ref="CAT64:CAV64"/>
    <mergeCell ref="CBK64:CBM64"/>
    <mergeCell ref="CCB64:CCD64"/>
    <mergeCell ref="BWE64:BWG64"/>
    <mergeCell ref="BWV64:BWX64"/>
    <mergeCell ref="BXM64:BXO64"/>
    <mergeCell ref="BYD64:BYF64"/>
    <mergeCell ref="BYU64:BYW64"/>
    <mergeCell ref="BSX64:BSZ64"/>
    <mergeCell ref="BTO64:BTQ64"/>
    <mergeCell ref="BUF64:BUH64"/>
    <mergeCell ref="BUW64:BUY64"/>
    <mergeCell ref="BVN64:BVP64"/>
    <mergeCell ref="BPQ64:BPS64"/>
    <mergeCell ref="BQH64:BQJ64"/>
    <mergeCell ref="BQY64:BRA64"/>
    <mergeCell ref="BRP64:BRR64"/>
    <mergeCell ref="BSG64:BSI64"/>
    <mergeCell ref="BMJ64:BML64"/>
    <mergeCell ref="BNA64:BNC64"/>
    <mergeCell ref="BNR64:BNT64"/>
    <mergeCell ref="BOI64:BOK64"/>
    <mergeCell ref="BOZ64:BPB64"/>
    <mergeCell ref="BJC64:BJE64"/>
    <mergeCell ref="BJT64:BJV64"/>
    <mergeCell ref="BKK64:BKM64"/>
    <mergeCell ref="BLB64:BLD64"/>
    <mergeCell ref="BLS64:BLU64"/>
    <mergeCell ref="BFV64:BFX64"/>
    <mergeCell ref="BGM64:BGO64"/>
    <mergeCell ref="BHD64:BHF64"/>
    <mergeCell ref="BHU64:BHW64"/>
    <mergeCell ref="BIL64:BIN64"/>
    <mergeCell ref="BCO64:BCQ64"/>
    <mergeCell ref="BDF64:BDH64"/>
    <mergeCell ref="BDW64:BDY64"/>
    <mergeCell ref="BEN64:BEP64"/>
    <mergeCell ref="BFE64:BFG64"/>
    <mergeCell ref="AZH64:AZJ64"/>
    <mergeCell ref="AZY64:BAA64"/>
    <mergeCell ref="BAP64:BAR64"/>
    <mergeCell ref="BBG64:BBI64"/>
    <mergeCell ref="BBX64:BBZ64"/>
    <mergeCell ref="AWA64:AWC64"/>
    <mergeCell ref="AWR64:AWT64"/>
    <mergeCell ref="AXI64:AXK64"/>
    <mergeCell ref="AXZ64:AYB64"/>
    <mergeCell ref="AYQ64:AYS64"/>
    <mergeCell ref="AST64:ASV64"/>
    <mergeCell ref="ATK64:ATM64"/>
    <mergeCell ref="AUB64:AUD64"/>
    <mergeCell ref="AUS64:AUU64"/>
    <mergeCell ref="AVJ64:AVL64"/>
    <mergeCell ref="APM64:APO64"/>
    <mergeCell ref="AQD64:AQF64"/>
    <mergeCell ref="AQU64:AQW64"/>
    <mergeCell ref="ARL64:ARN64"/>
    <mergeCell ref="ASC64:ASE64"/>
    <mergeCell ref="AMF64:AMH64"/>
    <mergeCell ref="AMW64:AMY64"/>
    <mergeCell ref="ANN64:ANP64"/>
    <mergeCell ref="AOE64:AOG64"/>
    <mergeCell ref="AOV64:AOX64"/>
    <mergeCell ref="AIY64:AJA64"/>
    <mergeCell ref="AJP64:AJR64"/>
    <mergeCell ref="AKG64:AKI64"/>
    <mergeCell ref="AKX64:AKZ64"/>
    <mergeCell ref="ALO64:ALQ64"/>
    <mergeCell ref="AFR64:AFT64"/>
    <mergeCell ref="AGI64:AGK64"/>
    <mergeCell ref="AGZ64:AHB64"/>
    <mergeCell ref="AHQ64:AHS64"/>
    <mergeCell ref="AIH64:AIJ64"/>
    <mergeCell ref="ACK64:ACM64"/>
    <mergeCell ref="ADB64:ADD64"/>
    <mergeCell ref="ADS64:ADU64"/>
    <mergeCell ref="AEJ64:AEL64"/>
    <mergeCell ref="AFA64:AFC64"/>
    <mergeCell ref="ZD64:ZF64"/>
    <mergeCell ref="ZU64:ZW64"/>
    <mergeCell ref="AAL64:AAN64"/>
    <mergeCell ref="ABC64:ABE64"/>
    <mergeCell ref="ABT64:ABV64"/>
    <mergeCell ref="VW64:VY64"/>
    <mergeCell ref="WN64:WP64"/>
    <mergeCell ref="XE64:XG64"/>
    <mergeCell ref="XV64:XX64"/>
    <mergeCell ref="YM64:YO64"/>
    <mergeCell ref="SP64:SR64"/>
    <mergeCell ref="TG64:TI64"/>
    <mergeCell ref="TX64:TZ64"/>
    <mergeCell ref="UO64:UQ64"/>
    <mergeCell ref="VF64:VH64"/>
    <mergeCell ref="PI64:PK64"/>
    <mergeCell ref="PZ64:QB64"/>
    <mergeCell ref="QQ64:QS64"/>
    <mergeCell ref="RH64:RJ64"/>
    <mergeCell ref="RY64:SA64"/>
    <mergeCell ref="MB64:MD64"/>
    <mergeCell ref="MS64:MU64"/>
    <mergeCell ref="NJ64:NL64"/>
    <mergeCell ref="OA64:OC64"/>
    <mergeCell ref="OR64:OT64"/>
    <mergeCell ref="IU64:IW64"/>
    <mergeCell ref="JL64:JN64"/>
    <mergeCell ref="KC64:KE64"/>
    <mergeCell ref="KT64:KV64"/>
    <mergeCell ref="LK64:LM64"/>
    <mergeCell ref="FN64:FP64"/>
    <mergeCell ref="GE64:GG64"/>
    <mergeCell ref="GV64:GX64"/>
    <mergeCell ref="HM64:HO64"/>
    <mergeCell ref="ID64:IF64"/>
    <mergeCell ref="CG64:CI64"/>
    <mergeCell ref="CX64:CZ64"/>
    <mergeCell ref="DO64:DQ64"/>
    <mergeCell ref="EF64:EH64"/>
    <mergeCell ref="EW64:EY64"/>
    <mergeCell ref="Q64:S64"/>
    <mergeCell ref="AH64:AJ64"/>
    <mergeCell ref="AY64:BA64"/>
    <mergeCell ref="BP64:BR64"/>
    <mergeCell ref="B11:C11"/>
    <mergeCell ref="B13:C13"/>
    <mergeCell ref="B32:C32"/>
    <mergeCell ref="B33:C33"/>
    <mergeCell ref="B15:C15"/>
    <mergeCell ref="B26:C26"/>
    <mergeCell ref="B17:C17"/>
    <mergeCell ref="B18:C18"/>
    <mergeCell ref="B19:C19"/>
    <mergeCell ref="D2:F2"/>
    <mergeCell ref="B9:C9"/>
    <mergeCell ref="B56:C56"/>
    <mergeCell ref="B42:C42"/>
    <mergeCell ref="G51:G52"/>
    <mergeCell ref="G2:G3"/>
    <mergeCell ref="B54:C54"/>
    <mergeCell ref="B55:C55"/>
    <mergeCell ref="B43:C43"/>
    <mergeCell ref="B46:C46"/>
    <mergeCell ref="B41:C41"/>
    <mergeCell ref="B38:C38"/>
    <mergeCell ref="B39:C39"/>
    <mergeCell ref="B40:C40"/>
    <mergeCell ref="B10:C10"/>
    <mergeCell ref="B22:C22"/>
    <mergeCell ref="B58:C58"/>
    <mergeCell ref="B59:C59"/>
    <mergeCell ref="B60:C60"/>
    <mergeCell ref="N1:P1"/>
    <mergeCell ref="B47:C47"/>
    <mergeCell ref="K51:M51"/>
    <mergeCell ref="N2:P2"/>
    <mergeCell ref="N51:P51"/>
    <mergeCell ref="B27:C27"/>
    <mergeCell ref="B20:C20"/>
    <mergeCell ref="B21:C21"/>
    <mergeCell ref="K2:M2"/>
    <mergeCell ref="B4:C4"/>
    <mergeCell ref="B14:C14"/>
    <mergeCell ref="B48:C48"/>
    <mergeCell ref="A49:C49"/>
    <mergeCell ref="A51:A52"/>
    <mergeCell ref="B51:C52"/>
    <mergeCell ref="A57:C57"/>
    <mergeCell ref="B8:C8"/>
    <mergeCell ref="B30:C30"/>
    <mergeCell ref="B31:C31"/>
    <mergeCell ref="B62:C62"/>
    <mergeCell ref="B63:C63"/>
    <mergeCell ref="B66:C66"/>
    <mergeCell ref="B69:C69"/>
    <mergeCell ref="B75:C75"/>
    <mergeCell ref="B71:C71"/>
    <mergeCell ref="B73:C73"/>
    <mergeCell ref="B67:C67"/>
    <mergeCell ref="A79:C79"/>
    <mergeCell ref="H2:J2"/>
    <mergeCell ref="H51:J51"/>
    <mergeCell ref="B35:C35"/>
    <mergeCell ref="B34:C34"/>
    <mergeCell ref="B29:C29"/>
    <mergeCell ref="B61:C61"/>
    <mergeCell ref="B23:C23"/>
    <mergeCell ref="B24:C24"/>
    <mergeCell ref="B25:C25"/>
    <mergeCell ref="B12:C12"/>
    <mergeCell ref="D51:F51"/>
    <mergeCell ref="B53:C53"/>
    <mergeCell ref="A2:A3"/>
    <mergeCell ref="B2:C3"/>
    <mergeCell ref="B28:C28"/>
    <mergeCell ref="B36:C36"/>
    <mergeCell ref="B37:C37"/>
    <mergeCell ref="B16:C16"/>
    <mergeCell ref="B5:C5"/>
    <mergeCell ref="B6:C6"/>
    <mergeCell ref="B7:C7"/>
    <mergeCell ref="A64:C64"/>
    <mergeCell ref="A72:C7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&amp;C&amp;"Times New Roman,Félkövér"&amp;12Martonvásár Város Önkormányzatának kiadásai 2017.
Intézmények mindösszesen&amp;R&amp;"Times New Roman,Félkövér"&amp;12 6. melléklet</oddHeader>
  </headerFooter>
  <rowBreaks count="1" manualBreakCount="1">
    <brk id="4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topLeftCell="A10" zoomScaleNormal="100" workbookViewId="0">
      <selection activeCell="B61" sqref="B61:C61"/>
    </sheetView>
  </sheetViews>
  <sheetFormatPr defaultColWidth="9.140625" defaultRowHeight="15" x14ac:dyDescent="0.25"/>
  <cols>
    <col min="1" max="1" width="9.140625" style="21"/>
    <col min="2" max="2" width="7.140625" style="22" customWidth="1"/>
    <col min="3" max="3" width="48.85546875" style="22" customWidth="1"/>
    <col min="4" max="4" width="12.140625" style="54" customWidth="1"/>
    <col min="5" max="5" width="11" style="18" customWidth="1"/>
    <col min="6" max="6" width="11.28515625" style="18" customWidth="1"/>
    <col min="7" max="7" width="9.42578125" style="18" customWidth="1"/>
    <col min="8" max="9" width="9.140625" style="1"/>
    <col min="10" max="10" width="15.140625" style="1" customWidth="1"/>
    <col min="11" max="11" width="14.42578125" style="1" customWidth="1"/>
    <col min="12" max="12" width="15" style="1" customWidth="1"/>
    <col min="13" max="16384" width="9.140625" style="1"/>
  </cols>
  <sheetData>
    <row r="1" spans="1:12" ht="18.75" customHeight="1" x14ac:dyDescent="0.25">
      <c r="D1" s="850" t="s">
        <v>383</v>
      </c>
      <c r="E1" s="850"/>
      <c r="F1" s="850"/>
      <c r="G1" s="1"/>
    </row>
    <row r="2" spans="1:12" ht="39.75" customHeight="1" x14ac:dyDescent="0.25">
      <c r="A2" s="837" t="s">
        <v>0</v>
      </c>
      <c r="B2" s="915" t="s">
        <v>182</v>
      </c>
      <c r="C2" s="927"/>
      <c r="D2" s="913" t="s">
        <v>293</v>
      </c>
      <c r="E2" s="913"/>
      <c r="F2" s="913"/>
      <c r="G2" s="920" t="s">
        <v>543</v>
      </c>
    </row>
    <row r="3" spans="1:12" s="2" customFormat="1" ht="11.25" customHeight="1" x14ac:dyDescent="0.25">
      <c r="A3" s="838"/>
      <c r="B3" s="928"/>
      <c r="C3" s="929"/>
      <c r="D3" s="280" t="s">
        <v>177</v>
      </c>
      <c r="E3" s="3" t="s">
        <v>178</v>
      </c>
      <c r="F3" s="3" t="s">
        <v>179</v>
      </c>
      <c r="G3" s="923"/>
    </row>
    <row r="4" spans="1:12" s="69" customFormat="1" ht="13.5" customHeight="1" x14ac:dyDescent="0.25">
      <c r="A4" s="839"/>
      <c r="B4" s="916"/>
      <c r="C4" s="930"/>
      <c r="D4" s="924" t="s">
        <v>189</v>
      </c>
      <c r="E4" s="925"/>
      <c r="F4" s="926"/>
      <c r="G4" s="921"/>
      <c r="I4" s="1"/>
      <c r="J4" s="1"/>
      <c r="K4" s="1"/>
      <c r="L4" s="1"/>
    </row>
    <row r="5" spans="1:12" ht="12" customHeight="1" x14ac:dyDescent="0.25">
      <c r="A5" s="12" t="s">
        <v>2</v>
      </c>
      <c r="B5" s="840" t="s">
        <v>1</v>
      </c>
      <c r="C5" s="840"/>
      <c r="D5" s="649">
        <v>134415</v>
      </c>
      <c r="E5" s="649">
        <v>129310</v>
      </c>
      <c r="F5" s="649">
        <v>58121</v>
      </c>
      <c r="G5" s="334">
        <f>+F5/E5</f>
        <v>0.44947026525404066</v>
      </c>
      <c r="J5" s="645"/>
      <c r="K5" s="645"/>
      <c r="L5" s="645"/>
    </row>
    <row r="6" spans="1:12" ht="12" customHeight="1" x14ac:dyDescent="0.25">
      <c r="A6" s="4" t="s">
        <v>4</v>
      </c>
      <c r="B6" s="840" t="s">
        <v>3</v>
      </c>
      <c r="C6" s="840"/>
      <c r="D6" s="649"/>
      <c r="E6" s="649">
        <v>0</v>
      </c>
      <c r="F6" s="649"/>
      <c r="G6" s="334"/>
      <c r="I6" s="2"/>
      <c r="J6" s="646"/>
      <c r="K6" s="646"/>
      <c r="L6" s="646"/>
    </row>
    <row r="7" spans="1:12" ht="12" customHeight="1" x14ac:dyDescent="0.25">
      <c r="A7" s="4" t="s">
        <v>6</v>
      </c>
      <c r="B7" s="840" t="s">
        <v>5</v>
      </c>
      <c r="C7" s="840"/>
      <c r="D7" s="649">
        <v>8612</v>
      </c>
      <c r="E7" s="649">
        <v>8612</v>
      </c>
      <c r="F7" s="649">
        <v>3747</v>
      </c>
      <c r="G7" s="334">
        <f t="shared" ref="G7:G69" si="0">+F7/E7</f>
        <v>0.43509057129586626</v>
      </c>
      <c r="I7" s="69"/>
      <c r="J7" s="647"/>
      <c r="K7" s="647"/>
      <c r="L7" s="647"/>
    </row>
    <row r="8" spans="1:12" ht="12" customHeight="1" x14ac:dyDescent="0.25">
      <c r="A8" s="4" t="s">
        <v>8</v>
      </c>
      <c r="B8" s="840" t="s">
        <v>7</v>
      </c>
      <c r="C8" s="840"/>
      <c r="D8" s="649"/>
      <c r="E8" s="649">
        <v>1552</v>
      </c>
      <c r="F8" s="649">
        <v>1552</v>
      </c>
      <c r="G8" s="334">
        <f t="shared" si="0"/>
        <v>1</v>
      </c>
      <c r="J8" s="645"/>
      <c r="K8" s="645"/>
      <c r="L8" s="645"/>
    </row>
    <row r="9" spans="1:12" ht="12" customHeight="1" x14ac:dyDescent="0.25">
      <c r="A9" s="4" t="s">
        <v>10</v>
      </c>
      <c r="B9" s="840" t="s">
        <v>9</v>
      </c>
      <c r="C9" s="840"/>
      <c r="D9" s="649"/>
      <c r="E9" s="649">
        <v>0</v>
      </c>
      <c r="F9" s="649"/>
      <c r="G9" s="334"/>
      <c r="J9" s="645"/>
      <c r="K9" s="645"/>
      <c r="L9" s="645"/>
    </row>
    <row r="10" spans="1:12" ht="12" customHeight="1" x14ac:dyDescent="0.25">
      <c r="A10" s="4" t="s">
        <v>12</v>
      </c>
      <c r="B10" s="840" t="s">
        <v>11</v>
      </c>
      <c r="C10" s="840"/>
      <c r="D10" s="307"/>
      <c r="E10" s="307">
        <v>2846</v>
      </c>
      <c r="F10" s="307">
        <v>2846</v>
      </c>
      <c r="G10" s="334">
        <f t="shared" si="0"/>
        <v>1</v>
      </c>
      <c r="J10" s="645"/>
      <c r="K10" s="645"/>
      <c r="L10" s="645"/>
    </row>
    <row r="11" spans="1:12" ht="12" customHeight="1" x14ac:dyDescent="0.25">
      <c r="A11" s="4" t="s">
        <v>14</v>
      </c>
      <c r="B11" s="840" t="s">
        <v>13</v>
      </c>
      <c r="C11" s="840"/>
      <c r="D11" s="307">
        <v>4921</v>
      </c>
      <c r="E11" s="307">
        <v>4921</v>
      </c>
      <c r="F11" s="307">
        <v>4574</v>
      </c>
      <c r="G11" s="334">
        <f t="shared" si="0"/>
        <v>0.92948587685429795</v>
      </c>
      <c r="J11" s="645"/>
      <c r="K11" s="645"/>
      <c r="L11" s="645"/>
    </row>
    <row r="12" spans="1:12" ht="12" customHeight="1" x14ac:dyDescent="0.25">
      <c r="A12" s="4" t="s">
        <v>16</v>
      </c>
      <c r="B12" s="840" t="s">
        <v>15</v>
      </c>
      <c r="C12" s="840"/>
      <c r="D12" s="307"/>
      <c r="E12" s="307">
        <v>0</v>
      </c>
      <c r="F12" s="307"/>
      <c r="G12" s="334"/>
      <c r="J12" s="645"/>
      <c r="K12" s="645"/>
      <c r="L12" s="645"/>
    </row>
    <row r="13" spans="1:12" ht="12" customHeight="1" x14ac:dyDescent="0.25">
      <c r="A13" s="4" t="s">
        <v>18</v>
      </c>
      <c r="B13" s="840" t="s">
        <v>17</v>
      </c>
      <c r="C13" s="840"/>
      <c r="D13" s="307">
        <v>3012</v>
      </c>
      <c r="E13" s="307">
        <v>3012</v>
      </c>
      <c r="F13" s="307">
        <v>1000</v>
      </c>
      <c r="G13" s="334">
        <f t="shared" si="0"/>
        <v>0.33200531208499334</v>
      </c>
      <c r="J13" s="645"/>
      <c r="K13" s="645"/>
      <c r="L13" s="645"/>
    </row>
    <row r="14" spans="1:12" ht="12" customHeight="1" x14ac:dyDescent="0.25">
      <c r="A14" s="4" t="s">
        <v>20</v>
      </c>
      <c r="B14" s="840" t="s">
        <v>19</v>
      </c>
      <c r="C14" s="840"/>
      <c r="D14" s="307">
        <v>155</v>
      </c>
      <c r="E14" s="307">
        <v>155</v>
      </c>
      <c r="F14" s="307">
        <v>38</v>
      </c>
      <c r="G14" s="334">
        <f t="shared" si="0"/>
        <v>0.24516129032258063</v>
      </c>
      <c r="J14" s="645"/>
      <c r="K14" s="645"/>
      <c r="L14" s="645"/>
    </row>
    <row r="15" spans="1:12" ht="12" customHeight="1" x14ac:dyDescent="0.25">
      <c r="A15" s="4" t="s">
        <v>22</v>
      </c>
      <c r="B15" s="840" t="s">
        <v>21</v>
      </c>
      <c r="C15" s="840"/>
      <c r="D15" s="307">
        <v>1895</v>
      </c>
      <c r="E15" s="307">
        <v>1895</v>
      </c>
      <c r="F15" s="307">
        <v>941</v>
      </c>
      <c r="G15" s="334">
        <f t="shared" si="0"/>
        <v>0.49656992084432716</v>
      </c>
      <c r="J15" s="645"/>
      <c r="K15" s="645"/>
      <c r="L15" s="645"/>
    </row>
    <row r="16" spans="1:12" ht="12" customHeight="1" x14ac:dyDescent="0.25">
      <c r="A16" s="4" t="s">
        <v>24</v>
      </c>
      <c r="B16" s="840" t="s">
        <v>23</v>
      </c>
      <c r="C16" s="840"/>
      <c r="D16" s="307">
        <v>300</v>
      </c>
      <c r="E16" s="307">
        <v>306</v>
      </c>
      <c r="F16" s="307">
        <v>306</v>
      </c>
      <c r="G16" s="334">
        <f t="shared" si="0"/>
        <v>1</v>
      </c>
      <c r="J16" s="645"/>
      <c r="K16" s="645"/>
      <c r="L16" s="645"/>
    </row>
    <row r="17" spans="1:12" ht="12" customHeight="1" x14ac:dyDescent="0.25">
      <c r="A17" s="4" t="s">
        <v>25</v>
      </c>
      <c r="B17" s="840" t="s">
        <v>175</v>
      </c>
      <c r="C17" s="840"/>
      <c r="D17" s="307">
        <v>446</v>
      </c>
      <c r="E17" s="307">
        <v>1320</v>
      </c>
      <c r="F17" s="307">
        <v>1318</v>
      </c>
      <c r="G17" s="334">
        <f t="shared" si="0"/>
        <v>0.99848484848484853</v>
      </c>
      <c r="J17" s="645"/>
      <c r="K17" s="645"/>
      <c r="L17" s="645"/>
    </row>
    <row r="18" spans="1:12" ht="12" customHeight="1" x14ac:dyDescent="0.25">
      <c r="A18" s="4" t="s">
        <v>25</v>
      </c>
      <c r="B18" s="840" t="s">
        <v>26</v>
      </c>
      <c r="C18" s="840"/>
      <c r="D18" s="307"/>
      <c r="E18" s="307">
        <v>0</v>
      </c>
      <c r="F18" s="307"/>
      <c r="G18" s="334"/>
      <c r="J18" s="645"/>
      <c r="K18" s="645"/>
      <c r="L18" s="645"/>
    </row>
    <row r="19" spans="1:12" ht="12" customHeight="1" x14ac:dyDescent="0.25">
      <c r="A19" s="5" t="s">
        <v>27</v>
      </c>
      <c r="B19" s="845" t="s">
        <v>174</v>
      </c>
      <c r="C19" s="845"/>
      <c r="D19" s="303">
        <f>SUM(D5:D18)</f>
        <v>153756</v>
      </c>
      <c r="E19" s="303">
        <v>153929</v>
      </c>
      <c r="F19" s="303">
        <f>SUM(F5:F18)</f>
        <v>74443</v>
      </c>
      <c r="G19" s="334">
        <f t="shared" si="0"/>
        <v>0.48361907113019637</v>
      </c>
      <c r="J19" s="645"/>
      <c r="K19" s="645"/>
      <c r="L19" s="645"/>
    </row>
    <row r="20" spans="1:12" ht="12" customHeight="1" x14ac:dyDescent="0.25">
      <c r="A20" s="4" t="s">
        <v>29</v>
      </c>
      <c r="B20" s="840" t="s">
        <v>28</v>
      </c>
      <c r="C20" s="840"/>
      <c r="D20" s="307"/>
      <c r="E20" s="307">
        <v>0</v>
      </c>
      <c r="F20" s="307"/>
      <c r="G20" s="334"/>
      <c r="J20" s="645"/>
      <c r="K20" s="645"/>
      <c r="L20" s="645"/>
    </row>
    <row r="21" spans="1:12" ht="12" customHeight="1" x14ac:dyDescent="0.25">
      <c r="A21" s="4" t="s">
        <v>632</v>
      </c>
      <c r="B21" s="840" t="s">
        <v>30</v>
      </c>
      <c r="C21" s="840"/>
      <c r="D21" s="307"/>
      <c r="E21" s="307">
        <v>860</v>
      </c>
      <c r="F21" s="307">
        <v>860</v>
      </c>
      <c r="G21" s="334">
        <f t="shared" si="0"/>
        <v>1</v>
      </c>
      <c r="J21" s="645"/>
      <c r="K21" s="645"/>
      <c r="L21" s="645"/>
    </row>
    <row r="22" spans="1:12" ht="12" customHeight="1" x14ac:dyDescent="0.25">
      <c r="A22" s="4" t="s">
        <v>32</v>
      </c>
      <c r="B22" s="840" t="s">
        <v>31</v>
      </c>
      <c r="C22" s="840"/>
      <c r="D22" s="307">
        <v>30</v>
      </c>
      <c r="E22" s="307">
        <v>112</v>
      </c>
      <c r="F22" s="307">
        <v>82</v>
      </c>
      <c r="G22" s="334">
        <f t="shared" si="0"/>
        <v>0.7321428571428571</v>
      </c>
      <c r="J22" s="645"/>
      <c r="K22" s="645"/>
      <c r="L22" s="645"/>
    </row>
    <row r="23" spans="1:12" ht="12" customHeight="1" x14ac:dyDescent="0.25">
      <c r="A23" s="5" t="s">
        <v>33</v>
      </c>
      <c r="B23" s="845" t="s">
        <v>173</v>
      </c>
      <c r="C23" s="845"/>
      <c r="D23" s="303">
        <f>SUM(D20:D22)</f>
        <v>30</v>
      </c>
      <c r="E23" s="303">
        <v>972</v>
      </c>
      <c r="F23" s="303">
        <f>SUM(F20:F22)</f>
        <v>942</v>
      </c>
      <c r="G23" s="334">
        <f t="shared" si="0"/>
        <v>0.96913580246913578</v>
      </c>
      <c r="J23" s="645"/>
      <c r="K23" s="645"/>
      <c r="L23" s="645"/>
    </row>
    <row r="24" spans="1:12" s="41" customFormat="1" ht="12" customHeight="1" x14ac:dyDescent="0.25">
      <c r="A24" s="6" t="s">
        <v>34</v>
      </c>
      <c r="B24" s="842" t="s">
        <v>172</v>
      </c>
      <c r="C24" s="842"/>
      <c r="D24" s="304">
        <f>+D23+D19</f>
        <v>153786</v>
      </c>
      <c r="E24" s="304">
        <v>154901</v>
      </c>
      <c r="F24" s="304">
        <f>+F23+F19</f>
        <v>75385</v>
      </c>
      <c r="G24" s="334">
        <f t="shared" si="0"/>
        <v>0.4866656767871092</v>
      </c>
      <c r="I24" s="1"/>
      <c r="J24" s="645"/>
      <c r="K24" s="645"/>
      <c r="L24" s="645"/>
    </row>
    <row r="25" spans="1:12" ht="10.5" customHeight="1" x14ac:dyDescent="0.25">
      <c r="A25" s="7"/>
      <c r="B25" s="8"/>
      <c r="C25" s="8"/>
      <c r="D25" s="308"/>
      <c r="E25" s="308"/>
      <c r="F25" s="650"/>
      <c r="G25" s="334"/>
      <c r="J25" s="645"/>
      <c r="K25" s="645"/>
      <c r="L25" s="645"/>
    </row>
    <row r="26" spans="1:12" s="41" customFormat="1" ht="12" customHeight="1" x14ac:dyDescent="0.25">
      <c r="A26" s="9" t="s">
        <v>35</v>
      </c>
      <c r="B26" s="842" t="s">
        <v>171</v>
      </c>
      <c r="C26" s="842"/>
      <c r="D26" s="651">
        <f>SUM(D27:D31)</f>
        <v>32990</v>
      </c>
      <c r="E26" s="651">
        <v>33194</v>
      </c>
      <c r="F26" s="651">
        <f>SUM(F27:F31)</f>
        <v>16408</v>
      </c>
      <c r="G26" s="334">
        <f t="shared" si="0"/>
        <v>0.49430619991564739</v>
      </c>
      <c r="I26" s="1"/>
      <c r="J26" s="645"/>
      <c r="K26" s="645"/>
      <c r="L26" s="645"/>
    </row>
    <row r="27" spans="1:12" ht="12" customHeight="1" x14ac:dyDescent="0.25">
      <c r="A27" s="29" t="s">
        <v>35</v>
      </c>
      <c r="B27" s="35"/>
      <c r="C27" s="30" t="s">
        <v>36</v>
      </c>
      <c r="D27" s="650">
        <v>28741</v>
      </c>
      <c r="E27" s="307">
        <v>28945</v>
      </c>
      <c r="F27" s="307">
        <v>13839</v>
      </c>
      <c r="G27" s="334">
        <f t="shared" si="0"/>
        <v>0.47811366384522369</v>
      </c>
      <c r="I27" s="41"/>
      <c r="J27" s="648"/>
      <c r="K27" s="648"/>
      <c r="L27" s="648"/>
    </row>
    <row r="28" spans="1:12" ht="12" customHeight="1" x14ac:dyDescent="0.25">
      <c r="A28" s="29" t="s">
        <v>35</v>
      </c>
      <c r="B28" s="35"/>
      <c r="C28" s="30" t="s">
        <v>37</v>
      </c>
      <c r="D28" s="650">
        <v>2484</v>
      </c>
      <c r="E28" s="307">
        <v>2484</v>
      </c>
      <c r="F28" s="307">
        <v>908</v>
      </c>
      <c r="G28" s="334">
        <f t="shared" si="0"/>
        <v>0.36553945249597425</v>
      </c>
      <c r="J28" s="645"/>
      <c r="K28" s="645"/>
      <c r="L28" s="645"/>
    </row>
    <row r="29" spans="1:12" ht="12" customHeight="1" x14ac:dyDescent="0.25">
      <c r="A29" s="29" t="s">
        <v>35</v>
      </c>
      <c r="B29" s="35"/>
      <c r="C29" s="30" t="s">
        <v>38</v>
      </c>
      <c r="D29" s="650">
        <v>861</v>
      </c>
      <c r="E29" s="307">
        <v>861</v>
      </c>
      <c r="F29" s="307">
        <v>791</v>
      </c>
      <c r="G29" s="334">
        <f t="shared" si="0"/>
        <v>0.91869918699186992</v>
      </c>
      <c r="I29" s="41"/>
      <c r="J29" s="648"/>
      <c r="K29" s="648"/>
      <c r="L29" s="648"/>
    </row>
    <row r="30" spans="1:12" ht="12" customHeight="1" x14ac:dyDescent="0.25">
      <c r="A30" s="29" t="s">
        <v>35</v>
      </c>
      <c r="B30" s="35"/>
      <c r="C30" s="30" t="s">
        <v>39</v>
      </c>
      <c r="D30" s="650"/>
      <c r="E30" s="307">
        <v>0</v>
      </c>
      <c r="F30" s="307"/>
      <c r="G30" s="334"/>
      <c r="J30" s="645"/>
      <c r="K30" s="645"/>
      <c r="L30" s="645"/>
    </row>
    <row r="31" spans="1:12" ht="12" customHeight="1" x14ac:dyDescent="0.25">
      <c r="A31" s="31" t="s">
        <v>35</v>
      </c>
      <c r="B31" s="35"/>
      <c r="C31" s="30" t="s">
        <v>40</v>
      </c>
      <c r="D31" s="652">
        <v>904</v>
      </c>
      <c r="E31" s="653">
        <v>904</v>
      </c>
      <c r="F31" s="653">
        <v>870</v>
      </c>
      <c r="G31" s="334">
        <f t="shared" si="0"/>
        <v>0.96238938053097345</v>
      </c>
      <c r="J31" s="645"/>
      <c r="K31" s="645"/>
      <c r="L31" s="645"/>
    </row>
    <row r="32" spans="1:12" ht="16.5" customHeight="1" x14ac:dyDescent="0.25">
      <c r="A32" s="10"/>
      <c r="B32" s="20"/>
      <c r="C32" s="11"/>
      <c r="D32" s="308"/>
      <c r="E32" s="308"/>
      <c r="F32" s="650"/>
      <c r="G32" s="334"/>
      <c r="J32" s="645"/>
      <c r="K32" s="645"/>
      <c r="L32" s="645"/>
    </row>
    <row r="33" spans="1:12" ht="12" customHeight="1" x14ac:dyDescent="0.25">
      <c r="A33" s="12" t="s">
        <v>42</v>
      </c>
      <c r="B33" s="843" t="s">
        <v>41</v>
      </c>
      <c r="C33" s="843"/>
      <c r="D33" s="306">
        <v>620</v>
      </c>
      <c r="E33" s="306">
        <v>620</v>
      </c>
      <c r="F33" s="306">
        <v>247</v>
      </c>
      <c r="G33" s="334">
        <f t="shared" si="0"/>
        <v>0.39838709677419354</v>
      </c>
      <c r="J33" s="645"/>
      <c r="K33" s="645"/>
      <c r="L33" s="645"/>
    </row>
    <row r="34" spans="1:12" ht="12" customHeight="1" x14ac:dyDescent="0.25">
      <c r="A34" s="4" t="s">
        <v>44</v>
      </c>
      <c r="B34" s="840" t="s">
        <v>43</v>
      </c>
      <c r="C34" s="840"/>
      <c r="D34" s="307">
        <v>2619</v>
      </c>
      <c r="E34" s="307">
        <v>2636</v>
      </c>
      <c r="F34" s="307">
        <v>1254</v>
      </c>
      <c r="G34" s="334">
        <f t="shared" si="0"/>
        <v>0.47572078907435511</v>
      </c>
      <c r="J34" s="645"/>
      <c r="K34" s="645"/>
      <c r="L34" s="645"/>
    </row>
    <row r="35" spans="1:12" ht="12" customHeight="1" x14ac:dyDescent="0.25">
      <c r="A35" s="4" t="s">
        <v>46</v>
      </c>
      <c r="B35" s="840" t="s">
        <v>45</v>
      </c>
      <c r="C35" s="840"/>
      <c r="D35" s="307"/>
      <c r="E35" s="307">
        <v>0</v>
      </c>
      <c r="F35" s="307"/>
      <c r="G35" s="334"/>
      <c r="J35" s="645"/>
      <c r="K35" s="645"/>
      <c r="L35" s="645"/>
    </row>
    <row r="36" spans="1:12" s="41" customFormat="1" ht="12" customHeight="1" x14ac:dyDescent="0.25">
      <c r="A36" s="5" t="s">
        <v>47</v>
      </c>
      <c r="B36" s="845" t="s">
        <v>170</v>
      </c>
      <c r="C36" s="845"/>
      <c r="D36" s="303">
        <f>SUM(D33:D35)</f>
        <v>3239</v>
      </c>
      <c r="E36" s="303">
        <v>3256</v>
      </c>
      <c r="F36" s="303">
        <f>SUM(F33:F35)</f>
        <v>1501</v>
      </c>
      <c r="G36" s="334">
        <f t="shared" si="0"/>
        <v>0.46099508599508598</v>
      </c>
      <c r="I36" s="1"/>
      <c r="J36" s="645"/>
      <c r="K36" s="645"/>
      <c r="L36" s="645"/>
    </row>
    <row r="37" spans="1:12" ht="12" customHeight="1" x14ac:dyDescent="0.25">
      <c r="A37" s="4" t="s">
        <v>49</v>
      </c>
      <c r="B37" s="840" t="s">
        <v>48</v>
      </c>
      <c r="C37" s="840"/>
      <c r="D37" s="307">
        <v>1262</v>
      </c>
      <c r="E37" s="307">
        <v>1262</v>
      </c>
      <c r="F37" s="307">
        <v>692</v>
      </c>
      <c r="G37" s="334">
        <f t="shared" si="0"/>
        <v>0.5483359746434231</v>
      </c>
      <c r="J37" s="645"/>
      <c r="K37" s="645"/>
      <c r="L37" s="645"/>
    </row>
    <row r="38" spans="1:12" ht="12" customHeight="1" x14ac:dyDescent="0.25">
      <c r="A38" s="4" t="s">
        <v>51</v>
      </c>
      <c r="B38" s="840" t="s">
        <v>50</v>
      </c>
      <c r="C38" s="840"/>
      <c r="D38" s="307">
        <v>1350</v>
      </c>
      <c r="E38" s="307">
        <v>1350</v>
      </c>
      <c r="F38" s="307">
        <v>356</v>
      </c>
      <c r="G38" s="334">
        <f t="shared" si="0"/>
        <v>0.26370370370370372</v>
      </c>
      <c r="J38" s="645"/>
      <c r="K38" s="645"/>
      <c r="L38" s="645"/>
    </row>
    <row r="39" spans="1:12" s="41" customFormat="1" ht="12" customHeight="1" x14ac:dyDescent="0.25">
      <c r="A39" s="5" t="s">
        <v>52</v>
      </c>
      <c r="B39" s="845" t="s">
        <v>169</v>
      </c>
      <c r="C39" s="845"/>
      <c r="D39" s="303">
        <f>SUM(D37:D38)</f>
        <v>2612</v>
      </c>
      <c r="E39" s="303">
        <v>2612</v>
      </c>
      <c r="F39" s="303">
        <f>SUM(F37:F38)</f>
        <v>1048</v>
      </c>
      <c r="G39" s="334">
        <f t="shared" si="0"/>
        <v>0.40122511485451762</v>
      </c>
    </row>
    <row r="40" spans="1:12" ht="12" customHeight="1" x14ac:dyDescent="0.25">
      <c r="A40" s="4" t="s">
        <v>54</v>
      </c>
      <c r="B40" s="840" t="s">
        <v>53</v>
      </c>
      <c r="C40" s="840"/>
      <c r="D40" s="307"/>
      <c r="E40" s="307">
        <v>0</v>
      </c>
      <c r="F40" s="307"/>
      <c r="G40" s="334"/>
    </row>
    <row r="41" spans="1:12" ht="12" customHeight="1" x14ac:dyDescent="0.25">
      <c r="A41" s="4" t="s">
        <v>56</v>
      </c>
      <c r="B41" s="840" t="s">
        <v>55</v>
      </c>
      <c r="C41" s="840"/>
      <c r="D41" s="307"/>
      <c r="E41" s="307">
        <v>0</v>
      </c>
      <c r="F41" s="307"/>
      <c r="G41" s="334"/>
    </row>
    <row r="42" spans="1:12" ht="12" customHeight="1" x14ac:dyDescent="0.25">
      <c r="A42" s="4" t="s">
        <v>57</v>
      </c>
      <c r="B42" s="840" t="s">
        <v>167</v>
      </c>
      <c r="C42" s="840"/>
      <c r="D42" s="307"/>
      <c r="E42" s="307">
        <v>0</v>
      </c>
      <c r="F42" s="307"/>
      <c r="G42" s="334"/>
    </row>
    <row r="43" spans="1:12" ht="12" customHeight="1" x14ac:dyDescent="0.25">
      <c r="A43" s="4" t="s">
        <v>59</v>
      </c>
      <c r="B43" s="840" t="s">
        <v>58</v>
      </c>
      <c r="C43" s="840"/>
      <c r="D43" s="307">
        <f>2910+516</f>
        <v>3426</v>
      </c>
      <c r="E43" s="307">
        <v>3426</v>
      </c>
      <c r="F43" s="307">
        <v>1439</v>
      </c>
      <c r="G43" s="334">
        <f t="shared" si="0"/>
        <v>0.42002335084646819</v>
      </c>
    </row>
    <row r="44" spans="1:12" ht="12" customHeight="1" x14ac:dyDescent="0.25">
      <c r="A44" s="4" t="s">
        <v>60</v>
      </c>
      <c r="B44" s="907" t="s">
        <v>166</v>
      </c>
      <c r="C44" s="907"/>
      <c r="D44" s="307"/>
      <c r="E44" s="307">
        <v>500</v>
      </c>
      <c r="F44" s="307">
        <v>229</v>
      </c>
      <c r="G44" s="334">
        <f t="shared" si="0"/>
        <v>0.45800000000000002</v>
      </c>
    </row>
    <row r="45" spans="1:12" ht="12" customHeight="1" x14ac:dyDescent="0.25">
      <c r="A45" s="29" t="s">
        <v>60</v>
      </c>
      <c r="B45" s="35"/>
      <c r="C45" s="30" t="s">
        <v>61</v>
      </c>
      <c r="D45" s="650"/>
      <c r="E45" s="307">
        <v>0</v>
      </c>
      <c r="F45" s="307"/>
      <c r="G45" s="334"/>
    </row>
    <row r="46" spans="1:12" ht="12" customHeight="1" x14ac:dyDescent="0.25">
      <c r="A46" s="29" t="s">
        <v>60</v>
      </c>
      <c r="B46" s="35"/>
      <c r="C46" s="30" t="s">
        <v>168</v>
      </c>
      <c r="D46" s="650"/>
      <c r="E46" s="307">
        <v>0</v>
      </c>
      <c r="F46" s="307"/>
      <c r="G46" s="334"/>
    </row>
    <row r="47" spans="1:12" ht="12" customHeight="1" x14ac:dyDescent="0.25">
      <c r="A47" s="4" t="s">
        <v>63</v>
      </c>
      <c r="B47" s="843" t="s">
        <v>62</v>
      </c>
      <c r="C47" s="843"/>
      <c r="D47" s="307">
        <v>611</v>
      </c>
      <c r="E47" s="307">
        <v>611</v>
      </c>
      <c r="F47" s="307">
        <v>373</v>
      </c>
      <c r="G47" s="334">
        <f t="shared" si="0"/>
        <v>0.61047463175122751</v>
      </c>
    </row>
    <row r="48" spans="1:12" ht="12" customHeight="1" x14ac:dyDescent="0.25">
      <c r="A48" s="4" t="s">
        <v>65</v>
      </c>
      <c r="B48" s="840" t="s">
        <v>64</v>
      </c>
      <c r="C48" s="840"/>
      <c r="D48" s="307">
        <f>7983+500-2700</f>
        <v>5783</v>
      </c>
      <c r="E48" s="307">
        <v>5773</v>
      </c>
      <c r="F48" s="307">
        <v>2944</v>
      </c>
      <c r="G48" s="334">
        <f t="shared" si="0"/>
        <v>0.50996015936254979</v>
      </c>
    </row>
    <row r="49" spans="1:12" s="41" customFormat="1" ht="12" customHeight="1" x14ac:dyDescent="0.25">
      <c r="A49" s="5" t="s">
        <v>66</v>
      </c>
      <c r="B49" s="845" t="s">
        <v>156</v>
      </c>
      <c r="C49" s="845"/>
      <c r="D49" s="303">
        <f>+D48+D47+D44+D43+D42+D41+D40</f>
        <v>9820</v>
      </c>
      <c r="E49" s="303">
        <v>10310</v>
      </c>
      <c r="F49" s="303">
        <f>SUM(F40:F48)</f>
        <v>4985</v>
      </c>
      <c r="G49" s="334">
        <f t="shared" si="0"/>
        <v>0.48351115421920465</v>
      </c>
    </row>
    <row r="50" spans="1:12" ht="12" customHeight="1" x14ac:dyDescent="0.25">
      <c r="A50" s="4" t="s">
        <v>68</v>
      </c>
      <c r="B50" s="840" t="s">
        <v>67</v>
      </c>
      <c r="C50" s="840"/>
      <c r="D50" s="307">
        <v>550</v>
      </c>
      <c r="E50" s="307">
        <v>573</v>
      </c>
      <c r="F50" s="307">
        <v>328</v>
      </c>
      <c r="G50" s="334">
        <f t="shared" si="0"/>
        <v>0.57242582897033156</v>
      </c>
    </row>
    <row r="51" spans="1:12" ht="12" customHeight="1" x14ac:dyDescent="0.25">
      <c r="A51" s="4" t="s">
        <v>70</v>
      </c>
      <c r="B51" s="840" t="s">
        <v>69</v>
      </c>
      <c r="C51" s="840"/>
      <c r="D51" s="307"/>
      <c r="E51" s="307">
        <v>0</v>
      </c>
      <c r="F51" s="307"/>
      <c r="G51" s="334"/>
      <c r="I51" s="41"/>
      <c r="J51" s="648"/>
      <c r="K51" s="648"/>
      <c r="L51" s="648"/>
    </row>
    <row r="52" spans="1:12" ht="12" customHeight="1" x14ac:dyDescent="0.25">
      <c r="A52" s="5" t="s">
        <v>71</v>
      </c>
      <c r="B52" s="845" t="s">
        <v>155</v>
      </c>
      <c r="C52" s="845"/>
      <c r="D52" s="303">
        <f>SUM(D50:D51)</f>
        <v>550</v>
      </c>
      <c r="E52" s="303">
        <v>573</v>
      </c>
      <c r="F52" s="303">
        <f>SUM(F50:F51)</f>
        <v>328</v>
      </c>
      <c r="G52" s="334">
        <f t="shared" si="0"/>
        <v>0.57242582897033156</v>
      </c>
      <c r="J52" s="645"/>
      <c r="K52" s="645"/>
      <c r="L52" s="645"/>
    </row>
    <row r="53" spans="1:12" ht="12" customHeight="1" x14ac:dyDescent="0.25">
      <c r="A53" s="4" t="s">
        <v>73</v>
      </c>
      <c r="B53" s="840" t="s">
        <v>72</v>
      </c>
      <c r="C53" s="840"/>
      <c r="D53" s="307">
        <v>2144</v>
      </c>
      <c r="E53" s="307">
        <v>2170</v>
      </c>
      <c r="F53" s="307">
        <v>1015</v>
      </c>
      <c r="G53" s="334">
        <f t="shared" si="0"/>
        <v>0.46774193548387094</v>
      </c>
      <c r="J53" s="645"/>
      <c r="K53" s="645"/>
      <c r="L53" s="645"/>
    </row>
    <row r="54" spans="1:12" ht="12" customHeight="1" x14ac:dyDescent="0.25">
      <c r="A54" s="4" t="s">
        <v>75</v>
      </c>
      <c r="B54" s="840" t="s">
        <v>74</v>
      </c>
      <c r="C54" s="840"/>
      <c r="D54" s="307"/>
      <c r="E54" s="307">
        <v>0</v>
      </c>
      <c r="F54" s="307"/>
      <c r="G54" s="334"/>
      <c r="I54" s="41"/>
      <c r="J54" s="648"/>
      <c r="K54" s="648"/>
      <c r="L54" s="648"/>
    </row>
    <row r="55" spans="1:12" ht="12" customHeight="1" x14ac:dyDescent="0.25">
      <c r="A55" s="4" t="s">
        <v>76</v>
      </c>
      <c r="B55" s="840" t="s">
        <v>154</v>
      </c>
      <c r="C55" s="840"/>
      <c r="D55" s="307"/>
      <c r="E55" s="307">
        <v>0</v>
      </c>
      <c r="F55" s="307"/>
      <c r="G55" s="334"/>
      <c r="J55" s="645"/>
      <c r="K55" s="645"/>
      <c r="L55" s="645"/>
    </row>
    <row r="56" spans="1:12" ht="12" customHeight="1" x14ac:dyDescent="0.25">
      <c r="A56" s="4" t="s">
        <v>77</v>
      </c>
      <c r="B56" s="840" t="s">
        <v>153</v>
      </c>
      <c r="C56" s="840"/>
      <c r="D56" s="307"/>
      <c r="E56" s="307">
        <v>0</v>
      </c>
      <c r="F56" s="307"/>
      <c r="G56" s="334"/>
      <c r="J56" s="645"/>
      <c r="K56" s="645"/>
      <c r="L56" s="645"/>
    </row>
    <row r="57" spans="1:12" ht="12" customHeight="1" x14ac:dyDescent="0.25">
      <c r="A57" s="4" t="s">
        <v>79</v>
      </c>
      <c r="B57" s="840" t="s">
        <v>78</v>
      </c>
      <c r="C57" s="840"/>
      <c r="D57" s="307">
        <v>124</v>
      </c>
      <c r="E57" s="307">
        <v>134</v>
      </c>
      <c r="F57" s="307">
        <v>114</v>
      </c>
      <c r="G57" s="334">
        <f t="shared" si="0"/>
        <v>0.85074626865671643</v>
      </c>
      <c r="J57" s="645"/>
      <c r="K57" s="645"/>
      <c r="L57" s="645"/>
    </row>
    <row r="58" spans="1:12" ht="12" customHeight="1" x14ac:dyDescent="0.25">
      <c r="A58" s="5" t="s">
        <v>80</v>
      </c>
      <c r="B58" s="845" t="s">
        <v>152</v>
      </c>
      <c r="C58" s="845"/>
      <c r="D58" s="303">
        <f>SUM(D53:D57)</f>
        <v>2268</v>
      </c>
      <c r="E58" s="303">
        <v>2304</v>
      </c>
      <c r="F58" s="303">
        <f>SUM(F53:F57)</f>
        <v>1129</v>
      </c>
      <c r="G58" s="334">
        <f t="shared" si="0"/>
        <v>0.4900173611111111</v>
      </c>
      <c r="J58" s="645"/>
      <c r="K58" s="645"/>
      <c r="L58" s="645"/>
    </row>
    <row r="59" spans="1:12" ht="12" customHeight="1" x14ac:dyDescent="0.25">
      <c r="A59" s="6" t="s">
        <v>81</v>
      </c>
      <c r="B59" s="842" t="s">
        <v>151</v>
      </c>
      <c r="C59" s="842"/>
      <c r="D59" s="304">
        <f>+D58+D52+D49+D39+D36</f>
        <v>18489</v>
      </c>
      <c r="E59" s="304">
        <v>19055</v>
      </c>
      <c r="F59" s="304">
        <f>+F58+F52+F49+F39+F36</f>
        <v>8991</v>
      </c>
      <c r="G59" s="334">
        <f t="shared" si="0"/>
        <v>0.47184466019417476</v>
      </c>
      <c r="J59" s="645"/>
      <c r="K59" s="645"/>
      <c r="L59" s="645"/>
    </row>
    <row r="60" spans="1:12" ht="12" customHeight="1" x14ac:dyDescent="0.25">
      <c r="A60" s="7"/>
      <c r="B60" s="8"/>
      <c r="C60" s="8"/>
      <c r="D60" s="308"/>
      <c r="E60" s="308"/>
      <c r="F60" s="650"/>
      <c r="G60" s="334"/>
      <c r="J60" s="645"/>
      <c r="K60" s="645"/>
      <c r="L60" s="645"/>
    </row>
    <row r="61" spans="1:12" ht="12" customHeight="1" x14ac:dyDescent="0.25">
      <c r="A61" s="4" t="s">
        <v>101</v>
      </c>
      <c r="B61" s="841" t="s">
        <v>787</v>
      </c>
      <c r="C61" s="841"/>
      <c r="D61" s="307"/>
      <c r="E61" s="307">
        <v>420</v>
      </c>
      <c r="F61" s="307"/>
      <c r="G61" s="334">
        <f t="shared" si="0"/>
        <v>0</v>
      </c>
    </row>
    <row r="62" spans="1:12" ht="12" customHeight="1" x14ac:dyDescent="0.25">
      <c r="A62" s="4" t="s">
        <v>107</v>
      </c>
      <c r="B62" s="931" t="s">
        <v>164</v>
      </c>
      <c r="C62" s="841"/>
      <c r="D62" s="307">
        <f>+D63</f>
        <v>4246</v>
      </c>
      <c r="E62" s="307">
        <v>4246</v>
      </c>
      <c r="F62" s="307">
        <v>2451</v>
      </c>
      <c r="G62" s="334">
        <f t="shared" si="0"/>
        <v>0.57724917569477152</v>
      </c>
    </row>
    <row r="63" spans="1:12" ht="12" customHeight="1" x14ac:dyDescent="0.25">
      <c r="A63" s="37" t="s">
        <v>107</v>
      </c>
      <c r="B63" s="35"/>
      <c r="C63" s="32" t="s">
        <v>104</v>
      </c>
      <c r="D63" s="307">
        <v>4246</v>
      </c>
      <c r="E63" s="307">
        <v>4246</v>
      </c>
      <c r="F63" s="307">
        <v>2451</v>
      </c>
      <c r="G63" s="334">
        <f t="shared" si="0"/>
        <v>0.57724917569477152</v>
      </c>
    </row>
    <row r="64" spans="1:12" ht="12" customHeight="1" x14ac:dyDescent="0.25">
      <c r="A64" s="6" t="s">
        <v>108</v>
      </c>
      <c r="B64" s="842" t="s">
        <v>163</v>
      </c>
      <c r="C64" s="842"/>
      <c r="D64" s="303">
        <f>+D62</f>
        <v>4246</v>
      </c>
      <c r="E64" s="303">
        <v>4666</v>
      </c>
      <c r="F64" s="303">
        <f>+F62</f>
        <v>2451</v>
      </c>
      <c r="G64" s="334">
        <f t="shared" si="0"/>
        <v>0.52528932704672093</v>
      </c>
    </row>
    <row r="65" spans="1:7" ht="12" customHeight="1" x14ac:dyDescent="0.25">
      <c r="A65" s="7"/>
      <c r="B65" s="8"/>
      <c r="C65" s="8"/>
      <c r="D65" s="308"/>
      <c r="E65" s="308"/>
      <c r="F65" s="650"/>
      <c r="G65" s="334"/>
    </row>
    <row r="66" spans="1:7" ht="12" customHeight="1" x14ac:dyDescent="0.25">
      <c r="A66" s="12" t="s">
        <v>110</v>
      </c>
      <c r="B66" s="843" t="s">
        <v>109</v>
      </c>
      <c r="C66" s="843"/>
      <c r="D66" s="306"/>
      <c r="E66" s="306">
        <v>0</v>
      </c>
      <c r="F66" s="306"/>
      <c r="G66" s="334"/>
    </row>
    <row r="67" spans="1:7" ht="12" customHeight="1" x14ac:dyDescent="0.25">
      <c r="A67" s="4" t="s">
        <v>111</v>
      </c>
      <c r="B67" s="840" t="s">
        <v>162</v>
      </c>
      <c r="C67" s="840"/>
      <c r="D67" s="307"/>
      <c r="E67" s="307">
        <v>0</v>
      </c>
      <c r="F67" s="307"/>
      <c r="G67" s="334"/>
    </row>
    <row r="68" spans="1:7" ht="12" customHeight="1" x14ac:dyDescent="0.25">
      <c r="A68" s="33" t="s">
        <v>111</v>
      </c>
      <c r="B68" s="35"/>
      <c r="C68" s="38" t="s">
        <v>112</v>
      </c>
      <c r="D68" s="307"/>
      <c r="E68" s="307">
        <v>0</v>
      </c>
      <c r="F68" s="307"/>
      <c r="G68" s="334"/>
    </row>
    <row r="69" spans="1:7" ht="12" customHeight="1" x14ac:dyDescent="0.25">
      <c r="A69" s="4" t="s">
        <v>114</v>
      </c>
      <c r="B69" s="840" t="s">
        <v>113</v>
      </c>
      <c r="C69" s="840"/>
      <c r="D69" s="307">
        <v>2750</v>
      </c>
      <c r="E69" s="307">
        <v>2750</v>
      </c>
      <c r="F69" s="307">
        <v>193</v>
      </c>
      <c r="G69" s="334">
        <f t="shared" si="0"/>
        <v>7.0181818181818179E-2</v>
      </c>
    </row>
    <row r="70" spans="1:7" ht="12" customHeight="1" x14ac:dyDescent="0.25">
      <c r="A70" s="4" t="s">
        <v>116</v>
      </c>
      <c r="B70" s="840" t="s">
        <v>115</v>
      </c>
      <c r="C70" s="840"/>
      <c r="D70" s="307">
        <f>1850+300</f>
        <v>2150</v>
      </c>
      <c r="E70" s="307">
        <v>2150</v>
      </c>
      <c r="F70" s="307">
        <v>754</v>
      </c>
      <c r="G70" s="334">
        <f t="shared" ref="G70:G84" si="1">+F70/E70</f>
        <v>0.35069767441860467</v>
      </c>
    </row>
    <row r="71" spans="1:7" ht="12" customHeight="1" x14ac:dyDescent="0.25">
      <c r="A71" s="4" t="s">
        <v>118</v>
      </c>
      <c r="B71" s="840" t="s">
        <v>117</v>
      </c>
      <c r="C71" s="840"/>
      <c r="D71" s="307"/>
      <c r="E71" s="307">
        <v>0</v>
      </c>
      <c r="F71" s="307"/>
      <c r="G71" s="334"/>
    </row>
    <row r="72" spans="1:7" ht="12" customHeight="1" x14ac:dyDescent="0.25">
      <c r="A72" s="4" t="s">
        <v>120</v>
      </c>
      <c r="B72" s="840" t="s">
        <v>119</v>
      </c>
      <c r="C72" s="840"/>
      <c r="D72" s="307"/>
      <c r="E72" s="307">
        <v>0</v>
      </c>
      <c r="F72" s="307"/>
      <c r="G72" s="334"/>
    </row>
    <row r="73" spans="1:7" ht="12" customHeight="1" x14ac:dyDescent="0.25">
      <c r="A73" s="4" t="s">
        <v>122</v>
      </c>
      <c r="B73" s="840" t="s">
        <v>121</v>
      </c>
      <c r="C73" s="840"/>
      <c r="D73" s="307">
        <v>1200</v>
      </c>
      <c r="E73" s="307">
        <v>1200</v>
      </c>
      <c r="F73" s="307">
        <v>256</v>
      </c>
      <c r="G73" s="334">
        <f t="shared" si="1"/>
        <v>0.21333333333333335</v>
      </c>
    </row>
    <row r="74" spans="1:7" ht="12" customHeight="1" x14ac:dyDescent="0.25">
      <c r="A74" s="6" t="s">
        <v>123</v>
      </c>
      <c r="B74" s="842" t="s">
        <v>161</v>
      </c>
      <c r="C74" s="842"/>
      <c r="D74" s="304">
        <f>+D73+D72+D71+D70+D69+D67+D66</f>
        <v>6100</v>
      </c>
      <c r="E74" s="304">
        <v>6100</v>
      </c>
      <c r="F74" s="304">
        <f>+F73+F72+F71+F70+F69+F67+F66</f>
        <v>1203</v>
      </c>
      <c r="G74" s="334">
        <f t="shared" si="1"/>
        <v>0.19721311475409836</v>
      </c>
    </row>
    <row r="75" spans="1:7" ht="12" customHeight="1" x14ac:dyDescent="0.25">
      <c r="A75" s="7"/>
      <c r="B75" s="8"/>
      <c r="C75" s="8"/>
      <c r="D75" s="308"/>
      <c r="E75" s="308"/>
      <c r="F75" s="650"/>
      <c r="G75" s="334"/>
    </row>
    <row r="76" spans="1:7" ht="12" hidden="1" customHeight="1" x14ac:dyDescent="0.25">
      <c r="A76" s="12" t="s">
        <v>125</v>
      </c>
      <c r="B76" s="843" t="s">
        <v>124</v>
      </c>
      <c r="C76" s="843"/>
      <c r="D76" s="306"/>
      <c r="E76" s="306"/>
      <c r="F76" s="306"/>
      <c r="G76" s="334" t="e">
        <f t="shared" si="1"/>
        <v>#DIV/0!</v>
      </c>
    </row>
    <row r="77" spans="1:7" ht="12" hidden="1" customHeight="1" x14ac:dyDescent="0.25">
      <c r="A77" s="4" t="s">
        <v>127</v>
      </c>
      <c r="B77" s="840" t="s">
        <v>126</v>
      </c>
      <c r="C77" s="840"/>
      <c r="D77" s="307"/>
      <c r="E77" s="307"/>
      <c r="F77" s="307"/>
      <c r="G77" s="334" t="e">
        <f t="shared" si="1"/>
        <v>#DIV/0!</v>
      </c>
    </row>
    <row r="78" spans="1:7" ht="12" hidden="1" customHeight="1" x14ac:dyDescent="0.25">
      <c r="A78" s="4" t="s">
        <v>129</v>
      </c>
      <c r="B78" s="840" t="s">
        <v>128</v>
      </c>
      <c r="C78" s="840"/>
      <c r="D78" s="307"/>
      <c r="E78" s="307"/>
      <c r="F78" s="307"/>
      <c r="G78" s="334" t="e">
        <f t="shared" si="1"/>
        <v>#DIV/0!</v>
      </c>
    </row>
    <row r="79" spans="1:7" ht="12" hidden="1" customHeight="1" x14ac:dyDescent="0.25">
      <c r="A79" s="4" t="s">
        <v>131</v>
      </c>
      <c r="B79" s="840" t="s">
        <v>130</v>
      </c>
      <c r="C79" s="840"/>
      <c r="D79" s="307"/>
      <c r="E79" s="307"/>
      <c r="F79" s="307"/>
      <c r="G79" s="334" t="e">
        <f t="shared" si="1"/>
        <v>#DIV/0!</v>
      </c>
    </row>
    <row r="80" spans="1:7" ht="12" customHeight="1" x14ac:dyDescent="0.25">
      <c r="A80" s="5" t="s">
        <v>132</v>
      </c>
      <c r="B80" s="845" t="s">
        <v>160</v>
      </c>
      <c r="C80" s="845"/>
      <c r="D80" s="303">
        <f>SUM(D76:D79)</f>
        <v>0</v>
      </c>
      <c r="E80" s="303">
        <v>0</v>
      </c>
      <c r="F80" s="303">
        <f>SUM(F76:F79)</f>
        <v>0</v>
      </c>
      <c r="G80" s="334"/>
    </row>
    <row r="81" spans="1:7" ht="12" customHeight="1" x14ac:dyDescent="0.25">
      <c r="A81" s="7"/>
      <c r="B81" s="15"/>
      <c r="C81" s="15"/>
      <c r="D81" s="308"/>
      <c r="E81" s="308"/>
      <c r="F81" s="650"/>
      <c r="G81" s="334"/>
    </row>
    <row r="82" spans="1:7" ht="12" customHeight="1" x14ac:dyDescent="0.25">
      <c r="A82" s="14" t="s">
        <v>134</v>
      </c>
      <c r="B82" s="846" t="s">
        <v>158</v>
      </c>
      <c r="C82" s="846"/>
      <c r="D82" s="307"/>
      <c r="E82" s="307"/>
      <c r="F82" s="307"/>
      <c r="G82" s="334"/>
    </row>
    <row r="83" spans="1:7" ht="12" customHeight="1" thickBot="1" x14ac:dyDescent="0.3">
      <c r="A83" s="42"/>
      <c r="B83" s="43"/>
      <c r="C83" s="43"/>
      <c r="D83" s="309"/>
      <c r="E83" s="309"/>
      <c r="F83" s="652"/>
      <c r="G83" s="471"/>
    </row>
    <row r="84" spans="1:7" ht="12" customHeight="1" thickBot="1" x14ac:dyDescent="0.3">
      <c r="A84" s="44" t="s">
        <v>135</v>
      </c>
      <c r="B84" s="847" t="s">
        <v>157</v>
      </c>
      <c r="C84" s="847"/>
      <c r="D84" s="310">
        <f>+D82+D80+D74+D64+D59+D26+D24</f>
        <v>215611</v>
      </c>
      <c r="E84" s="310">
        <f>+E82+E80+E74+E64+E59+E26+E24</f>
        <v>217916</v>
      </c>
      <c r="F84" s="310">
        <f>+F82+F80+F74+F64+F59+F26+F24</f>
        <v>104438</v>
      </c>
      <c r="G84" s="472">
        <f t="shared" si="1"/>
        <v>0.47925806273977128</v>
      </c>
    </row>
  </sheetData>
  <mergeCells count="70">
    <mergeCell ref="B52:C52"/>
    <mergeCell ref="B53:C53"/>
    <mergeCell ref="B54:C54"/>
    <mergeCell ref="B49:C49"/>
    <mergeCell ref="B40:C40"/>
    <mergeCell ref="B41:C41"/>
    <mergeCell ref="D1:F1"/>
    <mergeCell ref="B50:C50"/>
    <mergeCell ref="B51:C51"/>
    <mergeCell ref="B20:C20"/>
    <mergeCell ref="B21:C21"/>
    <mergeCell ref="B42:C42"/>
    <mergeCell ref="B43:C43"/>
    <mergeCell ref="B44:C44"/>
    <mergeCell ref="B47:C47"/>
    <mergeCell ref="B48:C48"/>
    <mergeCell ref="B36:C36"/>
    <mergeCell ref="B37:C37"/>
    <mergeCell ref="B34:C34"/>
    <mergeCell ref="B35:C35"/>
    <mergeCell ref="B9:C9"/>
    <mergeCell ref="B18:C18"/>
    <mergeCell ref="A2:A4"/>
    <mergeCell ref="B38:C38"/>
    <mergeCell ref="B39:C39"/>
    <mergeCell ref="B12:C12"/>
    <mergeCell ref="B84:C84"/>
    <mergeCell ref="B74:C74"/>
    <mergeCell ref="B76:C76"/>
    <mergeCell ref="B77:C77"/>
    <mergeCell ref="B78:C78"/>
    <mergeCell ref="B79:C79"/>
    <mergeCell ref="B55:C55"/>
    <mergeCell ref="B56:C56"/>
    <mergeCell ref="B80:C80"/>
    <mergeCell ref="B82:C82"/>
    <mergeCell ref="B69:C69"/>
    <mergeCell ref="B70:C70"/>
    <mergeCell ref="B71:C71"/>
    <mergeCell ref="B72:C72"/>
    <mergeCell ref="B73:C73"/>
    <mergeCell ref="B57:C57"/>
    <mergeCell ref="B58:C58"/>
    <mergeCell ref="B59:C59"/>
    <mergeCell ref="B62:C62"/>
    <mergeCell ref="B64:C64"/>
    <mergeCell ref="B66:C66"/>
    <mergeCell ref="B67:C67"/>
    <mergeCell ref="B61:C61"/>
    <mergeCell ref="B26:C26"/>
    <mergeCell ref="B22:C22"/>
    <mergeCell ref="B6:C6"/>
    <mergeCell ref="B33:C33"/>
    <mergeCell ref="B2:C4"/>
    <mergeCell ref="B13:C13"/>
    <mergeCell ref="B14:C14"/>
    <mergeCell ref="B15:C15"/>
    <mergeCell ref="B16:C16"/>
    <mergeCell ref="B19:C19"/>
    <mergeCell ref="B7:C7"/>
    <mergeCell ref="B8:C8"/>
    <mergeCell ref="B10:C10"/>
    <mergeCell ref="B11:C11"/>
    <mergeCell ref="B17:C17"/>
    <mergeCell ref="B23:C23"/>
    <mergeCell ref="B24:C24"/>
    <mergeCell ref="G2:G4"/>
    <mergeCell ref="D2:F2"/>
    <mergeCell ref="D4:F4"/>
    <mergeCell ref="B5:C5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7" orientation="portrait" r:id="rId1"/>
  <headerFooter>
    <oddHeader>&amp;C&amp;"Times New Roman,Félkövér"&amp;12Martonvásár Város Önkormányzatának kiadásai 2018.
Polgármesteri Hivatal&amp;R&amp;"Times New Roman,Félkövér"&amp;12 6.a melléklet</oddHeader>
  </headerFooter>
  <rowBreaks count="1" manualBreakCount="1">
    <brk id="5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opLeftCell="A47" zoomScaleNormal="100" workbookViewId="0">
      <selection activeCell="A45" sqref="A45:XFD46"/>
    </sheetView>
  </sheetViews>
  <sheetFormatPr defaultColWidth="8.7109375" defaultRowHeight="15" x14ac:dyDescent="0.25"/>
  <cols>
    <col min="1" max="1" width="6.140625" style="688" customWidth="1"/>
    <col min="2" max="2" width="7.140625" style="689" customWidth="1"/>
    <col min="3" max="3" width="28.85546875" style="689" customWidth="1"/>
    <col min="4" max="4" width="8.85546875" style="670" bestFit="1" customWidth="1"/>
    <col min="5" max="5" width="9.42578125" style="670" customWidth="1"/>
    <col min="6" max="6" width="6.7109375" style="670" bestFit="1" customWidth="1"/>
    <col min="7" max="7" width="5.85546875" style="678" customWidth="1"/>
    <col min="8" max="8" width="8.85546875" style="670" bestFit="1" customWidth="1"/>
    <col min="9" max="9" width="8.28515625" style="670" customWidth="1"/>
    <col min="10" max="10" width="6.42578125" style="670" customWidth="1"/>
    <col min="11" max="11" width="8.85546875" style="670" bestFit="1" customWidth="1"/>
    <col min="12" max="12" width="7.140625" style="670" customWidth="1"/>
    <col min="13" max="13" width="6.42578125" style="670" customWidth="1"/>
    <col min="14" max="14" width="6.5703125" style="670" bestFit="1" customWidth="1"/>
    <col min="15" max="16" width="6.85546875" style="670" customWidth="1"/>
    <col min="17" max="17" width="8.85546875" style="670" bestFit="1" customWidth="1"/>
    <col min="18" max="19" width="6.7109375" style="670" bestFit="1" customWidth="1"/>
    <col min="20" max="16384" width="8.7109375" style="675"/>
  </cols>
  <sheetData>
    <row r="1" spans="1:19" x14ac:dyDescent="0.25">
      <c r="A1" s="671"/>
      <c r="B1" s="672"/>
      <c r="C1" s="672"/>
      <c r="D1" s="673"/>
      <c r="E1" s="673"/>
      <c r="F1" s="673"/>
      <c r="G1" s="674"/>
      <c r="H1" s="673"/>
      <c r="I1" s="673"/>
      <c r="J1" s="673"/>
      <c r="K1" s="673"/>
      <c r="L1" s="673"/>
      <c r="M1" s="673"/>
      <c r="N1" s="673"/>
      <c r="O1" s="673"/>
      <c r="P1" s="673"/>
      <c r="Q1" s="939" t="s">
        <v>383</v>
      </c>
      <c r="R1" s="939"/>
      <c r="S1" s="939"/>
    </row>
    <row r="2" spans="1:19" ht="40.5" customHeight="1" x14ac:dyDescent="0.25">
      <c r="A2" s="935" t="s">
        <v>0</v>
      </c>
      <c r="B2" s="936" t="s">
        <v>182</v>
      </c>
      <c r="C2" s="936"/>
      <c r="D2" s="938" t="s">
        <v>180</v>
      </c>
      <c r="E2" s="938"/>
      <c r="F2" s="938"/>
      <c r="G2" s="940" t="s">
        <v>531</v>
      </c>
      <c r="H2" s="938" t="s">
        <v>185</v>
      </c>
      <c r="I2" s="938"/>
      <c r="J2" s="938"/>
      <c r="K2" s="938" t="s">
        <v>287</v>
      </c>
      <c r="L2" s="938"/>
      <c r="M2" s="938"/>
      <c r="N2" s="938" t="s">
        <v>288</v>
      </c>
      <c r="O2" s="938"/>
      <c r="P2" s="938"/>
      <c r="Q2" s="938" t="s">
        <v>554</v>
      </c>
      <c r="R2" s="938"/>
      <c r="S2" s="938"/>
    </row>
    <row r="3" spans="1:19" ht="15" customHeight="1" x14ac:dyDescent="0.25">
      <c r="A3" s="935"/>
      <c r="B3" s="936"/>
      <c r="C3" s="936"/>
      <c r="D3" s="938"/>
      <c r="E3" s="938"/>
      <c r="F3" s="938"/>
      <c r="G3" s="940"/>
      <c r="H3" s="938" t="s">
        <v>189</v>
      </c>
      <c r="I3" s="938"/>
      <c r="J3" s="938"/>
      <c r="K3" s="938" t="s">
        <v>189</v>
      </c>
      <c r="L3" s="938"/>
      <c r="M3" s="938"/>
      <c r="N3" s="938" t="s">
        <v>189</v>
      </c>
      <c r="O3" s="938"/>
      <c r="P3" s="938"/>
      <c r="Q3" s="938" t="s">
        <v>189</v>
      </c>
      <c r="R3" s="938"/>
      <c r="S3" s="938"/>
    </row>
    <row r="4" spans="1:19" s="676" customFormat="1" ht="25.5" customHeight="1" x14ac:dyDescent="0.25">
      <c r="A4" s="935"/>
      <c r="B4" s="936"/>
      <c r="C4" s="936"/>
      <c r="D4" s="656" t="s">
        <v>177</v>
      </c>
      <c r="E4" s="656" t="s">
        <v>178</v>
      </c>
      <c r="F4" s="656" t="s">
        <v>179</v>
      </c>
      <c r="G4" s="940"/>
      <c r="H4" s="656" t="s">
        <v>177</v>
      </c>
      <c r="I4" s="656" t="s">
        <v>178</v>
      </c>
      <c r="J4" s="656" t="s">
        <v>179</v>
      </c>
      <c r="K4" s="656" t="s">
        <v>177</v>
      </c>
      <c r="L4" s="656" t="s">
        <v>178</v>
      </c>
      <c r="M4" s="656" t="s">
        <v>179</v>
      </c>
      <c r="N4" s="656" t="s">
        <v>177</v>
      </c>
      <c r="O4" s="656" t="s">
        <v>178</v>
      </c>
      <c r="P4" s="656" t="s">
        <v>179</v>
      </c>
      <c r="Q4" s="656" t="s">
        <v>177</v>
      </c>
      <c r="R4" s="656" t="s">
        <v>178</v>
      </c>
      <c r="S4" s="656" t="s">
        <v>179</v>
      </c>
    </row>
    <row r="5" spans="1:19" ht="15" customHeight="1" x14ac:dyDescent="0.25">
      <c r="A5" s="581" t="s">
        <v>2</v>
      </c>
      <c r="B5" s="932" t="s">
        <v>1</v>
      </c>
      <c r="C5" s="932"/>
      <c r="D5" s="578">
        <f t="shared" ref="D5:F18" si="0">+H5+K5+N5+Q5</f>
        <v>109976</v>
      </c>
      <c r="E5" s="578">
        <f t="shared" si="0"/>
        <v>107554</v>
      </c>
      <c r="F5" s="578">
        <f t="shared" si="0"/>
        <v>49909</v>
      </c>
      <c r="G5" s="582">
        <f>+F5/E5</f>
        <v>0.46403666995183812</v>
      </c>
      <c r="H5" s="578">
        <v>109976</v>
      </c>
      <c r="I5" s="578">
        <v>107554</v>
      </c>
      <c r="J5" s="578">
        <v>49909</v>
      </c>
      <c r="K5" s="578"/>
      <c r="L5" s="578"/>
      <c r="M5" s="578"/>
      <c r="N5" s="578"/>
      <c r="O5" s="578"/>
      <c r="P5" s="578"/>
      <c r="Q5" s="578"/>
      <c r="R5" s="578"/>
      <c r="S5" s="578"/>
    </row>
    <row r="6" spans="1:19" ht="15" customHeight="1" x14ac:dyDescent="0.25">
      <c r="A6" s="581" t="s">
        <v>4</v>
      </c>
      <c r="B6" s="932" t="s">
        <v>3</v>
      </c>
      <c r="C6" s="932"/>
      <c r="D6" s="578">
        <f t="shared" si="0"/>
        <v>0</v>
      </c>
      <c r="E6" s="578">
        <f t="shared" si="0"/>
        <v>0</v>
      </c>
      <c r="F6" s="578">
        <f t="shared" si="0"/>
        <v>0</v>
      </c>
      <c r="G6" s="582"/>
      <c r="H6" s="578"/>
      <c r="I6" s="578">
        <v>0</v>
      </c>
      <c r="J6" s="578"/>
      <c r="K6" s="578"/>
      <c r="L6" s="578"/>
      <c r="M6" s="578"/>
      <c r="N6" s="578"/>
      <c r="O6" s="578"/>
      <c r="P6" s="578"/>
      <c r="Q6" s="578"/>
      <c r="R6" s="578"/>
      <c r="S6" s="578"/>
    </row>
    <row r="7" spans="1:19" ht="15" customHeight="1" x14ac:dyDescent="0.25">
      <c r="A7" s="581" t="s">
        <v>6</v>
      </c>
      <c r="B7" s="932" t="s">
        <v>5</v>
      </c>
      <c r="C7" s="932"/>
      <c r="D7" s="578">
        <f t="shared" si="0"/>
        <v>0</v>
      </c>
      <c r="E7" s="578">
        <f t="shared" si="0"/>
        <v>0</v>
      </c>
      <c r="F7" s="578">
        <f t="shared" si="0"/>
        <v>0</v>
      </c>
      <c r="G7" s="582"/>
      <c r="H7" s="578"/>
      <c r="I7" s="578">
        <v>0</v>
      </c>
      <c r="J7" s="578"/>
      <c r="K7" s="578"/>
      <c r="L7" s="578"/>
      <c r="M7" s="578"/>
      <c r="N7" s="578"/>
      <c r="O7" s="578"/>
      <c r="P7" s="578"/>
      <c r="Q7" s="578"/>
      <c r="R7" s="578"/>
      <c r="S7" s="578"/>
    </row>
    <row r="8" spans="1:19" x14ac:dyDescent="0.25">
      <c r="A8" s="581" t="s">
        <v>8</v>
      </c>
      <c r="B8" s="932" t="s">
        <v>7</v>
      </c>
      <c r="C8" s="932"/>
      <c r="D8" s="578">
        <f t="shared" si="0"/>
        <v>1134</v>
      </c>
      <c r="E8" s="578">
        <f t="shared" si="0"/>
        <v>1134</v>
      </c>
      <c r="F8" s="578">
        <f t="shared" si="0"/>
        <v>396</v>
      </c>
      <c r="G8" s="582">
        <f t="shared" ref="G8:G17" si="1">+F8/E8</f>
        <v>0.34920634920634919</v>
      </c>
      <c r="H8" s="578">
        <v>1134</v>
      </c>
      <c r="I8" s="578">
        <v>1134</v>
      </c>
      <c r="J8" s="578">
        <v>396</v>
      </c>
      <c r="K8" s="578"/>
      <c r="L8" s="578"/>
      <c r="M8" s="578"/>
      <c r="N8" s="578"/>
      <c r="O8" s="578"/>
      <c r="P8" s="578"/>
      <c r="Q8" s="578"/>
      <c r="R8" s="578"/>
      <c r="S8" s="578"/>
    </row>
    <row r="9" spans="1:19" ht="15" customHeight="1" x14ac:dyDescent="0.25">
      <c r="A9" s="581" t="s">
        <v>10</v>
      </c>
      <c r="B9" s="932" t="s">
        <v>9</v>
      </c>
      <c r="C9" s="932"/>
      <c r="D9" s="578">
        <f t="shared" si="0"/>
        <v>0</v>
      </c>
      <c r="E9" s="578">
        <f t="shared" si="0"/>
        <v>0</v>
      </c>
      <c r="F9" s="578">
        <f t="shared" si="0"/>
        <v>0</v>
      </c>
      <c r="G9" s="582"/>
      <c r="H9" s="578"/>
      <c r="I9" s="578">
        <v>0</v>
      </c>
      <c r="J9" s="578"/>
      <c r="K9" s="578"/>
      <c r="L9" s="578"/>
      <c r="M9" s="578"/>
      <c r="N9" s="578"/>
      <c r="O9" s="578"/>
      <c r="P9" s="578"/>
      <c r="Q9" s="578"/>
      <c r="R9" s="578"/>
      <c r="S9" s="578"/>
    </row>
    <row r="10" spans="1:19" ht="15" customHeight="1" x14ac:dyDescent="0.25">
      <c r="A10" s="581" t="s">
        <v>12</v>
      </c>
      <c r="B10" s="932" t="s">
        <v>11</v>
      </c>
      <c r="C10" s="932"/>
      <c r="D10" s="578">
        <f t="shared" si="0"/>
        <v>6276</v>
      </c>
      <c r="E10" s="578">
        <f t="shared" si="0"/>
        <v>6276</v>
      </c>
      <c r="F10" s="578">
        <f t="shared" si="0"/>
        <v>2447</v>
      </c>
      <c r="G10" s="582">
        <f t="shared" si="1"/>
        <v>0.38989802421924791</v>
      </c>
      <c r="H10" s="578">
        <v>6276</v>
      </c>
      <c r="I10" s="578">
        <v>6276</v>
      </c>
      <c r="J10" s="578">
        <v>2447</v>
      </c>
      <c r="K10" s="578"/>
      <c r="L10" s="578"/>
      <c r="M10" s="578"/>
      <c r="N10" s="578"/>
      <c r="O10" s="578"/>
      <c r="P10" s="578"/>
      <c r="Q10" s="578"/>
      <c r="R10" s="578"/>
      <c r="S10" s="578"/>
    </row>
    <row r="11" spans="1:19" ht="15" customHeight="1" x14ac:dyDescent="0.25">
      <c r="A11" s="581" t="s">
        <v>14</v>
      </c>
      <c r="B11" s="932" t="s">
        <v>13</v>
      </c>
      <c r="C11" s="932"/>
      <c r="D11" s="578">
        <f t="shared" si="0"/>
        <v>2100</v>
      </c>
      <c r="E11" s="578">
        <f t="shared" si="0"/>
        <v>2100</v>
      </c>
      <c r="F11" s="578">
        <f t="shared" si="0"/>
        <v>1000</v>
      </c>
      <c r="G11" s="582">
        <f t="shared" si="1"/>
        <v>0.47619047619047616</v>
      </c>
      <c r="H11" s="578">
        <v>2100</v>
      </c>
      <c r="I11" s="578">
        <v>2100</v>
      </c>
      <c r="J11" s="578">
        <v>1000</v>
      </c>
      <c r="K11" s="578"/>
      <c r="L11" s="578"/>
      <c r="M11" s="578"/>
      <c r="N11" s="578"/>
      <c r="O11" s="578"/>
      <c r="P11" s="578"/>
      <c r="Q11" s="578"/>
      <c r="R11" s="578"/>
      <c r="S11" s="578"/>
    </row>
    <row r="12" spans="1:19" ht="15" customHeight="1" x14ac:dyDescent="0.25">
      <c r="A12" s="581" t="s">
        <v>16</v>
      </c>
      <c r="B12" s="932" t="s">
        <v>15</v>
      </c>
      <c r="C12" s="932"/>
      <c r="D12" s="578">
        <f t="shared" si="0"/>
        <v>0</v>
      </c>
      <c r="E12" s="578">
        <f t="shared" si="0"/>
        <v>0</v>
      </c>
      <c r="F12" s="578">
        <f t="shared" si="0"/>
        <v>0</v>
      </c>
      <c r="G12" s="582"/>
      <c r="H12" s="578"/>
      <c r="I12" s="578">
        <v>0</v>
      </c>
      <c r="J12" s="578"/>
      <c r="K12" s="578"/>
      <c r="L12" s="578"/>
      <c r="M12" s="578"/>
      <c r="N12" s="578"/>
      <c r="O12" s="578"/>
      <c r="P12" s="578"/>
      <c r="Q12" s="578"/>
      <c r="R12" s="578"/>
      <c r="S12" s="578"/>
    </row>
    <row r="13" spans="1:19" ht="15" customHeight="1" x14ac:dyDescent="0.25">
      <c r="A13" s="581" t="s">
        <v>18</v>
      </c>
      <c r="B13" s="932" t="s">
        <v>17</v>
      </c>
      <c r="C13" s="932"/>
      <c r="D13" s="578">
        <f t="shared" si="0"/>
        <v>1066</v>
      </c>
      <c r="E13" s="578">
        <f t="shared" si="0"/>
        <v>1066</v>
      </c>
      <c r="F13" s="578">
        <f t="shared" si="0"/>
        <v>429</v>
      </c>
      <c r="G13" s="582">
        <f t="shared" si="1"/>
        <v>0.40243902439024393</v>
      </c>
      <c r="H13" s="578">
        <v>1066</v>
      </c>
      <c r="I13" s="578">
        <v>1066</v>
      </c>
      <c r="J13" s="578">
        <v>429</v>
      </c>
      <c r="K13" s="578"/>
      <c r="L13" s="578"/>
      <c r="M13" s="578"/>
      <c r="N13" s="578"/>
      <c r="O13" s="578"/>
      <c r="P13" s="578"/>
      <c r="Q13" s="578"/>
      <c r="R13" s="578"/>
      <c r="S13" s="578"/>
    </row>
    <row r="14" spans="1:19" ht="15" customHeight="1" x14ac:dyDescent="0.25">
      <c r="A14" s="581" t="s">
        <v>20</v>
      </c>
      <c r="B14" s="932" t="s">
        <v>19</v>
      </c>
      <c r="C14" s="932"/>
      <c r="D14" s="578">
        <f t="shared" si="0"/>
        <v>0</v>
      </c>
      <c r="E14" s="578">
        <f t="shared" si="0"/>
        <v>0</v>
      </c>
      <c r="F14" s="578">
        <f t="shared" si="0"/>
        <v>0</v>
      </c>
      <c r="G14" s="582"/>
      <c r="H14" s="578"/>
      <c r="I14" s="578">
        <v>0</v>
      </c>
      <c r="J14" s="578"/>
      <c r="K14" s="578"/>
      <c r="L14" s="578"/>
      <c r="M14" s="578"/>
      <c r="N14" s="578"/>
      <c r="O14" s="578"/>
      <c r="P14" s="578"/>
      <c r="Q14" s="578"/>
      <c r="R14" s="578"/>
      <c r="S14" s="578"/>
    </row>
    <row r="15" spans="1:19" ht="15" customHeight="1" x14ac:dyDescent="0.25">
      <c r="A15" s="581" t="s">
        <v>22</v>
      </c>
      <c r="B15" s="932" t="s">
        <v>21</v>
      </c>
      <c r="C15" s="932"/>
      <c r="D15" s="578">
        <f t="shared" si="0"/>
        <v>0</v>
      </c>
      <c r="E15" s="578">
        <f t="shared" si="0"/>
        <v>0</v>
      </c>
      <c r="F15" s="578">
        <f t="shared" si="0"/>
        <v>0</v>
      </c>
      <c r="G15" s="582"/>
      <c r="H15" s="578"/>
      <c r="I15" s="578">
        <v>0</v>
      </c>
      <c r="J15" s="578"/>
      <c r="K15" s="578"/>
      <c r="L15" s="578"/>
      <c r="M15" s="578"/>
      <c r="N15" s="578"/>
      <c r="O15" s="578"/>
      <c r="P15" s="578"/>
      <c r="Q15" s="578"/>
      <c r="R15" s="578"/>
      <c r="S15" s="578"/>
    </row>
    <row r="16" spans="1:19" ht="15" customHeight="1" x14ac:dyDescent="0.25">
      <c r="A16" s="581" t="s">
        <v>24</v>
      </c>
      <c r="B16" s="932" t="s">
        <v>23</v>
      </c>
      <c r="C16" s="932"/>
      <c r="D16" s="578">
        <f t="shared" si="0"/>
        <v>300</v>
      </c>
      <c r="E16" s="578">
        <f t="shared" si="0"/>
        <v>300</v>
      </c>
      <c r="F16" s="578">
        <f t="shared" si="0"/>
        <v>0</v>
      </c>
      <c r="G16" s="582">
        <f t="shared" si="1"/>
        <v>0</v>
      </c>
      <c r="H16" s="578">
        <v>300</v>
      </c>
      <c r="I16" s="578">
        <v>300</v>
      </c>
      <c r="J16" s="578"/>
      <c r="K16" s="578"/>
      <c r="L16" s="578"/>
      <c r="M16" s="578"/>
      <c r="N16" s="578"/>
      <c r="O16" s="578"/>
      <c r="P16" s="578"/>
      <c r="Q16" s="578"/>
      <c r="R16" s="578"/>
      <c r="S16" s="578"/>
    </row>
    <row r="17" spans="1:19" x14ac:dyDescent="0.25">
      <c r="A17" s="581" t="s">
        <v>25</v>
      </c>
      <c r="B17" s="932" t="s">
        <v>175</v>
      </c>
      <c r="C17" s="932"/>
      <c r="D17" s="578">
        <f t="shared" si="0"/>
        <v>0</v>
      </c>
      <c r="E17" s="578">
        <f t="shared" si="0"/>
        <v>1528</v>
      </c>
      <c r="F17" s="578">
        <f t="shared" si="0"/>
        <v>1262</v>
      </c>
      <c r="G17" s="582">
        <f t="shared" si="1"/>
        <v>0.8259162303664922</v>
      </c>
      <c r="H17" s="578"/>
      <c r="I17" s="578">
        <v>1528</v>
      </c>
      <c r="J17" s="578">
        <v>1262</v>
      </c>
      <c r="K17" s="578"/>
      <c r="L17" s="578"/>
      <c r="M17" s="578"/>
      <c r="N17" s="578"/>
      <c r="O17" s="578"/>
      <c r="P17" s="578"/>
      <c r="Q17" s="578"/>
      <c r="R17" s="578"/>
      <c r="S17" s="578"/>
    </row>
    <row r="18" spans="1:19" ht="15" customHeight="1" x14ac:dyDescent="0.25">
      <c r="A18" s="581" t="s">
        <v>25</v>
      </c>
      <c r="B18" s="932" t="s">
        <v>26</v>
      </c>
      <c r="C18" s="932"/>
      <c r="D18" s="578">
        <f t="shared" si="0"/>
        <v>0</v>
      </c>
      <c r="E18" s="578">
        <f t="shared" si="0"/>
        <v>0</v>
      </c>
      <c r="F18" s="578">
        <f t="shared" si="0"/>
        <v>0</v>
      </c>
      <c r="G18" s="582"/>
      <c r="H18" s="578"/>
      <c r="I18" s="578">
        <v>0</v>
      </c>
      <c r="J18" s="578"/>
      <c r="K18" s="578"/>
      <c r="L18" s="578"/>
      <c r="M18" s="578"/>
      <c r="N18" s="578"/>
      <c r="O18" s="578"/>
      <c r="P18" s="578"/>
      <c r="Q18" s="578"/>
      <c r="R18" s="578"/>
      <c r="S18" s="578"/>
    </row>
    <row r="19" spans="1:19" s="680" customFormat="1" ht="15" customHeight="1" x14ac:dyDescent="0.25">
      <c r="A19" s="583" t="s">
        <v>27</v>
      </c>
      <c r="B19" s="933" t="s">
        <v>416</v>
      </c>
      <c r="C19" s="933"/>
      <c r="D19" s="577">
        <f>SUM(D5:D18)</f>
        <v>120852</v>
      </c>
      <c r="E19" s="577">
        <f t="shared" ref="E19:S19" si="2">SUM(E5:E18)</f>
        <v>119958</v>
      </c>
      <c r="F19" s="577">
        <f t="shared" si="2"/>
        <v>55443</v>
      </c>
      <c r="G19" s="582">
        <f t="shared" ref="G19:G64" si="3">+F19/E19</f>
        <v>0.46218676536787878</v>
      </c>
      <c r="H19" s="577">
        <f t="shared" ref="H19:I19" si="4">SUM(H5:H18)</f>
        <v>120852</v>
      </c>
      <c r="I19" s="577">
        <f t="shared" si="4"/>
        <v>119958</v>
      </c>
      <c r="J19" s="577">
        <f t="shared" si="2"/>
        <v>55443</v>
      </c>
      <c r="K19" s="577">
        <f t="shared" si="2"/>
        <v>0</v>
      </c>
      <c r="L19" s="577">
        <v>0</v>
      </c>
      <c r="M19" s="577">
        <f t="shared" si="2"/>
        <v>0</v>
      </c>
      <c r="N19" s="577">
        <f t="shared" si="2"/>
        <v>0</v>
      </c>
      <c r="O19" s="577">
        <v>0</v>
      </c>
      <c r="P19" s="577">
        <f t="shared" si="2"/>
        <v>0</v>
      </c>
      <c r="Q19" s="577">
        <f t="shared" si="2"/>
        <v>0</v>
      </c>
      <c r="R19" s="577">
        <v>0</v>
      </c>
      <c r="S19" s="577">
        <f t="shared" si="2"/>
        <v>0</v>
      </c>
    </row>
    <row r="20" spans="1:19" ht="15" customHeight="1" x14ac:dyDescent="0.25">
      <c r="A20" s="581" t="s">
        <v>29</v>
      </c>
      <c r="B20" s="932" t="s">
        <v>28</v>
      </c>
      <c r="C20" s="932"/>
      <c r="D20" s="578">
        <f t="shared" ref="D20:F22" si="5">+H20+K20+N20+Q20</f>
        <v>0</v>
      </c>
      <c r="E20" s="578">
        <f t="shared" si="5"/>
        <v>0</v>
      </c>
      <c r="F20" s="578">
        <f t="shared" si="5"/>
        <v>0</v>
      </c>
      <c r="G20" s="582"/>
      <c r="H20" s="578"/>
      <c r="I20" s="578">
        <v>0</v>
      </c>
      <c r="J20" s="578"/>
      <c r="K20" s="578"/>
      <c r="L20" s="578"/>
      <c r="M20" s="578"/>
      <c r="N20" s="578"/>
      <c r="O20" s="578">
        <v>0</v>
      </c>
      <c r="P20" s="578">
        <f t="shared" ref="P20" si="6">SUM(P17:P19)</f>
        <v>0</v>
      </c>
      <c r="Q20" s="578"/>
      <c r="R20" s="578"/>
      <c r="S20" s="578"/>
    </row>
    <row r="21" spans="1:19" x14ac:dyDescent="0.25">
      <c r="A21" s="581" t="s">
        <v>632</v>
      </c>
      <c r="B21" s="932" t="s">
        <v>30</v>
      </c>
      <c r="C21" s="932"/>
      <c r="D21" s="578">
        <f t="shared" si="5"/>
        <v>2000</v>
      </c>
      <c r="E21" s="578">
        <f t="shared" si="5"/>
        <v>2610</v>
      </c>
      <c r="F21" s="578">
        <f t="shared" si="5"/>
        <v>2088</v>
      </c>
      <c r="G21" s="582">
        <f t="shared" si="3"/>
        <v>0.8</v>
      </c>
      <c r="H21" s="578"/>
      <c r="I21" s="578">
        <v>970</v>
      </c>
      <c r="J21" s="578">
        <v>978</v>
      </c>
      <c r="K21" s="578"/>
      <c r="L21" s="578"/>
      <c r="M21" s="578"/>
      <c r="N21" s="578">
        <v>2000</v>
      </c>
      <c r="O21" s="578">
        <v>1640</v>
      </c>
      <c r="P21" s="578">
        <v>1110</v>
      </c>
      <c r="Q21" s="578"/>
      <c r="R21" s="578"/>
      <c r="S21" s="578"/>
    </row>
    <row r="22" spans="1:19" ht="15" customHeight="1" x14ac:dyDescent="0.25">
      <c r="A22" s="581" t="s">
        <v>32</v>
      </c>
      <c r="B22" s="932" t="s">
        <v>31</v>
      </c>
      <c r="C22" s="932"/>
      <c r="D22" s="578">
        <f t="shared" si="5"/>
        <v>30</v>
      </c>
      <c r="E22" s="578">
        <f t="shared" si="5"/>
        <v>138</v>
      </c>
      <c r="F22" s="578">
        <f t="shared" si="5"/>
        <v>86</v>
      </c>
      <c r="G22" s="582">
        <f t="shared" si="3"/>
        <v>0.62318840579710144</v>
      </c>
      <c r="H22" s="578">
        <v>30</v>
      </c>
      <c r="I22" s="578">
        <v>138</v>
      </c>
      <c r="J22" s="578">
        <v>86</v>
      </c>
      <c r="K22" s="578"/>
      <c r="L22" s="578"/>
      <c r="M22" s="578"/>
      <c r="N22" s="578"/>
      <c r="O22" s="578">
        <v>0</v>
      </c>
      <c r="P22" s="578"/>
      <c r="Q22" s="578"/>
      <c r="R22" s="578"/>
      <c r="S22" s="578"/>
    </row>
    <row r="23" spans="1:19" s="680" customFormat="1" ht="15" customHeight="1" x14ac:dyDescent="0.25">
      <c r="A23" s="583" t="s">
        <v>33</v>
      </c>
      <c r="B23" s="933" t="s">
        <v>417</v>
      </c>
      <c r="C23" s="933"/>
      <c r="D23" s="577">
        <f>SUM(D20:D22)</f>
        <v>2030</v>
      </c>
      <c r="E23" s="577">
        <f t="shared" ref="E23:Q23" si="7">SUM(E20:E22)</f>
        <v>2748</v>
      </c>
      <c r="F23" s="577">
        <f t="shared" si="7"/>
        <v>2174</v>
      </c>
      <c r="G23" s="582">
        <f t="shared" si="3"/>
        <v>0.79112081513828236</v>
      </c>
      <c r="H23" s="577">
        <f t="shared" ref="H23:I23" si="8">SUM(H20:H22)</f>
        <v>30</v>
      </c>
      <c r="I23" s="577">
        <f t="shared" si="8"/>
        <v>1108</v>
      </c>
      <c r="J23" s="577">
        <f t="shared" si="7"/>
        <v>1064</v>
      </c>
      <c r="K23" s="577">
        <f t="shared" si="7"/>
        <v>0</v>
      </c>
      <c r="L23" s="577">
        <v>0</v>
      </c>
      <c r="M23" s="577">
        <f t="shared" si="7"/>
        <v>0</v>
      </c>
      <c r="N23" s="577">
        <f t="shared" si="7"/>
        <v>2000</v>
      </c>
      <c r="O23" s="577">
        <f t="shared" si="7"/>
        <v>1640</v>
      </c>
      <c r="P23" s="577">
        <f t="shared" si="7"/>
        <v>1110</v>
      </c>
      <c r="Q23" s="577">
        <f t="shared" si="7"/>
        <v>0</v>
      </c>
      <c r="R23" s="577">
        <v>0</v>
      </c>
      <c r="S23" s="577"/>
    </row>
    <row r="24" spans="1:19" s="681" customFormat="1" ht="15" customHeight="1" x14ac:dyDescent="0.25">
      <c r="A24" s="583" t="s">
        <v>34</v>
      </c>
      <c r="B24" s="933" t="s">
        <v>418</v>
      </c>
      <c r="C24" s="933"/>
      <c r="D24" s="577">
        <f t="shared" ref="D24:F24" si="9">+D23+D19</f>
        <v>122882</v>
      </c>
      <c r="E24" s="577">
        <f t="shared" si="9"/>
        <v>122706</v>
      </c>
      <c r="F24" s="577">
        <f t="shared" si="9"/>
        <v>57617</v>
      </c>
      <c r="G24" s="582">
        <f t="shared" si="3"/>
        <v>0.46955324108030577</v>
      </c>
      <c r="H24" s="577">
        <f t="shared" ref="H24:S24" si="10">+H23+H19</f>
        <v>120882</v>
      </c>
      <c r="I24" s="577">
        <f t="shared" si="10"/>
        <v>121066</v>
      </c>
      <c r="J24" s="577">
        <f t="shared" si="10"/>
        <v>56507</v>
      </c>
      <c r="K24" s="577">
        <f t="shared" si="10"/>
        <v>0</v>
      </c>
      <c r="L24" s="577">
        <v>0</v>
      </c>
      <c r="M24" s="577">
        <f t="shared" si="10"/>
        <v>0</v>
      </c>
      <c r="N24" s="577">
        <f t="shared" si="10"/>
        <v>2000</v>
      </c>
      <c r="O24" s="577">
        <f t="shared" si="10"/>
        <v>1640</v>
      </c>
      <c r="P24" s="577">
        <v>1110</v>
      </c>
      <c r="Q24" s="577">
        <f t="shared" si="10"/>
        <v>0</v>
      </c>
      <c r="R24" s="577">
        <v>0</v>
      </c>
      <c r="S24" s="577">
        <f t="shared" si="10"/>
        <v>0</v>
      </c>
    </row>
    <row r="25" spans="1:19" x14ac:dyDescent="0.25">
      <c r="A25" s="668"/>
      <c r="B25" s="682"/>
      <c r="C25" s="682"/>
    </row>
    <row r="26" spans="1:19" s="681" customFormat="1" ht="27" customHeight="1" x14ac:dyDescent="0.25">
      <c r="A26" s="583" t="s">
        <v>35</v>
      </c>
      <c r="B26" s="933" t="s">
        <v>419</v>
      </c>
      <c r="C26" s="933"/>
      <c r="D26" s="577">
        <f>SUM(D27:D31)</f>
        <v>26806</v>
      </c>
      <c r="E26" s="577">
        <f t="shared" ref="E26:F26" si="11">SUM(E27:E31)</f>
        <v>26868</v>
      </c>
      <c r="F26" s="577">
        <f t="shared" si="11"/>
        <v>12755</v>
      </c>
      <c r="G26" s="582">
        <f t="shared" si="3"/>
        <v>0.47472830132499627</v>
      </c>
      <c r="H26" s="577">
        <v>26467</v>
      </c>
      <c r="I26" s="577">
        <f t="shared" ref="I26:S26" si="12">SUM(I27:I31)</f>
        <v>26474</v>
      </c>
      <c r="J26" s="577">
        <f t="shared" si="12"/>
        <v>12465</v>
      </c>
      <c r="K26" s="577">
        <f t="shared" si="12"/>
        <v>0</v>
      </c>
      <c r="L26" s="577">
        <v>0</v>
      </c>
      <c r="M26" s="577">
        <f t="shared" si="12"/>
        <v>0</v>
      </c>
      <c r="N26" s="577">
        <v>394</v>
      </c>
      <c r="O26" s="577">
        <v>394</v>
      </c>
      <c r="P26" s="577">
        <f t="shared" si="12"/>
        <v>290</v>
      </c>
      <c r="Q26" s="577">
        <f t="shared" si="12"/>
        <v>0</v>
      </c>
      <c r="R26" s="577">
        <v>0</v>
      </c>
      <c r="S26" s="577">
        <f t="shared" si="12"/>
        <v>0</v>
      </c>
    </row>
    <row r="27" spans="1:19" x14ac:dyDescent="0.25">
      <c r="A27" s="584" t="s">
        <v>35</v>
      </c>
      <c r="B27" s="690"/>
      <c r="C27" s="691" t="s">
        <v>36</v>
      </c>
      <c r="D27" s="578">
        <f t="shared" ref="D27:F31" si="13">+H27+K27+N27+Q27</f>
        <v>23590</v>
      </c>
      <c r="E27" s="578">
        <f t="shared" si="13"/>
        <v>23605</v>
      </c>
      <c r="F27" s="578">
        <f t="shared" si="13"/>
        <v>10899</v>
      </c>
      <c r="G27" s="582">
        <f t="shared" si="3"/>
        <v>0.46172421097225164</v>
      </c>
      <c r="H27" s="578">
        <v>23196</v>
      </c>
      <c r="I27" s="578">
        <v>23211</v>
      </c>
      <c r="J27" s="578">
        <v>10609</v>
      </c>
      <c r="K27" s="578"/>
      <c r="L27" s="578"/>
      <c r="M27" s="578"/>
      <c r="N27" s="578">
        <v>394</v>
      </c>
      <c r="O27" s="578">
        <v>394</v>
      </c>
      <c r="P27" s="578">
        <v>290</v>
      </c>
      <c r="Q27" s="578"/>
      <c r="R27" s="578"/>
      <c r="S27" s="578"/>
    </row>
    <row r="28" spans="1:19" x14ac:dyDescent="0.25">
      <c r="A28" s="584" t="s">
        <v>35</v>
      </c>
      <c r="B28" s="690"/>
      <c r="C28" s="691" t="s">
        <v>37</v>
      </c>
      <c r="D28" s="578">
        <f t="shared" si="13"/>
        <v>2484</v>
      </c>
      <c r="E28" s="578">
        <f t="shared" si="13"/>
        <v>2484</v>
      </c>
      <c r="F28" s="578">
        <f t="shared" si="13"/>
        <v>1198</v>
      </c>
      <c r="G28" s="582">
        <f t="shared" si="3"/>
        <v>0.48228663446054748</v>
      </c>
      <c r="H28" s="578">
        <v>2484</v>
      </c>
      <c r="I28" s="578">
        <v>2484</v>
      </c>
      <c r="J28" s="578">
        <v>1198</v>
      </c>
      <c r="K28" s="578"/>
      <c r="L28" s="578"/>
      <c r="M28" s="578"/>
      <c r="N28" s="578"/>
      <c r="O28" s="578">
        <v>0</v>
      </c>
      <c r="P28" s="578"/>
      <c r="Q28" s="578"/>
      <c r="R28" s="578"/>
      <c r="S28" s="578"/>
    </row>
    <row r="29" spans="1:19" x14ac:dyDescent="0.25">
      <c r="A29" s="584" t="s">
        <v>35</v>
      </c>
      <c r="B29" s="690"/>
      <c r="C29" s="691" t="s">
        <v>38</v>
      </c>
      <c r="D29" s="578">
        <f t="shared" si="13"/>
        <v>355</v>
      </c>
      <c r="E29" s="578">
        <f t="shared" si="13"/>
        <v>374</v>
      </c>
      <c r="F29" s="578">
        <f t="shared" si="13"/>
        <v>262</v>
      </c>
      <c r="G29" s="582">
        <f t="shared" si="3"/>
        <v>0.70053475935828879</v>
      </c>
      <c r="H29" s="578">
        <v>355</v>
      </c>
      <c r="I29" s="578">
        <v>374</v>
      </c>
      <c r="J29" s="578">
        <v>262</v>
      </c>
      <c r="K29" s="578"/>
      <c r="L29" s="578"/>
      <c r="M29" s="578"/>
      <c r="N29" s="578"/>
      <c r="O29" s="578">
        <v>0</v>
      </c>
      <c r="P29" s="578"/>
      <c r="Q29" s="578"/>
      <c r="R29" s="578"/>
      <c r="S29" s="578"/>
    </row>
    <row r="30" spans="1:19" x14ac:dyDescent="0.25">
      <c r="A30" s="584" t="s">
        <v>35</v>
      </c>
      <c r="B30" s="690"/>
      <c r="C30" s="691" t="s">
        <v>39</v>
      </c>
      <c r="D30" s="578">
        <f t="shared" si="13"/>
        <v>0</v>
      </c>
      <c r="E30" s="578">
        <f t="shared" si="13"/>
        <v>0</v>
      </c>
      <c r="F30" s="578">
        <f t="shared" si="13"/>
        <v>105</v>
      </c>
      <c r="G30" s="582"/>
      <c r="H30" s="578"/>
      <c r="I30" s="578">
        <v>0</v>
      </c>
      <c r="J30" s="578">
        <v>105</v>
      </c>
      <c r="K30" s="578"/>
      <c r="L30" s="578"/>
      <c r="M30" s="578"/>
      <c r="N30" s="578"/>
      <c r="O30" s="578">
        <v>0</v>
      </c>
      <c r="P30" s="578"/>
      <c r="Q30" s="578"/>
      <c r="R30" s="578"/>
      <c r="S30" s="578"/>
    </row>
    <row r="31" spans="1:19" x14ac:dyDescent="0.25">
      <c r="A31" s="584" t="s">
        <v>35</v>
      </c>
      <c r="B31" s="690"/>
      <c r="C31" s="691" t="s">
        <v>40</v>
      </c>
      <c r="D31" s="578">
        <f t="shared" si="13"/>
        <v>377</v>
      </c>
      <c r="E31" s="578">
        <f t="shared" si="13"/>
        <v>405</v>
      </c>
      <c r="F31" s="578">
        <f t="shared" si="13"/>
        <v>291</v>
      </c>
      <c r="G31" s="582">
        <f t="shared" si="3"/>
        <v>0.71851851851851856</v>
      </c>
      <c r="H31" s="578">
        <v>377</v>
      </c>
      <c r="I31" s="578">
        <v>405</v>
      </c>
      <c r="J31" s="578">
        <v>291</v>
      </c>
      <c r="K31" s="578"/>
      <c r="L31" s="578"/>
      <c r="M31" s="578"/>
      <c r="N31" s="578"/>
      <c r="O31" s="578">
        <v>0</v>
      </c>
      <c r="P31" s="578"/>
      <c r="Q31" s="578"/>
      <c r="R31" s="578"/>
      <c r="S31" s="578"/>
    </row>
    <row r="32" spans="1:19" x14ac:dyDescent="0.25">
      <c r="A32" s="683"/>
      <c r="B32" s="684"/>
      <c r="C32" s="685"/>
    </row>
    <row r="33" spans="1:19" x14ac:dyDescent="0.25">
      <c r="A33" s="581" t="s">
        <v>42</v>
      </c>
      <c r="B33" s="932" t="s">
        <v>41</v>
      </c>
      <c r="C33" s="932"/>
      <c r="D33" s="578">
        <f t="shared" ref="D33:F35" si="14">+H33+K33+N33+Q33</f>
        <v>675</v>
      </c>
      <c r="E33" s="578">
        <f t="shared" si="14"/>
        <v>675</v>
      </c>
      <c r="F33" s="578">
        <f t="shared" si="14"/>
        <v>155</v>
      </c>
      <c r="G33" s="582">
        <f t="shared" si="3"/>
        <v>0.22962962962962963</v>
      </c>
      <c r="H33" s="578">
        <v>675</v>
      </c>
      <c r="I33" s="578">
        <v>675</v>
      </c>
      <c r="J33" s="578">
        <v>155</v>
      </c>
      <c r="K33" s="578"/>
      <c r="L33" s="578"/>
      <c r="M33" s="578"/>
      <c r="N33" s="578"/>
      <c r="O33" s="578"/>
      <c r="P33" s="578"/>
      <c r="Q33" s="578"/>
      <c r="R33" s="578"/>
      <c r="S33" s="578"/>
    </row>
    <row r="34" spans="1:19" x14ac:dyDescent="0.25">
      <c r="A34" s="581" t="s">
        <v>44</v>
      </c>
      <c r="B34" s="932" t="s">
        <v>43</v>
      </c>
      <c r="C34" s="932"/>
      <c r="D34" s="578">
        <f t="shared" si="14"/>
        <v>1325</v>
      </c>
      <c r="E34" s="578">
        <f t="shared" si="14"/>
        <v>1260</v>
      </c>
      <c r="F34" s="578">
        <f t="shared" si="14"/>
        <v>728</v>
      </c>
      <c r="G34" s="582">
        <f t="shared" si="3"/>
        <v>0.57777777777777772</v>
      </c>
      <c r="H34" s="578">
        <v>1325</v>
      </c>
      <c r="I34" s="578">
        <v>1260</v>
      </c>
      <c r="J34" s="578">
        <v>728</v>
      </c>
      <c r="K34" s="578"/>
      <c r="L34" s="578"/>
      <c r="M34" s="578"/>
      <c r="N34" s="578"/>
      <c r="O34" s="578"/>
      <c r="P34" s="578"/>
      <c r="Q34" s="578"/>
      <c r="R34" s="578"/>
      <c r="S34" s="578"/>
    </row>
    <row r="35" spans="1:19" x14ac:dyDescent="0.25">
      <c r="A35" s="581" t="s">
        <v>46</v>
      </c>
      <c r="B35" s="932" t="s">
        <v>45</v>
      </c>
      <c r="C35" s="932"/>
      <c r="D35" s="578">
        <f t="shared" si="14"/>
        <v>0</v>
      </c>
      <c r="E35" s="578">
        <f t="shared" si="14"/>
        <v>0</v>
      </c>
      <c r="F35" s="578">
        <f t="shared" si="14"/>
        <v>0</v>
      </c>
      <c r="G35" s="582"/>
      <c r="H35" s="578"/>
      <c r="I35" s="578">
        <v>0</v>
      </c>
      <c r="J35" s="578"/>
      <c r="K35" s="578"/>
      <c r="L35" s="578"/>
      <c r="M35" s="578"/>
      <c r="N35" s="578"/>
      <c r="O35" s="578"/>
      <c r="P35" s="578"/>
      <c r="Q35" s="578"/>
      <c r="R35" s="578"/>
      <c r="S35" s="578"/>
    </row>
    <row r="36" spans="1:19" s="681" customFormat="1" x14ac:dyDescent="0.25">
      <c r="A36" s="583" t="s">
        <v>47</v>
      </c>
      <c r="B36" s="933" t="s">
        <v>420</v>
      </c>
      <c r="C36" s="933"/>
      <c r="D36" s="577">
        <f>SUM(D33:D35)</f>
        <v>2000</v>
      </c>
      <c r="E36" s="577">
        <f t="shared" ref="E36:S36" si="15">SUM(E33:E35)</f>
        <v>1935</v>
      </c>
      <c r="F36" s="577">
        <f t="shared" si="15"/>
        <v>883</v>
      </c>
      <c r="G36" s="582">
        <f t="shared" si="3"/>
        <v>0.45633074935400519</v>
      </c>
      <c r="H36" s="577">
        <f t="shared" si="15"/>
        <v>2000</v>
      </c>
      <c r="I36" s="577">
        <f t="shared" si="15"/>
        <v>1935</v>
      </c>
      <c r="J36" s="577">
        <f t="shared" si="15"/>
        <v>883</v>
      </c>
      <c r="K36" s="577">
        <f t="shared" si="15"/>
        <v>0</v>
      </c>
      <c r="L36" s="577">
        <v>0</v>
      </c>
      <c r="M36" s="577">
        <f t="shared" si="15"/>
        <v>0</v>
      </c>
      <c r="N36" s="577">
        <f t="shared" si="15"/>
        <v>0</v>
      </c>
      <c r="O36" s="577">
        <v>0</v>
      </c>
      <c r="P36" s="577">
        <f t="shared" si="15"/>
        <v>0</v>
      </c>
      <c r="Q36" s="577">
        <f t="shared" si="15"/>
        <v>0</v>
      </c>
      <c r="R36" s="577">
        <v>0</v>
      </c>
      <c r="S36" s="577">
        <f t="shared" si="15"/>
        <v>0</v>
      </c>
    </row>
    <row r="37" spans="1:19" x14ac:dyDescent="0.25">
      <c r="A37" s="581" t="s">
        <v>49</v>
      </c>
      <c r="B37" s="932" t="s">
        <v>48</v>
      </c>
      <c r="C37" s="932"/>
      <c r="D37" s="578">
        <f t="shared" ref="D37:F38" si="16">+H37+K37+N37+Q37</f>
        <v>60</v>
      </c>
      <c r="E37" s="578">
        <f t="shared" si="16"/>
        <v>80</v>
      </c>
      <c r="F37" s="578">
        <f t="shared" si="16"/>
        <v>55</v>
      </c>
      <c r="G37" s="582">
        <f t="shared" si="3"/>
        <v>0.6875</v>
      </c>
      <c r="H37" s="578"/>
      <c r="I37" s="578">
        <v>0</v>
      </c>
      <c r="J37" s="578"/>
      <c r="K37" s="578">
        <v>60</v>
      </c>
      <c r="L37" s="578">
        <v>80</v>
      </c>
      <c r="M37" s="578">
        <v>55</v>
      </c>
      <c r="N37" s="578"/>
      <c r="O37" s="578"/>
      <c r="P37" s="578"/>
      <c r="Q37" s="578"/>
      <c r="R37" s="578"/>
      <c r="S37" s="578"/>
    </row>
    <row r="38" spans="1:19" x14ac:dyDescent="0.25">
      <c r="A38" s="581" t="s">
        <v>51</v>
      </c>
      <c r="B38" s="932" t="s">
        <v>50</v>
      </c>
      <c r="C38" s="932"/>
      <c r="D38" s="578">
        <f t="shared" si="16"/>
        <v>190</v>
      </c>
      <c r="E38" s="578">
        <f t="shared" si="16"/>
        <v>170</v>
      </c>
      <c r="F38" s="578">
        <f t="shared" si="16"/>
        <v>85</v>
      </c>
      <c r="G38" s="582">
        <f t="shared" si="3"/>
        <v>0.5</v>
      </c>
      <c r="H38" s="578"/>
      <c r="I38" s="578">
        <v>0</v>
      </c>
      <c r="J38" s="578"/>
      <c r="K38" s="578">
        <v>190</v>
      </c>
      <c r="L38" s="578">
        <v>170</v>
      </c>
      <c r="M38" s="578">
        <v>85</v>
      </c>
      <c r="N38" s="578"/>
      <c r="O38" s="578"/>
      <c r="P38" s="578"/>
      <c r="Q38" s="578"/>
      <c r="R38" s="578"/>
      <c r="S38" s="578"/>
    </row>
    <row r="39" spans="1:19" s="681" customFormat="1" x14ac:dyDescent="0.25">
      <c r="A39" s="583" t="s">
        <v>52</v>
      </c>
      <c r="B39" s="933" t="s">
        <v>421</v>
      </c>
      <c r="C39" s="933"/>
      <c r="D39" s="577">
        <f t="shared" ref="D39:F39" si="17">SUM(D37:D38)</f>
        <v>250</v>
      </c>
      <c r="E39" s="577">
        <f t="shared" si="17"/>
        <v>250</v>
      </c>
      <c r="F39" s="577">
        <f t="shared" si="17"/>
        <v>140</v>
      </c>
      <c r="G39" s="582">
        <f t="shared" si="3"/>
        <v>0.56000000000000005</v>
      </c>
      <c r="H39" s="577">
        <f t="shared" ref="H39:S39" si="18">+H38+H37</f>
        <v>0</v>
      </c>
      <c r="I39" s="577">
        <f t="shared" si="18"/>
        <v>0</v>
      </c>
      <c r="J39" s="577">
        <f t="shared" si="18"/>
        <v>0</v>
      </c>
      <c r="K39" s="577">
        <f t="shared" si="18"/>
        <v>250</v>
      </c>
      <c r="L39" s="577">
        <f t="shared" si="18"/>
        <v>250</v>
      </c>
      <c r="M39" s="577">
        <f t="shared" si="18"/>
        <v>140</v>
      </c>
      <c r="N39" s="577">
        <f t="shared" si="18"/>
        <v>0</v>
      </c>
      <c r="O39" s="577">
        <v>0</v>
      </c>
      <c r="P39" s="577">
        <f t="shared" si="18"/>
        <v>0</v>
      </c>
      <c r="Q39" s="577">
        <f t="shared" si="18"/>
        <v>0</v>
      </c>
      <c r="R39" s="577">
        <v>0</v>
      </c>
      <c r="S39" s="577">
        <f t="shared" si="18"/>
        <v>0</v>
      </c>
    </row>
    <row r="40" spans="1:19" x14ac:dyDescent="0.25">
      <c r="A40" s="581" t="s">
        <v>54</v>
      </c>
      <c r="B40" s="932" t="s">
        <v>53</v>
      </c>
      <c r="C40" s="932"/>
      <c r="D40" s="578">
        <f t="shared" ref="D40:F44" si="19">+H40+K40+N40+Q40</f>
        <v>0</v>
      </c>
      <c r="E40" s="578">
        <f t="shared" si="19"/>
        <v>0</v>
      </c>
      <c r="F40" s="578">
        <f t="shared" si="19"/>
        <v>0</v>
      </c>
      <c r="G40" s="582"/>
      <c r="H40" s="578"/>
      <c r="I40" s="578">
        <v>0</v>
      </c>
      <c r="J40" s="578"/>
      <c r="K40" s="578"/>
      <c r="L40" s="578"/>
      <c r="M40" s="578"/>
      <c r="N40" s="578"/>
      <c r="O40" s="578"/>
      <c r="P40" s="578"/>
      <c r="Q40" s="578"/>
      <c r="R40" s="578">
        <v>0</v>
      </c>
      <c r="S40" s="578"/>
    </row>
    <row r="41" spans="1:19" x14ac:dyDescent="0.25">
      <c r="A41" s="581" t="s">
        <v>56</v>
      </c>
      <c r="B41" s="932" t="s">
        <v>55</v>
      </c>
      <c r="C41" s="932"/>
      <c r="D41" s="578">
        <f t="shared" si="19"/>
        <v>17718</v>
      </c>
      <c r="E41" s="578">
        <f t="shared" si="19"/>
        <v>17718</v>
      </c>
      <c r="F41" s="578">
        <f t="shared" si="19"/>
        <v>10949</v>
      </c>
      <c r="G41" s="582">
        <f t="shared" si="3"/>
        <v>0.61795913760018062</v>
      </c>
      <c r="H41" s="578"/>
      <c r="I41" s="578">
        <v>0</v>
      </c>
      <c r="J41" s="578"/>
      <c r="K41" s="120"/>
      <c r="L41" s="578"/>
      <c r="M41" s="578"/>
      <c r="N41" s="578"/>
      <c r="O41" s="578"/>
      <c r="P41" s="578"/>
      <c r="Q41" s="120">
        <v>17718</v>
      </c>
      <c r="R41" s="578">
        <v>17718</v>
      </c>
      <c r="S41" s="578">
        <v>10949</v>
      </c>
    </row>
    <row r="42" spans="1:19" x14ac:dyDescent="0.25">
      <c r="A42" s="581" t="s">
        <v>57</v>
      </c>
      <c r="B42" s="932" t="s">
        <v>422</v>
      </c>
      <c r="C42" s="932"/>
      <c r="D42" s="578">
        <f t="shared" si="19"/>
        <v>0</v>
      </c>
      <c r="E42" s="578">
        <f t="shared" si="19"/>
        <v>0</v>
      </c>
      <c r="F42" s="578">
        <f t="shared" si="19"/>
        <v>0</v>
      </c>
      <c r="G42" s="582"/>
      <c r="H42" s="578"/>
      <c r="I42" s="578">
        <v>0</v>
      </c>
      <c r="J42" s="578"/>
      <c r="K42" s="578"/>
      <c r="L42" s="578"/>
      <c r="M42" s="578"/>
      <c r="N42" s="578"/>
      <c r="O42" s="578"/>
      <c r="P42" s="578"/>
      <c r="Q42" s="578"/>
      <c r="R42" s="578">
        <v>0</v>
      </c>
      <c r="S42" s="578"/>
    </row>
    <row r="43" spans="1:19" x14ac:dyDescent="0.25">
      <c r="A43" s="581" t="s">
        <v>59</v>
      </c>
      <c r="B43" s="932" t="s">
        <v>58</v>
      </c>
      <c r="C43" s="932"/>
      <c r="D43" s="578">
        <f t="shared" si="19"/>
        <v>0</v>
      </c>
      <c r="E43" s="578">
        <f t="shared" si="19"/>
        <v>0</v>
      </c>
      <c r="F43" s="578">
        <f t="shared" si="19"/>
        <v>0</v>
      </c>
      <c r="G43" s="582"/>
      <c r="H43" s="578"/>
      <c r="I43" s="578">
        <v>0</v>
      </c>
      <c r="J43" s="578"/>
      <c r="K43" s="578">
        <v>0</v>
      </c>
      <c r="L43" s="578"/>
      <c r="M43" s="578"/>
      <c r="N43" s="578"/>
      <c r="O43" s="578"/>
      <c r="P43" s="578"/>
      <c r="Q43" s="578"/>
      <c r="R43" s="578">
        <v>0</v>
      </c>
      <c r="S43" s="578"/>
    </row>
    <row r="44" spans="1:19" x14ac:dyDescent="0.25">
      <c r="A44" s="581" t="s">
        <v>60</v>
      </c>
      <c r="B44" s="932" t="s">
        <v>166</v>
      </c>
      <c r="C44" s="932"/>
      <c r="D44" s="578">
        <f t="shared" si="19"/>
        <v>0</v>
      </c>
      <c r="E44" s="578">
        <f t="shared" si="19"/>
        <v>5</v>
      </c>
      <c r="F44" s="578">
        <f t="shared" si="19"/>
        <v>4</v>
      </c>
      <c r="G44" s="582">
        <f t="shared" si="3"/>
        <v>0.8</v>
      </c>
      <c r="H44" s="578"/>
      <c r="I44" s="578">
        <v>0</v>
      </c>
      <c r="J44" s="578">
        <v>0</v>
      </c>
      <c r="K44" s="578"/>
      <c r="L44" s="578">
        <v>5</v>
      </c>
      <c r="M44" s="578">
        <v>4</v>
      </c>
      <c r="N44" s="578"/>
      <c r="O44" s="578"/>
      <c r="P44" s="578"/>
      <c r="Q44" s="578"/>
      <c r="R44" s="578">
        <v>0</v>
      </c>
      <c r="S44" s="578"/>
    </row>
    <row r="45" spans="1:19" hidden="1" x14ac:dyDescent="0.25">
      <c r="A45" s="584" t="s">
        <v>60</v>
      </c>
      <c r="B45" s="690"/>
      <c r="C45" s="691" t="s">
        <v>61</v>
      </c>
      <c r="D45" s="578"/>
      <c r="E45" s="578"/>
      <c r="F45" s="578"/>
      <c r="G45" s="582"/>
      <c r="H45" s="578"/>
      <c r="I45" s="578">
        <v>0</v>
      </c>
      <c r="J45" s="578"/>
      <c r="K45" s="578"/>
      <c r="L45" s="578"/>
      <c r="M45" s="578"/>
      <c r="N45" s="578"/>
      <c r="O45" s="578"/>
      <c r="P45" s="578"/>
      <c r="Q45" s="578"/>
      <c r="R45" s="578"/>
      <c r="S45" s="578"/>
    </row>
    <row r="46" spans="1:19" hidden="1" x14ac:dyDescent="0.25">
      <c r="A46" s="584" t="s">
        <v>60</v>
      </c>
      <c r="B46" s="690"/>
      <c r="C46" s="691" t="s">
        <v>168</v>
      </c>
      <c r="D46" s="578"/>
      <c r="E46" s="578"/>
      <c r="F46" s="578"/>
      <c r="G46" s="582"/>
      <c r="H46" s="578"/>
      <c r="I46" s="578">
        <v>0</v>
      </c>
      <c r="J46" s="578"/>
      <c r="K46" s="578"/>
      <c r="L46" s="578"/>
      <c r="M46" s="578"/>
      <c r="N46" s="578"/>
      <c r="O46" s="578">
        <v>0</v>
      </c>
      <c r="P46" s="578"/>
      <c r="Q46" s="578"/>
      <c r="R46" s="578"/>
      <c r="S46" s="578"/>
    </row>
    <row r="47" spans="1:19" x14ac:dyDescent="0.25">
      <c r="A47" s="581" t="s">
        <v>63</v>
      </c>
      <c r="B47" s="932" t="s">
        <v>423</v>
      </c>
      <c r="C47" s="932"/>
      <c r="D47" s="578">
        <f t="shared" ref="D47:F48" si="20">+H47+K47+N47+Q47</f>
        <v>89</v>
      </c>
      <c r="E47" s="578">
        <f t="shared" si="20"/>
        <v>449</v>
      </c>
      <c r="F47" s="578">
        <f t="shared" si="20"/>
        <v>262</v>
      </c>
      <c r="G47" s="582">
        <f t="shared" si="3"/>
        <v>0.5835189309576837</v>
      </c>
      <c r="H47" s="578">
        <v>89</v>
      </c>
      <c r="I47" s="578">
        <v>89</v>
      </c>
      <c r="J47" s="578">
        <v>28</v>
      </c>
      <c r="K47" s="578"/>
      <c r="L47" s="578"/>
      <c r="M47" s="578"/>
      <c r="N47" s="578"/>
      <c r="O47" s="578">
        <v>360</v>
      </c>
      <c r="P47" s="578">
        <v>234</v>
      </c>
      <c r="Q47" s="578"/>
      <c r="R47" s="578">
        <v>0</v>
      </c>
      <c r="S47" s="578"/>
    </row>
    <row r="48" spans="1:19" x14ac:dyDescent="0.25">
      <c r="A48" s="581" t="s">
        <v>65</v>
      </c>
      <c r="B48" s="932" t="s">
        <v>424</v>
      </c>
      <c r="C48" s="932"/>
      <c r="D48" s="578">
        <f t="shared" si="20"/>
        <v>220</v>
      </c>
      <c r="E48" s="578">
        <f t="shared" si="20"/>
        <v>625</v>
      </c>
      <c r="F48" s="578">
        <f t="shared" si="20"/>
        <v>365</v>
      </c>
      <c r="G48" s="582">
        <f t="shared" si="3"/>
        <v>0.58399999999999996</v>
      </c>
      <c r="H48" s="578">
        <v>220</v>
      </c>
      <c r="I48" s="578">
        <v>285</v>
      </c>
      <c r="J48" s="578">
        <v>147</v>
      </c>
      <c r="K48" s="578">
        <v>0</v>
      </c>
      <c r="L48" s="578">
        <v>340</v>
      </c>
      <c r="M48" s="578">
        <v>218</v>
      </c>
      <c r="N48" s="578"/>
      <c r="O48" s="578"/>
      <c r="P48" s="578"/>
      <c r="Q48" s="578"/>
      <c r="R48" s="578">
        <f>SUM(R45:R46)</f>
        <v>0</v>
      </c>
      <c r="S48" s="578"/>
    </row>
    <row r="49" spans="1:19" s="681" customFormat="1" x14ac:dyDescent="0.25">
      <c r="A49" s="583" t="s">
        <v>66</v>
      </c>
      <c r="B49" s="933" t="s">
        <v>425</v>
      </c>
      <c r="C49" s="933"/>
      <c r="D49" s="577">
        <f t="shared" ref="D49:F49" si="21">SUM(D40:D48)</f>
        <v>18027</v>
      </c>
      <c r="E49" s="577">
        <f t="shared" si="21"/>
        <v>18797</v>
      </c>
      <c r="F49" s="577">
        <f t="shared" si="21"/>
        <v>11580</v>
      </c>
      <c r="G49" s="582">
        <f t="shared" si="3"/>
        <v>0.61605575357769859</v>
      </c>
      <c r="H49" s="577">
        <f t="shared" ref="H49:S49" si="22">SUM(H40:H48)</f>
        <v>309</v>
      </c>
      <c r="I49" s="577">
        <f t="shared" si="22"/>
        <v>374</v>
      </c>
      <c r="J49" s="577">
        <f t="shared" si="22"/>
        <v>175</v>
      </c>
      <c r="K49" s="577">
        <f t="shared" si="22"/>
        <v>0</v>
      </c>
      <c r="L49" s="577">
        <f t="shared" si="22"/>
        <v>345</v>
      </c>
      <c r="M49" s="577">
        <f t="shared" si="22"/>
        <v>222</v>
      </c>
      <c r="N49" s="577">
        <f t="shared" si="22"/>
        <v>0</v>
      </c>
      <c r="O49" s="577">
        <f t="shared" si="22"/>
        <v>360</v>
      </c>
      <c r="P49" s="577">
        <f t="shared" si="22"/>
        <v>234</v>
      </c>
      <c r="Q49" s="577">
        <f t="shared" si="22"/>
        <v>17718</v>
      </c>
      <c r="R49" s="577">
        <f t="shared" si="22"/>
        <v>17718</v>
      </c>
      <c r="S49" s="577">
        <f t="shared" si="22"/>
        <v>10949</v>
      </c>
    </row>
    <row r="50" spans="1:19" x14ac:dyDescent="0.25">
      <c r="A50" s="581" t="s">
        <v>68</v>
      </c>
      <c r="B50" s="932" t="s">
        <v>67</v>
      </c>
      <c r="C50" s="932"/>
      <c r="D50" s="578">
        <f>H50</f>
        <v>60</v>
      </c>
      <c r="E50" s="578">
        <f t="shared" ref="E50:F50" si="23">I50</f>
        <v>60</v>
      </c>
      <c r="F50" s="578">
        <f t="shared" si="23"/>
        <v>18</v>
      </c>
      <c r="G50" s="582">
        <f t="shared" si="3"/>
        <v>0.3</v>
      </c>
      <c r="H50" s="578">
        <v>60</v>
      </c>
      <c r="I50" s="578">
        <v>60</v>
      </c>
      <c r="J50" s="578">
        <v>18</v>
      </c>
      <c r="K50" s="578"/>
      <c r="L50" s="578"/>
      <c r="M50" s="578"/>
      <c r="N50" s="578"/>
      <c r="O50" s="578"/>
      <c r="P50" s="578"/>
      <c r="Q50" s="578"/>
      <c r="R50" s="578"/>
      <c r="S50" s="578"/>
    </row>
    <row r="51" spans="1:19" x14ac:dyDescent="0.25">
      <c r="A51" s="581" t="s">
        <v>70</v>
      </c>
      <c r="B51" s="932" t="s">
        <v>69</v>
      </c>
      <c r="C51" s="932"/>
      <c r="D51" s="578"/>
      <c r="E51" s="578"/>
      <c r="F51" s="578"/>
      <c r="G51" s="582"/>
      <c r="H51" s="578"/>
      <c r="I51" s="578">
        <v>0</v>
      </c>
      <c r="J51" s="578"/>
      <c r="K51" s="578"/>
      <c r="L51" s="578"/>
      <c r="M51" s="578"/>
      <c r="N51" s="578"/>
      <c r="O51" s="578"/>
      <c r="P51" s="578"/>
      <c r="Q51" s="578"/>
      <c r="R51" s="578"/>
      <c r="S51" s="578"/>
    </row>
    <row r="52" spans="1:19" s="680" customFormat="1" x14ac:dyDescent="0.25">
      <c r="A52" s="583" t="s">
        <v>71</v>
      </c>
      <c r="B52" s="933" t="s">
        <v>155</v>
      </c>
      <c r="C52" s="933"/>
      <c r="D52" s="577">
        <f>SUM(D50:D51)</f>
        <v>60</v>
      </c>
      <c r="E52" s="577">
        <f t="shared" ref="E52:S52" si="24">+E51+E50</f>
        <v>60</v>
      </c>
      <c r="F52" s="577">
        <f>+F51+F50</f>
        <v>18</v>
      </c>
      <c r="G52" s="582">
        <f t="shared" si="3"/>
        <v>0.3</v>
      </c>
      <c r="H52" s="577">
        <f t="shared" si="24"/>
        <v>60</v>
      </c>
      <c r="I52" s="577">
        <f t="shared" si="24"/>
        <v>60</v>
      </c>
      <c r="J52" s="577">
        <f t="shared" si="24"/>
        <v>18</v>
      </c>
      <c r="K52" s="577">
        <f t="shared" si="24"/>
        <v>0</v>
      </c>
      <c r="L52" s="577">
        <v>0</v>
      </c>
      <c r="M52" s="577">
        <f t="shared" si="24"/>
        <v>0</v>
      </c>
      <c r="N52" s="577">
        <f t="shared" si="24"/>
        <v>0</v>
      </c>
      <c r="O52" s="577">
        <v>0</v>
      </c>
      <c r="P52" s="577">
        <f t="shared" si="24"/>
        <v>0</v>
      </c>
      <c r="Q52" s="577">
        <f t="shared" si="24"/>
        <v>0</v>
      </c>
      <c r="R52" s="577">
        <v>0</v>
      </c>
      <c r="S52" s="577">
        <f t="shared" si="24"/>
        <v>0</v>
      </c>
    </row>
    <row r="53" spans="1:19" x14ac:dyDescent="0.25">
      <c r="A53" s="581" t="s">
        <v>73</v>
      </c>
      <c r="B53" s="932" t="s">
        <v>72</v>
      </c>
      <c r="C53" s="932"/>
      <c r="D53" s="579">
        <f t="shared" ref="D53:F57" si="25">+H53+K53+N53+Q53</f>
        <v>5474</v>
      </c>
      <c r="E53" s="578">
        <f t="shared" si="25"/>
        <v>5474</v>
      </c>
      <c r="F53" s="578">
        <f t="shared" si="25"/>
        <v>3092</v>
      </c>
      <c r="G53" s="582">
        <f t="shared" si="3"/>
        <v>0.56485202776762877</v>
      </c>
      <c r="H53" s="579">
        <v>623</v>
      </c>
      <c r="I53" s="578">
        <v>623</v>
      </c>
      <c r="J53" s="578">
        <v>109</v>
      </c>
      <c r="K53" s="579">
        <v>68</v>
      </c>
      <c r="L53" s="578">
        <v>68</v>
      </c>
      <c r="M53" s="578">
        <v>27</v>
      </c>
      <c r="N53" s="578"/>
      <c r="O53" s="578"/>
      <c r="P53" s="578"/>
      <c r="Q53" s="120">
        <v>4783</v>
      </c>
      <c r="R53" s="578">
        <v>4783</v>
      </c>
      <c r="S53" s="578">
        <v>2956</v>
      </c>
    </row>
    <row r="54" spans="1:19" x14ac:dyDescent="0.25">
      <c r="A54" s="581" t="s">
        <v>75</v>
      </c>
      <c r="B54" s="932" t="s">
        <v>426</v>
      </c>
      <c r="C54" s="932"/>
      <c r="D54" s="578">
        <f t="shared" si="25"/>
        <v>936</v>
      </c>
      <c r="E54" s="578">
        <f t="shared" si="25"/>
        <v>936</v>
      </c>
      <c r="F54" s="578">
        <f t="shared" si="25"/>
        <v>0</v>
      </c>
      <c r="G54" s="582"/>
      <c r="H54" s="578"/>
      <c r="I54" s="578">
        <v>0</v>
      </c>
      <c r="J54" s="578"/>
      <c r="K54" s="579"/>
      <c r="L54" s="578"/>
      <c r="M54" s="578"/>
      <c r="N54" s="578"/>
      <c r="O54" s="578"/>
      <c r="P54" s="578"/>
      <c r="Q54" s="578">
        <v>936</v>
      </c>
      <c r="R54" s="578">
        <v>936</v>
      </c>
      <c r="S54" s="578">
        <v>0</v>
      </c>
    </row>
    <row r="55" spans="1:19" x14ac:dyDescent="0.25">
      <c r="A55" s="581" t="s">
        <v>76</v>
      </c>
      <c r="B55" s="932" t="s">
        <v>427</v>
      </c>
      <c r="C55" s="932"/>
      <c r="D55" s="578">
        <f t="shared" si="25"/>
        <v>0</v>
      </c>
      <c r="E55" s="578">
        <f t="shared" si="25"/>
        <v>0</v>
      </c>
      <c r="F55" s="578">
        <f t="shared" si="25"/>
        <v>0</v>
      </c>
      <c r="G55" s="582"/>
      <c r="H55" s="578"/>
      <c r="I55" s="578">
        <v>0</v>
      </c>
      <c r="J55" s="578"/>
      <c r="K55" s="579"/>
      <c r="L55" s="578"/>
      <c r="M55" s="578"/>
      <c r="N55" s="578"/>
      <c r="O55" s="578"/>
      <c r="P55" s="578"/>
      <c r="Q55" s="578"/>
      <c r="R55" s="578"/>
      <c r="S55" s="578"/>
    </row>
    <row r="56" spans="1:19" x14ac:dyDescent="0.25">
      <c r="A56" s="581" t="s">
        <v>77</v>
      </c>
      <c r="B56" s="932" t="s">
        <v>428</v>
      </c>
      <c r="C56" s="932"/>
      <c r="D56" s="578">
        <f t="shared" si="25"/>
        <v>0</v>
      </c>
      <c r="E56" s="578">
        <f t="shared" si="25"/>
        <v>0</v>
      </c>
      <c r="F56" s="578">
        <f t="shared" si="25"/>
        <v>0</v>
      </c>
      <c r="G56" s="582"/>
      <c r="H56" s="578"/>
      <c r="I56" s="578">
        <v>0</v>
      </c>
      <c r="J56" s="578"/>
      <c r="K56" s="579"/>
      <c r="L56" s="578"/>
      <c r="M56" s="578"/>
      <c r="N56" s="578"/>
      <c r="O56" s="578"/>
      <c r="P56" s="578"/>
      <c r="Q56" s="578"/>
      <c r="R56" s="578"/>
      <c r="S56" s="578"/>
    </row>
    <row r="57" spans="1:19" x14ac:dyDescent="0.25">
      <c r="A57" s="581" t="s">
        <v>79</v>
      </c>
      <c r="B57" s="932" t="s">
        <v>78</v>
      </c>
      <c r="C57" s="932"/>
      <c r="D57" s="578">
        <f t="shared" si="25"/>
        <v>0</v>
      </c>
      <c r="E57" s="578">
        <f t="shared" si="25"/>
        <v>12</v>
      </c>
      <c r="F57" s="578">
        <f t="shared" si="25"/>
        <v>2</v>
      </c>
      <c r="G57" s="582">
        <f t="shared" si="3"/>
        <v>0.16666666666666666</v>
      </c>
      <c r="H57" s="578"/>
      <c r="I57" s="578">
        <v>12</v>
      </c>
      <c r="J57" s="578">
        <v>2</v>
      </c>
      <c r="K57" s="579"/>
      <c r="L57" s="578"/>
      <c r="M57" s="578"/>
      <c r="N57" s="578"/>
      <c r="O57" s="578"/>
      <c r="P57" s="578"/>
      <c r="Q57" s="578"/>
      <c r="R57" s="578"/>
      <c r="S57" s="578"/>
    </row>
    <row r="58" spans="1:19" s="680" customFormat="1" x14ac:dyDescent="0.25">
      <c r="A58" s="583" t="s">
        <v>80</v>
      </c>
      <c r="B58" s="933" t="s">
        <v>152</v>
      </c>
      <c r="C58" s="933"/>
      <c r="D58" s="577">
        <f>SUM(D53:D57)</f>
        <v>6410</v>
      </c>
      <c r="E58" s="577">
        <f t="shared" ref="E58:S59" si="26">SUM(E53:E57)</f>
        <v>6422</v>
      </c>
      <c r="F58" s="577">
        <f t="shared" si="26"/>
        <v>3094</v>
      </c>
      <c r="G58" s="582">
        <f t="shared" si="3"/>
        <v>0.48178137651821862</v>
      </c>
      <c r="H58" s="580">
        <f t="shared" si="26"/>
        <v>623</v>
      </c>
      <c r="I58" s="577">
        <f t="shared" si="26"/>
        <v>635</v>
      </c>
      <c r="J58" s="577">
        <f t="shared" si="26"/>
        <v>111</v>
      </c>
      <c r="K58" s="580">
        <f t="shared" si="26"/>
        <v>68</v>
      </c>
      <c r="L58" s="577">
        <f t="shared" si="26"/>
        <v>68</v>
      </c>
      <c r="M58" s="577">
        <f t="shared" si="26"/>
        <v>27</v>
      </c>
      <c r="N58" s="577">
        <f t="shared" si="26"/>
        <v>0</v>
      </c>
      <c r="O58" s="577">
        <f t="shared" si="26"/>
        <v>0</v>
      </c>
      <c r="P58" s="577">
        <f t="shared" si="26"/>
        <v>0</v>
      </c>
      <c r="Q58" s="577">
        <f t="shared" si="26"/>
        <v>5719</v>
      </c>
      <c r="R58" s="577">
        <f>+R54+R53</f>
        <v>5719</v>
      </c>
      <c r="S58" s="577">
        <f t="shared" si="26"/>
        <v>2956</v>
      </c>
    </row>
    <row r="59" spans="1:19" x14ac:dyDescent="0.25">
      <c r="A59" s="583" t="s">
        <v>81</v>
      </c>
      <c r="B59" s="933" t="s">
        <v>339</v>
      </c>
      <c r="C59" s="933"/>
      <c r="D59" s="577">
        <f t="shared" ref="D59:F59" si="27">+D58+D52+D49+D39+D36</f>
        <v>26747</v>
      </c>
      <c r="E59" s="577">
        <f t="shared" si="27"/>
        <v>27464</v>
      </c>
      <c r="F59" s="577">
        <f t="shared" si="27"/>
        <v>15715</v>
      </c>
      <c r="G59" s="582">
        <f t="shared" si="3"/>
        <v>0.57220361200116521</v>
      </c>
      <c r="H59" s="580">
        <f t="shared" ref="H59:S59" si="28">+H58+H52+H49+H39+H36</f>
        <v>2992</v>
      </c>
      <c r="I59" s="577">
        <f t="shared" si="28"/>
        <v>3004</v>
      </c>
      <c r="J59" s="577">
        <f t="shared" si="28"/>
        <v>1187</v>
      </c>
      <c r="K59" s="580">
        <f t="shared" si="26"/>
        <v>68</v>
      </c>
      <c r="L59" s="580">
        <f>+L58+L49+L36+L39</f>
        <v>663</v>
      </c>
      <c r="M59" s="580">
        <f t="shared" si="28"/>
        <v>389</v>
      </c>
      <c r="N59" s="580">
        <f t="shared" si="28"/>
        <v>0</v>
      </c>
      <c r="O59" s="580">
        <f>+O58+O49+O36+O39</f>
        <v>360</v>
      </c>
      <c r="P59" s="580">
        <f t="shared" si="28"/>
        <v>234</v>
      </c>
      <c r="Q59" s="580">
        <f t="shared" si="28"/>
        <v>23437</v>
      </c>
      <c r="R59" s="580">
        <f>+R58+R49+R36+R39</f>
        <v>23437</v>
      </c>
      <c r="S59" s="580">
        <f t="shared" si="28"/>
        <v>13905</v>
      </c>
    </row>
    <row r="60" spans="1:19" x14ac:dyDescent="0.25">
      <c r="A60" s="668"/>
      <c r="B60" s="937"/>
      <c r="C60" s="937"/>
    </row>
    <row r="61" spans="1:19" x14ac:dyDescent="0.25">
      <c r="A61" s="581" t="s">
        <v>101</v>
      </c>
      <c r="B61" s="932" t="s">
        <v>805</v>
      </c>
      <c r="C61" s="932"/>
      <c r="D61" s="578">
        <f t="shared" ref="D61:F63" si="29">+H61+K61+N61+Q61</f>
        <v>0</v>
      </c>
      <c r="E61" s="578">
        <f t="shared" si="29"/>
        <v>113</v>
      </c>
      <c r="F61" s="578">
        <f t="shared" si="29"/>
        <v>0</v>
      </c>
      <c r="G61" s="582">
        <f t="shared" si="3"/>
        <v>0</v>
      </c>
      <c r="H61" s="578"/>
      <c r="I61" s="578">
        <v>113</v>
      </c>
      <c r="J61" s="578"/>
      <c r="K61" s="578"/>
      <c r="L61" s="578"/>
      <c r="M61" s="578"/>
      <c r="N61" s="578"/>
      <c r="O61" s="578"/>
      <c r="P61" s="578"/>
      <c r="Q61" s="578"/>
      <c r="R61" s="578"/>
      <c r="S61" s="578"/>
    </row>
    <row r="62" spans="1:19" x14ac:dyDescent="0.25">
      <c r="A62" s="585" t="s">
        <v>107</v>
      </c>
      <c r="B62" s="690" t="s">
        <v>164</v>
      </c>
      <c r="C62" s="692"/>
      <c r="D62" s="578">
        <f t="shared" si="29"/>
        <v>10444</v>
      </c>
      <c r="E62" s="578">
        <f t="shared" si="29"/>
        <v>10444</v>
      </c>
      <c r="F62" s="578">
        <f t="shared" si="29"/>
        <v>5897</v>
      </c>
      <c r="G62" s="582">
        <f t="shared" si="3"/>
        <v>0.5646304098046725</v>
      </c>
      <c r="H62" s="578"/>
      <c r="I62" s="578"/>
      <c r="J62" s="578"/>
      <c r="K62" s="578">
        <v>10444</v>
      </c>
      <c r="L62" s="578">
        <v>10444</v>
      </c>
      <c r="M62" s="578">
        <v>5897</v>
      </c>
      <c r="N62" s="578"/>
      <c r="O62" s="578"/>
      <c r="P62" s="578"/>
      <c r="Q62" s="578"/>
      <c r="R62" s="578"/>
      <c r="S62" s="578"/>
    </row>
    <row r="63" spans="1:19" s="686" customFormat="1" x14ac:dyDescent="0.25">
      <c r="A63" s="581" t="s">
        <v>107</v>
      </c>
      <c r="B63" s="932" t="s">
        <v>164</v>
      </c>
      <c r="C63" s="932" t="s">
        <v>104</v>
      </c>
      <c r="D63" s="578">
        <f t="shared" si="29"/>
        <v>10444</v>
      </c>
      <c r="E63" s="578">
        <f t="shared" si="29"/>
        <v>10444</v>
      </c>
      <c r="F63" s="578">
        <f t="shared" si="29"/>
        <v>5897</v>
      </c>
      <c r="G63" s="582"/>
      <c r="H63" s="578"/>
      <c r="I63" s="578"/>
      <c r="J63" s="578"/>
      <c r="K63" s="578">
        <v>10444</v>
      </c>
      <c r="L63" s="578">
        <v>10444</v>
      </c>
      <c r="M63" s="578">
        <v>5897</v>
      </c>
      <c r="N63" s="578"/>
      <c r="O63" s="578"/>
      <c r="P63" s="578"/>
      <c r="Q63" s="578"/>
      <c r="R63" s="578"/>
      <c r="S63" s="578"/>
    </row>
    <row r="64" spans="1:19" ht="18" customHeight="1" x14ac:dyDescent="0.25">
      <c r="A64" s="583" t="s">
        <v>108</v>
      </c>
      <c r="B64" s="933" t="s">
        <v>163</v>
      </c>
      <c r="C64" s="933"/>
      <c r="D64" s="577">
        <f>+D62+D61</f>
        <v>10444</v>
      </c>
      <c r="E64" s="577">
        <f t="shared" ref="E64:F64" si="30">+E62+E61</f>
        <v>10557</v>
      </c>
      <c r="F64" s="577">
        <f t="shared" si="30"/>
        <v>5897</v>
      </c>
      <c r="G64" s="582">
        <f t="shared" si="3"/>
        <v>0.55858671971203944</v>
      </c>
      <c r="H64" s="580">
        <f>+H62+H61</f>
        <v>0</v>
      </c>
      <c r="I64" s="577">
        <f>+I62+I61</f>
        <v>113</v>
      </c>
      <c r="J64" s="577">
        <f t="shared" ref="J64:L64" si="31">+J62+J61</f>
        <v>0</v>
      </c>
      <c r="K64" s="580">
        <f t="shared" ref="K64:S64" si="32">+K62</f>
        <v>10444</v>
      </c>
      <c r="L64" s="580">
        <f t="shared" si="31"/>
        <v>10444</v>
      </c>
      <c r="M64" s="580">
        <f t="shared" si="32"/>
        <v>5897</v>
      </c>
      <c r="N64" s="580">
        <f t="shared" si="32"/>
        <v>0</v>
      </c>
      <c r="O64" s="580">
        <f t="shared" ref="O64" si="33">+O62+O61</f>
        <v>0</v>
      </c>
      <c r="P64" s="580">
        <f t="shared" si="32"/>
        <v>0</v>
      </c>
      <c r="Q64" s="580">
        <f t="shared" si="32"/>
        <v>0</v>
      </c>
      <c r="R64" s="580">
        <v>0</v>
      </c>
      <c r="S64" s="580">
        <f t="shared" si="32"/>
        <v>0</v>
      </c>
    </row>
    <row r="65" spans="1:19" ht="11.25" customHeight="1" x14ac:dyDescent="0.25">
      <c r="A65" s="668"/>
      <c r="B65" s="682"/>
      <c r="C65" s="682"/>
    </row>
    <row r="66" spans="1:19" ht="15" customHeight="1" x14ac:dyDescent="0.25">
      <c r="A66" s="677"/>
      <c r="B66" s="934"/>
      <c r="C66" s="934"/>
    </row>
    <row r="67" spans="1:19" ht="15" customHeight="1" x14ac:dyDescent="0.25">
      <c r="A67" s="581" t="s">
        <v>110</v>
      </c>
      <c r="B67" s="932" t="s">
        <v>109</v>
      </c>
      <c r="C67" s="932"/>
      <c r="D67" s="578">
        <f t="shared" ref="D67:F74" si="34">+H67+K67+N67+Q67</f>
        <v>0</v>
      </c>
      <c r="E67" s="578">
        <f t="shared" si="34"/>
        <v>0</v>
      </c>
      <c r="F67" s="578">
        <f t="shared" si="34"/>
        <v>0</v>
      </c>
      <c r="G67" s="582"/>
      <c r="H67" s="578"/>
      <c r="I67" s="578">
        <v>0</v>
      </c>
      <c r="J67" s="578"/>
      <c r="K67" s="578"/>
      <c r="L67" s="578"/>
      <c r="M67" s="578"/>
      <c r="N67" s="578"/>
      <c r="O67" s="578"/>
      <c r="P67" s="578"/>
      <c r="Q67" s="578"/>
      <c r="R67" s="578"/>
      <c r="S67" s="578"/>
    </row>
    <row r="68" spans="1:19" hidden="1" x14ac:dyDescent="0.25">
      <c r="A68" s="584" t="s">
        <v>111</v>
      </c>
      <c r="B68" s="690" t="s">
        <v>429</v>
      </c>
      <c r="C68" s="692"/>
      <c r="D68" s="578">
        <f t="shared" si="34"/>
        <v>0</v>
      </c>
      <c r="E68" s="578">
        <f t="shared" si="34"/>
        <v>0</v>
      </c>
      <c r="F68" s="578">
        <f t="shared" si="34"/>
        <v>0</v>
      </c>
      <c r="G68" s="582"/>
      <c r="H68" s="578"/>
      <c r="I68" s="578">
        <v>0</v>
      </c>
      <c r="J68" s="578"/>
      <c r="K68" s="578"/>
      <c r="L68" s="578"/>
      <c r="M68" s="578"/>
      <c r="N68" s="578"/>
      <c r="O68" s="578"/>
      <c r="P68" s="578"/>
      <c r="Q68" s="578"/>
      <c r="R68" s="578"/>
      <c r="S68" s="578"/>
    </row>
    <row r="69" spans="1:19" ht="27.75" hidden="1" customHeight="1" x14ac:dyDescent="0.25">
      <c r="A69" s="581" t="s">
        <v>111</v>
      </c>
      <c r="B69" s="932"/>
      <c r="C69" s="932" t="s">
        <v>112</v>
      </c>
      <c r="D69" s="578">
        <f t="shared" si="34"/>
        <v>0</v>
      </c>
      <c r="E69" s="578">
        <f t="shared" si="34"/>
        <v>0</v>
      </c>
      <c r="F69" s="578">
        <f t="shared" si="34"/>
        <v>0</v>
      </c>
      <c r="G69" s="582"/>
      <c r="H69" s="578"/>
      <c r="I69" s="578">
        <v>0</v>
      </c>
      <c r="J69" s="578"/>
      <c r="K69" s="578"/>
      <c r="L69" s="578"/>
      <c r="M69" s="578"/>
      <c r="N69" s="578"/>
      <c r="O69" s="578"/>
      <c r="P69" s="578"/>
      <c r="Q69" s="578"/>
      <c r="R69" s="578"/>
      <c r="S69" s="578"/>
    </row>
    <row r="70" spans="1:19" x14ac:dyDescent="0.25">
      <c r="A70" s="581" t="s">
        <v>114</v>
      </c>
      <c r="B70" s="932" t="s">
        <v>113</v>
      </c>
      <c r="C70" s="932"/>
      <c r="D70" s="578">
        <f t="shared" si="34"/>
        <v>0</v>
      </c>
      <c r="E70" s="578">
        <f t="shared" si="34"/>
        <v>0</v>
      </c>
      <c r="F70" s="578">
        <f t="shared" si="34"/>
        <v>0</v>
      </c>
      <c r="G70" s="582"/>
      <c r="H70" s="578"/>
      <c r="I70" s="578"/>
      <c r="J70" s="578"/>
      <c r="K70" s="578"/>
      <c r="L70" s="578"/>
      <c r="M70" s="578"/>
      <c r="N70" s="578"/>
      <c r="O70" s="578"/>
      <c r="P70" s="578"/>
      <c r="Q70" s="578"/>
      <c r="R70" s="578"/>
      <c r="S70" s="578"/>
    </row>
    <row r="71" spans="1:19" ht="15" customHeight="1" x14ac:dyDescent="0.25">
      <c r="A71" s="581" t="s">
        <v>116</v>
      </c>
      <c r="B71" s="932" t="s">
        <v>115</v>
      </c>
      <c r="C71" s="932"/>
      <c r="D71" s="578">
        <f t="shared" si="34"/>
        <v>0</v>
      </c>
      <c r="E71" s="578">
        <f t="shared" si="34"/>
        <v>33</v>
      </c>
      <c r="F71" s="578">
        <f t="shared" si="34"/>
        <v>33</v>
      </c>
      <c r="G71" s="582">
        <f t="shared" ref="G71:G85" si="35">+F71/E71</f>
        <v>1</v>
      </c>
      <c r="H71" s="578"/>
      <c r="I71" s="578">
        <v>33</v>
      </c>
      <c r="J71" s="578">
        <v>33</v>
      </c>
      <c r="K71" s="578"/>
      <c r="L71" s="578"/>
      <c r="M71" s="578"/>
      <c r="N71" s="578"/>
      <c r="O71" s="578"/>
      <c r="P71" s="578"/>
      <c r="Q71" s="578"/>
      <c r="R71" s="578"/>
      <c r="S71" s="578"/>
    </row>
    <row r="72" spans="1:19" x14ac:dyDescent="0.25">
      <c r="A72" s="581" t="s">
        <v>118</v>
      </c>
      <c r="B72" s="932" t="s">
        <v>117</v>
      </c>
      <c r="C72" s="932"/>
      <c r="D72" s="578">
        <f t="shared" si="34"/>
        <v>0</v>
      </c>
      <c r="E72" s="578">
        <f t="shared" si="34"/>
        <v>0</v>
      </c>
      <c r="F72" s="578">
        <f t="shared" si="34"/>
        <v>0</v>
      </c>
      <c r="G72" s="582"/>
      <c r="H72" s="578"/>
      <c r="I72" s="578"/>
      <c r="J72" s="578"/>
      <c r="K72" s="578"/>
      <c r="L72" s="578"/>
      <c r="M72" s="578"/>
      <c r="N72" s="578"/>
      <c r="O72" s="578"/>
      <c r="P72" s="578"/>
      <c r="Q72" s="578"/>
      <c r="R72" s="578"/>
      <c r="S72" s="578"/>
    </row>
    <row r="73" spans="1:19" x14ac:dyDescent="0.25">
      <c r="A73" s="581" t="s">
        <v>120</v>
      </c>
      <c r="B73" s="932" t="s">
        <v>119</v>
      </c>
      <c r="C73" s="932"/>
      <c r="D73" s="578">
        <f t="shared" si="34"/>
        <v>0</v>
      </c>
      <c r="E73" s="578">
        <f t="shared" si="34"/>
        <v>0</v>
      </c>
      <c r="F73" s="578">
        <f t="shared" si="34"/>
        <v>0</v>
      </c>
      <c r="G73" s="582"/>
      <c r="H73" s="578"/>
      <c r="I73" s="578"/>
      <c r="J73" s="578"/>
      <c r="K73" s="578"/>
      <c r="L73" s="578"/>
      <c r="M73" s="578"/>
      <c r="N73" s="578"/>
      <c r="O73" s="578"/>
      <c r="P73" s="578"/>
      <c r="Q73" s="578"/>
      <c r="R73" s="578"/>
      <c r="S73" s="578"/>
    </row>
    <row r="74" spans="1:19" s="686" customFormat="1" ht="15" customHeight="1" x14ac:dyDescent="0.25">
      <c r="A74" s="581" t="s">
        <v>122</v>
      </c>
      <c r="B74" s="932" t="s">
        <v>121</v>
      </c>
      <c r="C74" s="932"/>
      <c r="D74" s="578">
        <f t="shared" si="34"/>
        <v>0</v>
      </c>
      <c r="E74" s="578">
        <f t="shared" si="34"/>
        <v>9</v>
      </c>
      <c r="F74" s="578">
        <f t="shared" si="34"/>
        <v>9</v>
      </c>
      <c r="G74" s="582">
        <f t="shared" si="35"/>
        <v>1</v>
      </c>
      <c r="H74" s="578"/>
      <c r="I74" s="578">
        <v>9</v>
      </c>
      <c r="J74" s="578">
        <v>9</v>
      </c>
      <c r="K74" s="578"/>
      <c r="L74" s="578"/>
      <c r="M74" s="578"/>
      <c r="N74" s="578"/>
      <c r="O74" s="578"/>
      <c r="P74" s="578"/>
      <c r="Q74" s="578"/>
      <c r="R74" s="578"/>
      <c r="S74" s="578"/>
    </row>
    <row r="75" spans="1:19" s="680" customFormat="1" x14ac:dyDescent="0.25">
      <c r="A75" s="583" t="s">
        <v>123</v>
      </c>
      <c r="B75" s="693" t="s">
        <v>161</v>
      </c>
      <c r="C75" s="693"/>
      <c r="D75" s="577">
        <f t="shared" ref="D75:F75" si="36">SUM(D67:D74)</f>
        <v>0</v>
      </c>
      <c r="E75" s="577">
        <f t="shared" si="36"/>
        <v>42</v>
      </c>
      <c r="F75" s="577">
        <f t="shared" si="36"/>
        <v>42</v>
      </c>
      <c r="G75" s="694">
        <f t="shared" si="35"/>
        <v>1</v>
      </c>
      <c r="H75" s="577">
        <f t="shared" ref="H75:S75" si="37">(((((+H74+H73)+H72)+H71)+H70)+H68)+H67</f>
        <v>0</v>
      </c>
      <c r="I75" s="577">
        <f t="shared" si="37"/>
        <v>42</v>
      </c>
      <c r="J75" s="577">
        <f t="shared" si="37"/>
        <v>42</v>
      </c>
      <c r="K75" s="577">
        <f t="shared" si="37"/>
        <v>0</v>
      </c>
      <c r="L75" s="577">
        <v>0</v>
      </c>
      <c r="M75" s="577">
        <f t="shared" si="37"/>
        <v>0</v>
      </c>
      <c r="N75" s="577">
        <f t="shared" si="37"/>
        <v>0</v>
      </c>
      <c r="O75" s="577">
        <v>0</v>
      </c>
      <c r="P75" s="577">
        <f t="shared" si="37"/>
        <v>0</v>
      </c>
      <c r="Q75" s="577">
        <f t="shared" si="37"/>
        <v>0</v>
      </c>
      <c r="R75" s="577">
        <v>0</v>
      </c>
      <c r="S75" s="577">
        <f t="shared" si="37"/>
        <v>0</v>
      </c>
    </row>
    <row r="76" spans="1:19" ht="15" customHeight="1" x14ac:dyDescent="0.25">
      <c r="A76" s="677"/>
      <c r="B76" s="934"/>
      <c r="C76" s="934"/>
    </row>
    <row r="77" spans="1:19" ht="15" hidden="1" customHeight="1" x14ac:dyDescent="0.25">
      <c r="A77" s="677" t="s">
        <v>125</v>
      </c>
      <c r="B77" s="934" t="s">
        <v>124</v>
      </c>
      <c r="C77" s="934"/>
      <c r="D77" s="670">
        <f>+H77+K77+N77+Q77</f>
        <v>0</v>
      </c>
    </row>
    <row r="78" spans="1:19" ht="15" hidden="1" customHeight="1" x14ac:dyDescent="0.25">
      <c r="A78" s="677" t="s">
        <v>127</v>
      </c>
      <c r="B78" s="934" t="s">
        <v>126</v>
      </c>
      <c r="C78" s="934"/>
      <c r="D78" s="670">
        <f>+H78+K78+N78+Q78</f>
        <v>0</v>
      </c>
    </row>
    <row r="79" spans="1:19" ht="15" hidden="1" customHeight="1" x14ac:dyDescent="0.25">
      <c r="A79" s="677" t="s">
        <v>129</v>
      </c>
      <c r="B79" s="934" t="s">
        <v>430</v>
      </c>
      <c r="C79" s="934"/>
      <c r="D79" s="670">
        <f>+H79+K79+N79+Q79</f>
        <v>0</v>
      </c>
    </row>
    <row r="80" spans="1:19" hidden="1" x14ac:dyDescent="0.25">
      <c r="A80" s="668" t="s">
        <v>131</v>
      </c>
      <c r="B80" s="937" t="s">
        <v>130</v>
      </c>
      <c r="C80" s="937"/>
      <c r="D80" s="679">
        <f>+H80+K80+N80+Q80</f>
        <v>0</v>
      </c>
      <c r="E80" s="679"/>
      <c r="F80" s="679"/>
      <c r="H80" s="679"/>
      <c r="I80" s="679"/>
      <c r="J80" s="679"/>
      <c r="K80" s="679"/>
      <c r="L80" s="679"/>
      <c r="M80" s="679"/>
      <c r="N80" s="679"/>
      <c r="O80" s="679"/>
      <c r="P80" s="679"/>
      <c r="Q80" s="679"/>
      <c r="R80" s="679"/>
      <c r="S80" s="679"/>
    </row>
    <row r="81" spans="1:19" x14ac:dyDescent="0.25">
      <c r="A81" s="583" t="s">
        <v>132</v>
      </c>
      <c r="B81" s="693" t="s">
        <v>309</v>
      </c>
      <c r="C81" s="693"/>
      <c r="D81" s="577">
        <f t="shared" ref="D81:S81" si="38">SUM(D77:D80)</f>
        <v>0</v>
      </c>
      <c r="E81" s="577">
        <f t="shared" si="38"/>
        <v>0</v>
      </c>
      <c r="F81" s="577">
        <f t="shared" si="38"/>
        <v>0</v>
      </c>
      <c r="G81" s="694"/>
      <c r="H81" s="577">
        <f t="shared" si="38"/>
        <v>0</v>
      </c>
      <c r="I81" s="577">
        <v>0</v>
      </c>
      <c r="J81" s="577">
        <f t="shared" si="38"/>
        <v>0</v>
      </c>
      <c r="K81" s="577">
        <f t="shared" si="38"/>
        <v>0</v>
      </c>
      <c r="L81" s="577">
        <v>0</v>
      </c>
      <c r="M81" s="577">
        <f t="shared" si="38"/>
        <v>0</v>
      </c>
      <c r="N81" s="577">
        <f t="shared" si="38"/>
        <v>0</v>
      </c>
      <c r="O81" s="577">
        <v>0</v>
      </c>
      <c r="P81" s="577">
        <f t="shared" si="38"/>
        <v>0</v>
      </c>
      <c r="Q81" s="577">
        <f t="shared" si="38"/>
        <v>0</v>
      </c>
      <c r="R81" s="577">
        <v>0</v>
      </c>
      <c r="S81" s="577">
        <f t="shared" si="38"/>
        <v>0</v>
      </c>
    </row>
    <row r="82" spans="1:19" ht="15" customHeight="1" x14ac:dyDescent="0.25">
      <c r="A82" s="668"/>
      <c r="B82" s="937"/>
      <c r="C82" s="937"/>
    </row>
    <row r="83" spans="1:19" ht="15.75" customHeight="1" x14ac:dyDescent="0.25">
      <c r="A83" s="583" t="s">
        <v>134</v>
      </c>
      <c r="B83" s="693" t="s">
        <v>158</v>
      </c>
      <c r="C83" s="693"/>
      <c r="D83" s="578"/>
      <c r="E83" s="578"/>
      <c r="F83" s="578"/>
      <c r="G83" s="582"/>
      <c r="H83" s="578"/>
      <c r="I83" s="578"/>
      <c r="J83" s="578"/>
      <c r="K83" s="578"/>
      <c r="L83" s="578"/>
      <c r="M83" s="578"/>
      <c r="N83" s="578"/>
      <c r="O83" s="578"/>
      <c r="P83" s="578"/>
      <c r="Q83" s="578"/>
      <c r="R83" s="578"/>
      <c r="S83" s="578"/>
    </row>
    <row r="84" spans="1:19" ht="15.75" customHeight="1" x14ac:dyDescent="0.25">
      <c r="A84" s="668"/>
      <c r="B84" s="669"/>
      <c r="C84" s="669"/>
    </row>
    <row r="85" spans="1:19" s="687" customFormat="1" ht="40.5" customHeight="1" x14ac:dyDescent="0.25">
      <c r="A85" s="695" t="s">
        <v>135</v>
      </c>
      <c r="B85" s="933" t="s">
        <v>157</v>
      </c>
      <c r="C85" s="933"/>
      <c r="D85" s="696">
        <f>+D83+D81+D75+D64+D59+D26+D24</f>
        <v>186879</v>
      </c>
      <c r="E85" s="696">
        <f>+E83+E81+E75+E64+E59+E26+E24</f>
        <v>187637</v>
      </c>
      <c r="F85" s="696">
        <f>+F83+F81+F75+F64+F59+F26+F24</f>
        <v>92026</v>
      </c>
      <c r="G85" s="697">
        <f t="shared" si="35"/>
        <v>0.49044698007322651</v>
      </c>
      <c r="H85" s="696">
        <f>+H83+H81+H75+H64+H59+H26+H24</f>
        <v>150341</v>
      </c>
      <c r="I85" s="696">
        <f t="shared" ref="I85:S85" si="39">+I83+I81+I75+I64+I59+I26+I24</f>
        <v>150699</v>
      </c>
      <c r="J85" s="696">
        <f t="shared" si="39"/>
        <v>70201</v>
      </c>
      <c r="K85" s="696">
        <f t="shared" si="39"/>
        <v>10512</v>
      </c>
      <c r="L85" s="696">
        <f t="shared" si="39"/>
        <v>11107</v>
      </c>
      <c r="M85" s="696">
        <f t="shared" si="39"/>
        <v>6286</v>
      </c>
      <c r="N85" s="696">
        <f t="shared" si="39"/>
        <v>2394</v>
      </c>
      <c r="O85" s="696">
        <f t="shared" si="39"/>
        <v>2394</v>
      </c>
      <c r="P85" s="696">
        <f t="shared" si="39"/>
        <v>1634</v>
      </c>
      <c r="Q85" s="696">
        <f t="shared" si="39"/>
        <v>23437</v>
      </c>
      <c r="R85" s="696">
        <f t="shared" si="39"/>
        <v>23437</v>
      </c>
      <c r="S85" s="696">
        <f t="shared" si="39"/>
        <v>13905</v>
      </c>
    </row>
  </sheetData>
  <mergeCells count="78">
    <mergeCell ref="B85:C85"/>
    <mergeCell ref="H3:J3"/>
    <mergeCell ref="K3:M3"/>
    <mergeCell ref="N3:P3"/>
    <mergeCell ref="Q3:S3"/>
    <mergeCell ref="G2:G4"/>
    <mergeCell ref="B80:C80"/>
    <mergeCell ref="B82:C82"/>
    <mergeCell ref="B71:C71"/>
    <mergeCell ref="B72:C72"/>
    <mergeCell ref="B74:C74"/>
    <mergeCell ref="B76:C76"/>
    <mergeCell ref="B77:C77"/>
    <mergeCell ref="B79:C79"/>
    <mergeCell ref="B78:C78"/>
    <mergeCell ref="B36:C36"/>
    <mergeCell ref="Q1:S1"/>
    <mergeCell ref="H2:J2"/>
    <mergeCell ref="N2:P2"/>
    <mergeCell ref="Q2:S2"/>
    <mergeCell ref="K2:M2"/>
    <mergeCell ref="D2:F3"/>
    <mergeCell ref="B58:C58"/>
    <mergeCell ref="B67:C67"/>
    <mergeCell ref="B69:C69"/>
    <mergeCell ref="B39:C39"/>
    <mergeCell ref="B40:C40"/>
    <mergeCell ref="B41:C41"/>
    <mergeCell ref="B42:C42"/>
    <mergeCell ref="B56:C56"/>
    <mergeCell ref="B43:C43"/>
    <mergeCell ref="B55:C55"/>
    <mergeCell ref="B64:C64"/>
    <mergeCell ref="B33:C33"/>
    <mergeCell ref="B34:C34"/>
    <mergeCell ref="B35:C35"/>
    <mergeCell ref="B26:C26"/>
    <mergeCell ref="B37:C37"/>
    <mergeCell ref="B13:C13"/>
    <mergeCell ref="A2:A4"/>
    <mergeCell ref="B2:C4"/>
    <mergeCell ref="B5:C5"/>
    <mergeCell ref="B6:C6"/>
    <mergeCell ref="B7:C7"/>
    <mergeCell ref="B8:C8"/>
    <mergeCell ref="B9:C9"/>
    <mergeCell ref="B10:C10"/>
    <mergeCell ref="B11:C11"/>
    <mergeCell ref="B12:C12"/>
    <mergeCell ref="B14:C14"/>
    <mergeCell ref="B44:C44"/>
    <mergeCell ref="B61:C61"/>
    <mergeCell ref="B63:C63"/>
    <mergeCell ref="B66:C66"/>
    <mergeCell ref="B15:C15"/>
    <mergeCell ref="B16:C16"/>
    <mergeCell ref="B17:C17"/>
    <mergeCell ref="B18:C18"/>
    <mergeCell ref="B19:C19"/>
    <mergeCell ref="B38:C38"/>
    <mergeCell ref="B20:C20"/>
    <mergeCell ref="B21:C21"/>
    <mergeCell ref="B22:C22"/>
    <mergeCell ref="B23:C23"/>
    <mergeCell ref="B24:C24"/>
    <mergeCell ref="B73:C73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  <mergeCell ref="B70:C70"/>
    <mergeCell ref="B60:C60"/>
    <mergeCell ref="B59:C59"/>
  </mergeCells>
  <pageMargins left="0.31496062992125984" right="0.11811023622047245" top="0.74803149606299213" bottom="0.74803149606299213" header="0.31496062992125984" footer="0.31496062992125984"/>
  <pageSetup paperSize="9" scale="80" orientation="landscape" cellComments="asDisplayed" r:id="rId1"/>
  <headerFooter>
    <oddHeader>&amp;C&amp;"Times New Roman,Félkövér"&amp;12Martonvásár Város Önkormányzatának kiadásai 2018.
Brunszvik Teréz Óvoda&amp;R&amp;"Times New Roman,Félkövér"&amp;12 6/b. melléklet</oddHead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9"/>
  <sheetViews>
    <sheetView zoomScaleNormal="100" workbookViewId="0">
      <selection activeCell="H11" sqref="H11"/>
    </sheetView>
  </sheetViews>
  <sheetFormatPr defaultColWidth="9.140625" defaultRowHeight="15.75" x14ac:dyDescent="0.25"/>
  <cols>
    <col min="1" max="1" width="5.42578125" style="129" customWidth="1"/>
    <col min="2" max="2" width="54.85546875" style="123" customWidth="1"/>
    <col min="3" max="3" width="10.42578125" style="123" customWidth="1"/>
    <col min="4" max="4" width="9.140625" style="123" customWidth="1"/>
    <col min="5" max="5" width="9" style="123" customWidth="1"/>
    <col min="6" max="6" width="10.140625" style="123" customWidth="1"/>
    <col min="7" max="21" width="9.140625" style="84"/>
    <col min="22" max="16384" width="9.140625" style="123"/>
  </cols>
  <sheetData>
    <row r="1" spans="1:21" ht="15.95" customHeight="1" x14ac:dyDescent="0.25">
      <c r="A1" s="78" t="s">
        <v>296</v>
      </c>
      <c r="B1" s="79"/>
      <c r="C1" s="79"/>
      <c r="D1" s="79"/>
      <c r="E1" s="79"/>
      <c r="F1" s="79"/>
    </row>
    <row r="2" spans="1:21" ht="15.95" customHeight="1" x14ac:dyDescent="0.25">
      <c r="A2" s="801" t="s">
        <v>297</v>
      </c>
      <c r="B2" s="801"/>
      <c r="D2" s="430"/>
      <c r="E2" s="803" t="s">
        <v>380</v>
      </c>
      <c r="F2" s="803"/>
    </row>
    <row r="3" spans="1:21" ht="35.25" customHeight="1" x14ac:dyDescent="0.25">
      <c r="A3" s="130"/>
      <c r="B3" s="130" t="s">
        <v>182</v>
      </c>
      <c r="C3" s="148" t="s">
        <v>177</v>
      </c>
      <c r="D3" s="59" t="s">
        <v>178</v>
      </c>
      <c r="E3" s="59" t="s">
        <v>179</v>
      </c>
      <c r="F3" s="59" t="s">
        <v>531</v>
      </c>
      <c r="P3" s="123"/>
      <c r="Q3" s="123"/>
      <c r="R3" s="123"/>
      <c r="S3" s="123"/>
      <c r="T3" s="123"/>
      <c r="U3" s="123"/>
    </row>
    <row r="4" spans="1:21" s="142" customFormat="1" x14ac:dyDescent="0.25">
      <c r="A4" s="140" t="s">
        <v>392</v>
      </c>
      <c r="B4" s="134" t="s">
        <v>391</v>
      </c>
      <c r="C4" s="146">
        <f>+C7+C8+C13+C14</f>
        <v>996291</v>
      </c>
      <c r="D4" s="146">
        <f t="shared" ref="D4:E4" si="0">+D7+D8+D13+D14</f>
        <v>1023547</v>
      </c>
      <c r="E4" s="146">
        <f t="shared" si="0"/>
        <v>604803</v>
      </c>
      <c r="F4" s="418">
        <f>+E4/D4</f>
        <v>0.59088932897072632</v>
      </c>
      <c r="G4" s="141"/>
      <c r="H4" s="141"/>
      <c r="I4" s="141"/>
      <c r="J4" s="141"/>
      <c r="K4" s="141"/>
      <c r="L4" s="141"/>
      <c r="M4" s="141"/>
      <c r="N4" s="141"/>
      <c r="O4" s="141"/>
    </row>
    <row r="5" spans="1:21" s="124" customFormat="1" ht="12" customHeight="1" x14ac:dyDescent="0.2">
      <c r="A5" s="90" t="s">
        <v>389</v>
      </c>
      <c r="B5" s="145" t="s">
        <v>326</v>
      </c>
      <c r="C5" s="88">
        <f>+'3.mell. Bevétel'!C11</f>
        <v>452944</v>
      </c>
      <c r="D5" s="88">
        <f>+'3.mell. Bevétel'!D11</f>
        <v>465767</v>
      </c>
      <c r="E5" s="88">
        <f>+'3.mell. Bevétel'!E11</f>
        <v>247779</v>
      </c>
      <c r="F5" s="418">
        <f t="shared" ref="F5:F25" si="1">+E5/D5</f>
        <v>0.53198058256596115</v>
      </c>
      <c r="G5" s="84"/>
      <c r="H5" s="84"/>
      <c r="I5" s="84"/>
      <c r="J5" s="84"/>
      <c r="K5" s="84"/>
      <c r="L5" s="84"/>
      <c r="M5" s="84"/>
      <c r="N5" s="84"/>
      <c r="O5" s="84"/>
    </row>
    <row r="6" spans="1:21" s="124" customFormat="1" ht="26.25" customHeight="1" x14ac:dyDescent="0.2">
      <c r="A6" s="144" t="s">
        <v>390</v>
      </c>
      <c r="B6" s="145" t="s">
        <v>205</v>
      </c>
      <c r="C6" s="88">
        <f>+'3.mell. Bevétel'!C12+'6. mell. Int.összesen'!D4</f>
        <v>28000</v>
      </c>
      <c r="D6" s="88">
        <f>+'3.mell. Bevétel'!D12+'6. mell. Int.összesen'!E4</f>
        <v>32913</v>
      </c>
      <c r="E6" s="88">
        <f>+'3.mell. Bevétel'!E12+'6. mell. Int.összesen'!F4</f>
        <v>15692</v>
      </c>
      <c r="F6" s="418">
        <f t="shared" si="1"/>
        <v>0.47677209613222737</v>
      </c>
      <c r="G6" s="84"/>
      <c r="H6" s="84"/>
      <c r="I6" s="84"/>
      <c r="J6" s="84"/>
      <c r="K6" s="84"/>
      <c r="L6" s="84"/>
      <c r="M6" s="84"/>
      <c r="N6" s="84"/>
      <c r="O6" s="84"/>
    </row>
    <row r="7" spans="1:21" s="143" customFormat="1" ht="12" customHeight="1" x14ac:dyDescent="0.2">
      <c r="A7" s="63" t="s">
        <v>304</v>
      </c>
      <c r="B7" s="52" t="s">
        <v>324</v>
      </c>
      <c r="C7" s="72">
        <f>+C5+C6</f>
        <v>480944</v>
      </c>
      <c r="D7" s="72">
        <f t="shared" ref="D7:E7" si="2">+D5+D6</f>
        <v>498680</v>
      </c>
      <c r="E7" s="72">
        <f t="shared" si="2"/>
        <v>263471</v>
      </c>
      <c r="F7" s="418">
        <f t="shared" si="1"/>
        <v>0.52833680917622527</v>
      </c>
      <c r="G7" s="141"/>
      <c r="H7" s="141"/>
      <c r="I7" s="141"/>
      <c r="J7" s="141"/>
      <c r="K7" s="141"/>
      <c r="L7" s="141"/>
      <c r="M7" s="141"/>
      <c r="N7" s="141"/>
      <c r="O7" s="141"/>
    </row>
    <row r="8" spans="1:21" s="124" customFormat="1" ht="12" customHeight="1" x14ac:dyDescent="0.2">
      <c r="A8" s="136" t="s">
        <v>393</v>
      </c>
      <c r="B8" s="52" t="s">
        <v>330</v>
      </c>
      <c r="C8" s="72">
        <f>SUM(C9:C12)</f>
        <v>288500</v>
      </c>
      <c r="D8" s="72">
        <f t="shared" ref="D8:E8" si="3">SUM(D9:D12)</f>
        <v>288500</v>
      </c>
      <c r="E8" s="72">
        <f t="shared" si="3"/>
        <v>173067</v>
      </c>
      <c r="F8" s="418">
        <f t="shared" si="1"/>
        <v>0.5998856152512998</v>
      </c>
      <c r="G8" s="84"/>
      <c r="H8" s="84"/>
      <c r="I8" s="84"/>
      <c r="J8" s="84"/>
      <c r="K8" s="84"/>
      <c r="L8" s="84"/>
      <c r="M8" s="84"/>
      <c r="N8" s="84"/>
      <c r="O8" s="84"/>
    </row>
    <row r="9" spans="1:21" s="124" customFormat="1" ht="12" customHeight="1" x14ac:dyDescent="0.2">
      <c r="A9" s="90" t="s">
        <v>394</v>
      </c>
      <c r="B9" s="145" t="s">
        <v>328</v>
      </c>
      <c r="C9" s="72">
        <f>+'3.mell. Bevétel'!C40</f>
        <v>0</v>
      </c>
      <c r="D9" s="72">
        <f>+'3.mell. Bevétel'!D40</f>
        <v>0</v>
      </c>
      <c r="E9" s="72">
        <f>+'3.mell. Bevétel'!E40</f>
        <v>0</v>
      </c>
      <c r="F9" s="418"/>
      <c r="G9" s="84"/>
      <c r="H9" s="84"/>
      <c r="I9" s="84"/>
      <c r="J9" s="84"/>
      <c r="K9" s="84"/>
      <c r="L9" s="84"/>
      <c r="M9" s="84"/>
      <c r="N9" s="84"/>
      <c r="O9" s="84"/>
    </row>
    <row r="10" spans="1:21" s="124" customFormat="1" ht="12" customHeight="1" x14ac:dyDescent="0.2">
      <c r="A10" s="144" t="s">
        <v>395</v>
      </c>
      <c r="B10" s="145" t="s">
        <v>220</v>
      </c>
      <c r="C10" s="72">
        <f>+'3.mell. Bevétel'!C43</f>
        <v>129000</v>
      </c>
      <c r="D10" s="72">
        <f>+'3.mell. Bevétel'!D43</f>
        <v>129000</v>
      </c>
      <c r="E10" s="72">
        <f>+'3.mell. Bevétel'!E43</f>
        <v>83092</v>
      </c>
      <c r="F10" s="418">
        <f t="shared" si="1"/>
        <v>0.64412403100775195</v>
      </c>
      <c r="G10" s="84"/>
      <c r="H10" s="84"/>
      <c r="I10" s="84"/>
      <c r="J10" s="84"/>
      <c r="K10" s="84"/>
      <c r="L10" s="84"/>
      <c r="M10" s="84"/>
      <c r="N10" s="84"/>
      <c r="O10" s="84"/>
    </row>
    <row r="11" spans="1:21" s="124" customFormat="1" ht="12" customHeight="1" x14ac:dyDescent="0.2">
      <c r="A11" s="90" t="s">
        <v>396</v>
      </c>
      <c r="B11" s="145" t="s">
        <v>329</v>
      </c>
      <c r="C11" s="72">
        <f>+'3.mell. Bevétel'!C52</f>
        <v>154000</v>
      </c>
      <c r="D11" s="72">
        <f>+'3.mell. Bevétel'!D52</f>
        <v>154000</v>
      </c>
      <c r="E11" s="72">
        <f>+'3.mell. Bevétel'!E52</f>
        <v>81982</v>
      </c>
      <c r="F11" s="418">
        <f t="shared" si="1"/>
        <v>0.53235064935064935</v>
      </c>
      <c r="G11" s="84"/>
      <c r="H11" s="84"/>
      <c r="I11" s="84"/>
      <c r="J11" s="84"/>
      <c r="K11" s="84"/>
      <c r="L11" s="84"/>
      <c r="M11" s="84"/>
      <c r="N11" s="84"/>
      <c r="O11" s="84"/>
    </row>
    <row r="12" spans="1:21" s="124" customFormat="1" ht="12" customHeight="1" x14ac:dyDescent="0.2">
      <c r="A12" s="144" t="s">
        <v>397</v>
      </c>
      <c r="B12" s="145" t="s">
        <v>233</v>
      </c>
      <c r="C12" s="72">
        <f>+'3.mell. Bevétel'!C53</f>
        <v>5500</v>
      </c>
      <c r="D12" s="72">
        <f>+'3.mell. Bevétel'!D53</f>
        <v>5500</v>
      </c>
      <c r="E12" s="72">
        <f>+'3.mell. Bevétel'!E53</f>
        <v>7993</v>
      </c>
      <c r="F12" s="418">
        <f t="shared" si="1"/>
        <v>1.4532727272727273</v>
      </c>
      <c r="G12" s="84"/>
      <c r="H12" s="84"/>
      <c r="I12" s="84"/>
      <c r="J12" s="84"/>
      <c r="K12" s="84"/>
      <c r="L12" s="84"/>
      <c r="M12" s="84"/>
      <c r="N12" s="84"/>
      <c r="O12" s="84"/>
    </row>
    <row r="13" spans="1:21" s="124" customFormat="1" ht="12" customHeight="1" x14ac:dyDescent="0.2">
      <c r="A13" s="63">
        <v>3</v>
      </c>
      <c r="B13" s="52" t="s">
        <v>277</v>
      </c>
      <c r="C13" s="72">
        <f>+'3.mell. Bevétel'!C65+'6. mell. Int.összesen'!D36</f>
        <v>225804</v>
      </c>
      <c r="D13" s="72">
        <f>+'3.mell. Bevétel'!D65+'6. mell. Int.összesen'!E36</f>
        <v>234674</v>
      </c>
      <c r="E13" s="72">
        <f>+'3.mell. Bevétel'!E65+'6. mell. Int.összesen'!F36</f>
        <v>166744</v>
      </c>
      <c r="F13" s="418">
        <f t="shared" si="1"/>
        <v>0.71053461397513151</v>
      </c>
      <c r="G13" s="84"/>
      <c r="H13" s="84"/>
      <c r="I13" s="84"/>
      <c r="J13" s="84"/>
      <c r="K13" s="84"/>
      <c r="L13" s="84"/>
      <c r="M13" s="84"/>
      <c r="N13" s="84"/>
      <c r="O13" s="84"/>
    </row>
    <row r="14" spans="1:21" s="124" customFormat="1" ht="12" customHeight="1" x14ac:dyDescent="0.2">
      <c r="A14" s="136">
        <v>4</v>
      </c>
      <c r="B14" s="52" t="s">
        <v>275</v>
      </c>
      <c r="C14" s="72">
        <f>+'3.mell. Bevétel'!C69+'6. mell. Int.összesen'!D39</f>
        <v>1043</v>
      </c>
      <c r="D14" s="72">
        <f>+'3.mell. Bevétel'!D69+'6. mell. Int.összesen'!E39</f>
        <v>1693</v>
      </c>
      <c r="E14" s="72">
        <f>+'3.mell. Bevétel'!E69+'6. mell. Int.összesen'!F39</f>
        <v>1521</v>
      </c>
      <c r="F14" s="418">
        <f t="shared" si="1"/>
        <v>0.89840519787359718</v>
      </c>
      <c r="G14" s="84"/>
      <c r="H14" s="84"/>
      <c r="I14" s="84"/>
      <c r="J14" s="84"/>
      <c r="K14" s="84"/>
      <c r="L14" s="84"/>
      <c r="M14" s="84"/>
      <c r="N14" s="84"/>
      <c r="O14" s="84"/>
    </row>
    <row r="15" spans="1:21" s="143" customFormat="1" ht="12" customHeight="1" x14ac:dyDescent="0.2">
      <c r="A15" s="64" t="s">
        <v>398</v>
      </c>
      <c r="B15" s="134" t="s">
        <v>276</v>
      </c>
      <c r="C15" s="76">
        <f>SUM(C16:C18)</f>
        <v>574643</v>
      </c>
      <c r="D15" s="76">
        <f t="shared" ref="D15:E15" si="4">SUM(D16:D18)</f>
        <v>495136</v>
      </c>
      <c r="E15" s="76">
        <f t="shared" si="4"/>
        <v>299286</v>
      </c>
      <c r="F15" s="418">
        <f t="shared" si="1"/>
        <v>0.60445211012731859</v>
      </c>
      <c r="G15" s="141"/>
      <c r="H15" s="141"/>
      <c r="I15" s="141"/>
      <c r="J15" s="141"/>
      <c r="K15" s="141"/>
      <c r="L15" s="141"/>
      <c r="M15" s="141"/>
      <c r="N15" s="141"/>
      <c r="O15" s="141"/>
    </row>
    <row r="16" spans="1:21" s="124" customFormat="1" ht="12" customHeight="1" x14ac:dyDescent="0.2">
      <c r="A16" s="136">
        <v>1</v>
      </c>
      <c r="B16" s="52" t="s">
        <v>325</v>
      </c>
      <c r="C16" s="72">
        <f>+'3.mell. Bevétel'!C37+'6. mell. Int.összesen'!D16</f>
        <v>574643</v>
      </c>
      <c r="D16" s="72">
        <f>+'3.mell. Bevétel'!D37+'6. mell. Int.összesen'!E16</f>
        <v>495136</v>
      </c>
      <c r="E16" s="72">
        <f>+'3.mell. Bevétel'!E37+'6. mell. Int.összesen'!F16</f>
        <v>299074</v>
      </c>
      <c r="F16" s="418">
        <f t="shared" si="1"/>
        <v>0.60402394493634071</v>
      </c>
      <c r="G16" s="84"/>
      <c r="H16" s="84"/>
      <c r="I16" s="84"/>
      <c r="J16" s="84"/>
      <c r="K16" s="84"/>
      <c r="L16" s="84"/>
      <c r="M16" s="84"/>
      <c r="N16" s="84"/>
      <c r="O16" s="84"/>
    </row>
    <row r="17" spans="1:21" s="124" customFormat="1" ht="12" customHeight="1" x14ac:dyDescent="0.2">
      <c r="A17" s="63">
        <v>2</v>
      </c>
      <c r="B17" s="52" t="s">
        <v>276</v>
      </c>
      <c r="C17" s="72">
        <f>+'3.mell. Bevétel'!C66</f>
        <v>0</v>
      </c>
      <c r="D17" s="72">
        <f>+'3.mell. Bevétel'!D66</f>
        <v>0</v>
      </c>
      <c r="E17" s="72">
        <f>+'3.mell. Bevétel'!E66</f>
        <v>212</v>
      </c>
      <c r="F17" s="418"/>
      <c r="G17" s="84"/>
      <c r="H17" s="84"/>
      <c r="I17" s="84"/>
      <c r="J17" s="84"/>
      <c r="K17" s="84"/>
      <c r="L17" s="84"/>
      <c r="M17" s="84"/>
      <c r="N17" s="84"/>
      <c r="O17" s="84"/>
    </row>
    <row r="18" spans="1:21" s="124" customFormat="1" ht="12" customHeight="1" x14ac:dyDescent="0.2">
      <c r="A18" s="136">
        <v>3</v>
      </c>
      <c r="B18" s="52" t="s">
        <v>281</v>
      </c>
      <c r="C18" s="72">
        <f>+'3.mell. Bevétel'!C71</f>
        <v>0</v>
      </c>
      <c r="D18" s="72">
        <f>+'3.mell. Bevétel'!D71</f>
        <v>0</v>
      </c>
      <c r="E18" s="72">
        <f>+'3.mell. Bevétel'!E71</f>
        <v>0</v>
      </c>
      <c r="F18" s="418"/>
      <c r="G18" s="84"/>
      <c r="H18" s="84"/>
      <c r="I18" s="84"/>
      <c r="J18" s="84"/>
      <c r="K18" s="84"/>
      <c r="L18" s="84"/>
      <c r="M18" s="84"/>
      <c r="N18" s="84"/>
      <c r="O18" s="84"/>
    </row>
    <row r="19" spans="1:21" s="124" customFormat="1" ht="12" customHeight="1" x14ac:dyDescent="0.2">
      <c r="A19" s="63"/>
      <c r="B19" s="53" t="s">
        <v>377</v>
      </c>
      <c r="C19" s="76">
        <f>+C15+C4</f>
        <v>1570934</v>
      </c>
      <c r="D19" s="76">
        <f t="shared" ref="D19:E19" si="5">+D15+D4</f>
        <v>1518683</v>
      </c>
      <c r="E19" s="76">
        <f t="shared" si="5"/>
        <v>904089</v>
      </c>
      <c r="F19" s="418">
        <f t="shared" si="1"/>
        <v>0.5953112005599589</v>
      </c>
      <c r="G19" s="84"/>
      <c r="H19" s="84"/>
      <c r="I19" s="84"/>
      <c r="J19" s="84"/>
      <c r="K19" s="84"/>
      <c r="L19" s="84"/>
      <c r="M19" s="84"/>
      <c r="N19" s="84"/>
      <c r="O19" s="84"/>
    </row>
    <row r="20" spans="1:21" s="124" customFormat="1" ht="12" customHeight="1" x14ac:dyDescent="0.2">
      <c r="A20" s="140" t="s">
        <v>399</v>
      </c>
      <c r="B20" s="53" t="s">
        <v>284</v>
      </c>
      <c r="C20" s="76">
        <f>+C22+C21</f>
        <v>1492070</v>
      </c>
      <c r="D20" s="76">
        <f t="shared" ref="D20:E20" si="6">+D22+D21</f>
        <v>2643650</v>
      </c>
      <c r="E20" s="76">
        <f t="shared" si="6"/>
        <v>1793695</v>
      </c>
      <c r="F20" s="418">
        <f t="shared" si="1"/>
        <v>0.67849185784805099</v>
      </c>
      <c r="G20" s="84"/>
      <c r="H20" s="84"/>
      <c r="I20" s="84"/>
      <c r="J20" s="84"/>
      <c r="K20" s="84"/>
      <c r="L20" s="84"/>
      <c r="M20" s="84"/>
      <c r="N20" s="84"/>
      <c r="O20" s="84"/>
    </row>
    <row r="21" spans="1:21" s="124" customFormat="1" ht="12" customHeight="1" x14ac:dyDescent="0.2">
      <c r="A21" s="63">
        <v>1</v>
      </c>
      <c r="B21" s="52" t="s">
        <v>720</v>
      </c>
      <c r="C21" s="72">
        <f>+'3.mell. Bevétel'!C74</f>
        <v>380000</v>
      </c>
      <c r="D21" s="72">
        <f>+'3.mell. Bevétel'!D74</f>
        <v>1230000</v>
      </c>
      <c r="E21" s="72">
        <f>+'3.mell. Bevétel'!E74</f>
        <v>380000</v>
      </c>
      <c r="F21" s="418">
        <f t="shared" si="1"/>
        <v>0.30894308943089432</v>
      </c>
      <c r="G21" s="84"/>
      <c r="H21" s="84"/>
      <c r="I21" s="84"/>
      <c r="J21" s="84"/>
      <c r="K21" s="84"/>
      <c r="L21" s="84"/>
      <c r="M21" s="84"/>
      <c r="N21" s="84"/>
      <c r="O21" s="84"/>
    </row>
    <row r="22" spans="1:21" s="124" customFormat="1" ht="12" customHeight="1" x14ac:dyDescent="0.2">
      <c r="A22" s="136">
        <v>2</v>
      </c>
      <c r="B22" s="52" t="s">
        <v>331</v>
      </c>
      <c r="C22" s="72">
        <f>SUM(C23:C24)</f>
        <v>1112070</v>
      </c>
      <c r="D22" s="72">
        <f t="shared" ref="D22:E22" si="7">SUM(D23:D24)</f>
        <v>1413650</v>
      </c>
      <c r="E22" s="72">
        <f t="shared" si="7"/>
        <v>1413695</v>
      </c>
      <c r="F22" s="418">
        <f t="shared" si="1"/>
        <v>1.0000318324903619</v>
      </c>
      <c r="G22" s="84"/>
      <c r="H22" s="84"/>
      <c r="I22" s="84"/>
      <c r="J22" s="84"/>
      <c r="K22" s="84"/>
      <c r="L22" s="84"/>
      <c r="M22" s="84"/>
      <c r="N22" s="84"/>
      <c r="O22" s="84"/>
    </row>
    <row r="23" spans="1:21" s="124" customFormat="1" ht="12" customHeight="1" x14ac:dyDescent="0.2">
      <c r="A23" s="63" t="s">
        <v>389</v>
      </c>
      <c r="B23" s="145" t="s">
        <v>375</v>
      </c>
      <c r="C23" s="88">
        <f>+'3.mell. Bevétel'!C76+'6. mell. Int.összesen'!D44</f>
        <v>489162</v>
      </c>
      <c r="D23" s="88">
        <f>+'3.mell. Bevétel'!D76+'6. mell. Int.összesen'!E44</f>
        <v>790742</v>
      </c>
      <c r="E23" s="88">
        <f>+'3.mell. Bevétel'!E76+'6. mell. Int.összesen'!F44</f>
        <v>790787</v>
      </c>
      <c r="F23" s="418">
        <f t="shared" si="1"/>
        <v>1.0000569085744782</v>
      </c>
      <c r="G23" s="84"/>
      <c r="H23" s="84"/>
      <c r="I23" s="84"/>
      <c r="J23" s="84"/>
      <c r="K23" s="84"/>
      <c r="L23" s="84"/>
      <c r="M23" s="84"/>
      <c r="N23" s="84"/>
      <c r="O23" s="84"/>
    </row>
    <row r="24" spans="1:21" s="124" customFormat="1" ht="12" customHeight="1" x14ac:dyDescent="0.2">
      <c r="A24" s="136" t="s">
        <v>390</v>
      </c>
      <c r="B24" s="145" t="s">
        <v>376</v>
      </c>
      <c r="C24" s="88">
        <f>+'3.mell. Bevétel'!C77+'6. mell. Int.összesen'!D45</f>
        <v>622908</v>
      </c>
      <c r="D24" s="88">
        <f>+'3.mell. Bevétel'!D77+'6. mell. Int.összesen'!E45</f>
        <v>622908</v>
      </c>
      <c r="E24" s="88">
        <f>+'3.mell. Bevétel'!E77+'6. mell. Int.összesen'!F45</f>
        <v>622908</v>
      </c>
      <c r="F24" s="418">
        <f t="shared" si="1"/>
        <v>1</v>
      </c>
      <c r="G24" s="84"/>
      <c r="H24" s="84"/>
      <c r="I24" s="84"/>
      <c r="J24" s="84"/>
      <c r="K24" s="84"/>
      <c r="L24" s="84"/>
      <c r="M24" s="84"/>
      <c r="N24" s="84"/>
      <c r="O24" s="84"/>
    </row>
    <row r="25" spans="1:21" s="124" customFormat="1" ht="12.75" customHeight="1" x14ac:dyDescent="0.2">
      <c r="A25" s="796" t="s">
        <v>378</v>
      </c>
      <c r="B25" s="797"/>
      <c r="C25" s="147">
        <f>+C20+C15+C4</f>
        <v>3063004</v>
      </c>
      <c r="D25" s="147">
        <f t="shared" ref="D25:E25" si="8">+D20+D15+D4</f>
        <v>4162333</v>
      </c>
      <c r="E25" s="147">
        <f t="shared" si="8"/>
        <v>2697784</v>
      </c>
      <c r="F25" s="418">
        <f t="shared" si="1"/>
        <v>0.64814227982239769</v>
      </c>
      <c r="G25" s="84"/>
      <c r="H25" s="84"/>
      <c r="I25" s="84"/>
      <c r="J25" s="84"/>
      <c r="K25" s="84"/>
      <c r="L25" s="84"/>
      <c r="M25" s="84"/>
      <c r="N25" s="84"/>
      <c r="O25" s="84"/>
    </row>
    <row r="26" spans="1:21" s="124" customFormat="1" ht="12" customHeight="1" x14ac:dyDescent="0.2">
      <c r="A26" s="122"/>
      <c r="B26" s="75"/>
      <c r="C26" s="137"/>
      <c r="D26" s="75"/>
      <c r="E26" s="75"/>
      <c r="F26" s="75"/>
      <c r="G26" s="84"/>
      <c r="H26" s="84"/>
      <c r="I26" s="84"/>
      <c r="J26" s="84"/>
      <c r="K26" s="84"/>
      <c r="L26" s="84"/>
      <c r="M26" s="84"/>
      <c r="N26" s="84"/>
      <c r="O26" s="84"/>
    </row>
    <row r="27" spans="1:21" s="124" customFormat="1" ht="16.5" customHeight="1" x14ac:dyDescent="0.2">
      <c r="A27" s="802" t="s">
        <v>817</v>
      </c>
      <c r="B27" s="802"/>
      <c r="C27" s="802"/>
      <c r="D27" s="802"/>
      <c r="E27" s="802"/>
      <c r="F27" s="802"/>
      <c r="G27" s="84"/>
      <c r="H27" s="84"/>
      <c r="I27" s="84"/>
      <c r="J27" s="84"/>
      <c r="K27" s="84"/>
      <c r="L27" s="84"/>
      <c r="M27" s="84"/>
      <c r="N27" s="84"/>
      <c r="O27" s="84"/>
    </row>
    <row r="28" spans="1:21" s="124" customFormat="1" ht="15" customHeight="1" x14ac:dyDescent="0.25">
      <c r="A28" s="801" t="s">
        <v>305</v>
      </c>
      <c r="B28" s="801"/>
      <c r="C28" s="125"/>
      <c r="D28" s="125"/>
      <c r="E28" s="803" t="s">
        <v>380</v>
      </c>
      <c r="F28" s="803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</row>
    <row r="29" spans="1:21" ht="30" customHeight="1" x14ac:dyDescent="0.25">
      <c r="A29" s="131"/>
      <c r="B29" s="131" t="s">
        <v>182</v>
      </c>
      <c r="C29" s="148" t="s">
        <v>177</v>
      </c>
      <c r="D29" s="59" t="s">
        <v>178</v>
      </c>
      <c r="E29" s="59" t="s">
        <v>179</v>
      </c>
      <c r="F29" s="59" t="s">
        <v>531</v>
      </c>
    </row>
    <row r="30" spans="1:21" ht="16.5" customHeight="1" x14ac:dyDescent="0.25">
      <c r="A30" s="140" t="s">
        <v>392</v>
      </c>
      <c r="B30" s="134" t="s">
        <v>403</v>
      </c>
      <c r="C30" s="146">
        <f>+C31+C32+C33+C34+C35+C36</f>
        <v>1512658</v>
      </c>
      <c r="D30" s="146">
        <f t="shared" ref="D30:E30" si="9">+D31+D32+D33+D34+D35+D36</f>
        <v>1687249</v>
      </c>
      <c r="E30" s="146">
        <f t="shared" si="9"/>
        <v>642043</v>
      </c>
      <c r="F30" s="418">
        <f>+E30/D30</f>
        <v>0.38052652572323348</v>
      </c>
    </row>
    <row r="31" spans="1:21" ht="13.5" customHeight="1" x14ac:dyDescent="0.25">
      <c r="A31" s="4">
        <v>1</v>
      </c>
      <c r="B31" s="114" t="s">
        <v>172</v>
      </c>
      <c r="C31" s="135">
        <f>+'5. mell. Önk.össz kiadás'!D5+'6. mell. Int.összesen'!D55</f>
        <v>339970</v>
      </c>
      <c r="D31" s="135">
        <f>+'5. mell. Önk.össz kiadás'!E5+'6. mell. Int.összesen'!E55</f>
        <v>360187</v>
      </c>
      <c r="E31" s="135">
        <f>+'5. mell. Önk.össz kiadás'!F5+'6. mell. Int.összesen'!F55</f>
        <v>164158</v>
      </c>
      <c r="F31" s="418">
        <f t="shared" ref="F31:F56" si="10">+E31/D31</f>
        <v>0.4557577036372773</v>
      </c>
      <c r="P31" s="123"/>
      <c r="Q31" s="123"/>
      <c r="R31" s="123"/>
      <c r="S31" s="123"/>
      <c r="T31" s="123"/>
      <c r="U31" s="123"/>
    </row>
    <row r="32" spans="1:21" ht="12" customHeight="1" x14ac:dyDescent="0.25">
      <c r="A32" s="4">
        <v>2</v>
      </c>
      <c r="B32" s="114" t="s">
        <v>171</v>
      </c>
      <c r="C32" s="135">
        <f>+'5. mell. Önk.össz kiadás'!D7+'6. mell. Int.összesen'!D56</f>
        <v>72827</v>
      </c>
      <c r="D32" s="135">
        <f>+'5. mell. Önk.össz kiadás'!E7+'6. mell. Int.összesen'!E56</f>
        <v>77012</v>
      </c>
      <c r="E32" s="135">
        <f>+'5. mell. Önk.össz kiadás'!F7+'6. mell. Int.összesen'!F56</f>
        <v>35357</v>
      </c>
      <c r="F32" s="418">
        <f t="shared" si="10"/>
        <v>0.45911026852957981</v>
      </c>
      <c r="P32" s="123"/>
      <c r="Q32" s="123"/>
      <c r="R32" s="123"/>
      <c r="S32" s="123"/>
      <c r="T32" s="123"/>
      <c r="U32" s="123"/>
    </row>
    <row r="33" spans="1:21" ht="12" customHeight="1" x14ac:dyDescent="0.25">
      <c r="A33" s="4">
        <v>3</v>
      </c>
      <c r="B33" s="114" t="s">
        <v>151</v>
      </c>
      <c r="C33" s="135">
        <f>+'5. mell. Önk.össz kiadás'!D14+'6. mell. Int.összesen'!D63</f>
        <v>500963</v>
      </c>
      <c r="D33" s="135">
        <f>+'5. mell. Önk.össz kiadás'!E14+'6. mell. Int.összesen'!E63</f>
        <v>608675</v>
      </c>
      <c r="E33" s="135">
        <f>+'5. mell. Önk.össz kiadás'!F14+'6. mell. Int.összesen'!F63</f>
        <v>276749</v>
      </c>
      <c r="F33" s="418">
        <f t="shared" si="10"/>
        <v>0.45467449788474967</v>
      </c>
      <c r="P33" s="123"/>
      <c r="Q33" s="123"/>
      <c r="R33" s="123"/>
      <c r="S33" s="123"/>
      <c r="T33" s="123"/>
      <c r="U33" s="123"/>
    </row>
    <row r="34" spans="1:21" ht="12" customHeight="1" x14ac:dyDescent="0.25">
      <c r="A34" s="4">
        <v>4</v>
      </c>
      <c r="B34" s="115" t="s">
        <v>150</v>
      </c>
      <c r="C34" s="135">
        <f>+'5. mell. Önk.össz kiadás'!D16</f>
        <v>23333</v>
      </c>
      <c r="D34" s="135">
        <f>+'5. mell. Önk.össz kiadás'!E16</f>
        <v>23333</v>
      </c>
      <c r="E34" s="135">
        <f>+'5. mell. Önk.össz kiadás'!F16</f>
        <v>10020</v>
      </c>
      <c r="F34" s="418">
        <f t="shared" si="10"/>
        <v>0.42943470621008872</v>
      </c>
      <c r="L34" s="84" t="s">
        <v>668</v>
      </c>
      <c r="P34" s="123"/>
      <c r="Q34" s="123"/>
      <c r="R34" s="123"/>
      <c r="S34" s="123"/>
      <c r="T34" s="123"/>
      <c r="U34" s="123"/>
    </row>
    <row r="35" spans="1:21" ht="12" customHeight="1" x14ac:dyDescent="0.25">
      <c r="A35" s="4">
        <v>5</v>
      </c>
      <c r="B35" s="114" t="s">
        <v>163</v>
      </c>
      <c r="C35" s="135">
        <f>+'5. mell. Önk.össz kiadás'!D18+'6. mell. Int.összesen'!D67-C36</f>
        <v>237325</v>
      </c>
      <c r="D35" s="135">
        <f>+'5. mell. Önk.össz kiadás'!E18+'6. mell. Int.összesen'!E67-D36</f>
        <v>249561</v>
      </c>
      <c r="E35" s="135">
        <f>+'5. mell. Önk.össz kiadás'!F18+'6. mell. Int.összesen'!F67-E36</f>
        <v>155759</v>
      </c>
      <c r="F35" s="418">
        <f t="shared" si="10"/>
        <v>0.62413197574941592</v>
      </c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</row>
    <row r="36" spans="1:21" ht="12" customHeight="1" x14ac:dyDescent="0.25">
      <c r="A36" s="4">
        <v>6</v>
      </c>
      <c r="B36" s="114" t="s">
        <v>413</v>
      </c>
      <c r="C36" s="135">
        <f>+'5. mell. Önk.össz kiadás'!D19</f>
        <v>338240</v>
      </c>
      <c r="D36" s="135">
        <f>+'5. mell. Önk.össz kiadás'!E19</f>
        <v>368481</v>
      </c>
      <c r="E36" s="135">
        <f>+'5. mell. Önk.össz kiadás'!F19</f>
        <v>0</v>
      </c>
      <c r="F36" s="418">
        <f t="shared" si="10"/>
        <v>0</v>
      </c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</row>
    <row r="37" spans="1:21" ht="12" customHeight="1" x14ac:dyDescent="0.25">
      <c r="A37" s="5" t="s">
        <v>404</v>
      </c>
      <c r="B37" s="134" t="s">
        <v>405</v>
      </c>
      <c r="C37" s="147">
        <f>+C38+C39+C40</f>
        <v>1550346</v>
      </c>
      <c r="D37" s="147">
        <f t="shared" ref="D37:E37" si="11">+D38+D39+D40</f>
        <v>1608930</v>
      </c>
      <c r="E37" s="147">
        <f t="shared" si="11"/>
        <v>434191</v>
      </c>
      <c r="F37" s="418">
        <f t="shared" si="10"/>
        <v>0.26986320100936645</v>
      </c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</row>
    <row r="38" spans="1:21" ht="12" customHeight="1" x14ac:dyDescent="0.25">
      <c r="A38" s="4">
        <v>1</v>
      </c>
      <c r="B38" s="114" t="s">
        <v>161</v>
      </c>
      <c r="C38" s="135">
        <f>+'5. mell. Önk.össz kiadás'!D21+'6. mell. Int.összesen'!D69</f>
        <v>1465764</v>
      </c>
      <c r="D38" s="135">
        <f>+'5. mell. Önk.össz kiadás'!E21+'6. mell. Int.összesen'!E69</f>
        <v>1481734</v>
      </c>
      <c r="E38" s="135">
        <f>+'5. mell. Önk.össz kiadás'!F21+'6. mell. Int.összesen'!F69</f>
        <v>434191</v>
      </c>
      <c r="F38" s="418">
        <f t="shared" si="10"/>
        <v>0.29302897821066398</v>
      </c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</row>
    <row r="39" spans="1:21" ht="12" customHeight="1" x14ac:dyDescent="0.25">
      <c r="A39" s="4">
        <v>2</v>
      </c>
      <c r="B39" s="114" t="s">
        <v>160</v>
      </c>
      <c r="C39" s="135">
        <f>+'5. mell. Önk.össz kiadás'!D23</f>
        <v>84582</v>
      </c>
      <c r="D39" s="135">
        <f>+'5. mell. Önk.össz kiadás'!E23</f>
        <v>127196</v>
      </c>
      <c r="E39" s="135">
        <f>+'5. mell. Önk.össz kiadás'!F23</f>
        <v>0</v>
      </c>
      <c r="F39" s="418">
        <f t="shared" si="10"/>
        <v>0</v>
      </c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</row>
    <row r="40" spans="1:21" ht="12" customHeight="1" x14ac:dyDescent="0.25">
      <c r="A40" s="4">
        <v>3</v>
      </c>
      <c r="B40" s="114" t="s">
        <v>158</v>
      </c>
      <c r="C40" s="135">
        <f>+'5. mell. Önk.össz kiadás'!D25+'6. mell. Int.összesen'!D73</f>
        <v>0</v>
      </c>
      <c r="D40" s="135">
        <f>+'5. mell. Önk.össz kiadás'!E25+'6. mell. Int.összesen'!E73</f>
        <v>0</v>
      </c>
      <c r="E40" s="135">
        <f>+'5. mell. Önk.össz kiadás'!F25+'6. mell. Int.összesen'!F73</f>
        <v>0</v>
      </c>
      <c r="F40" s="418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</row>
    <row r="41" spans="1:21" s="142" customFormat="1" ht="12" customHeight="1" x14ac:dyDescent="0.25">
      <c r="A41" s="5"/>
      <c r="B41" s="118" t="s">
        <v>401</v>
      </c>
      <c r="C41" s="147">
        <f>+C37+C30</f>
        <v>3063004</v>
      </c>
      <c r="D41" s="147">
        <f t="shared" ref="D41:E41" si="12">+D37+D30</f>
        <v>3296179</v>
      </c>
      <c r="E41" s="147">
        <f t="shared" si="12"/>
        <v>1076234</v>
      </c>
      <c r="F41" s="418">
        <f t="shared" si="10"/>
        <v>0.32650957366089645</v>
      </c>
    </row>
    <row r="42" spans="1:21" ht="12" customHeight="1" x14ac:dyDescent="0.25">
      <c r="A42" s="5" t="s">
        <v>406</v>
      </c>
      <c r="B42" s="149" t="s">
        <v>274</v>
      </c>
      <c r="C42" s="147">
        <f>+'5.g. mell. Egyéb tev.'!D100+'5.g. mell. Egyéb tev.'!D101+'5.g. mell. Egyéb tev.'!D102</f>
        <v>0</v>
      </c>
      <c r="D42" s="147">
        <f>+'5.g. mell. Egyéb tev.'!E100+'5.g. mell. Egyéb tev.'!E101+'5.g. mell. Egyéb tev.'!E102</f>
        <v>866154</v>
      </c>
      <c r="E42" s="147">
        <f>+'5.g. mell. Egyéb tev.'!F100+'5.g. mell. Egyéb tev.'!F101+'5.g. mell. Egyéb tev.'!F102</f>
        <v>866154</v>
      </c>
      <c r="F42" s="418">
        <f t="shared" si="10"/>
        <v>1</v>
      </c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</row>
    <row r="43" spans="1:21" s="142" customFormat="1" ht="12" customHeight="1" x14ac:dyDescent="0.25">
      <c r="A43" s="798" t="s">
        <v>402</v>
      </c>
      <c r="B43" s="799"/>
      <c r="C43" s="147">
        <f>C42+C41</f>
        <v>3063004</v>
      </c>
      <c r="D43" s="147">
        <f t="shared" ref="D43:E43" si="13">D42+D41</f>
        <v>4162333</v>
      </c>
      <c r="E43" s="147">
        <f t="shared" si="13"/>
        <v>1942388</v>
      </c>
      <c r="F43" s="418">
        <f t="shared" si="10"/>
        <v>0.46665848215411887</v>
      </c>
    </row>
    <row r="44" spans="1:21" ht="15" customHeight="1" x14ac:dyDescent="0.25">
      <c r="A44" s="126"/>
      <c r="B44" s="84"/>
      <c r="C44" s="84"/>
      <c r="D44" s="84"/>
      <c r="E44" s="84"/>
      <c r="F44" s="84"/>
      <c r="P44" s="123"/>
      <c r="Q44" s="123"/>
      <c r="R44" s="123"/>
      <c r="S44" s="123"/>
      <c r="T44" s="123"/>
      <c r="U44" s="123"/>
    </row>
    <row r="45" spans="1:21" s="124" customFormat="1" ht="15.75" customHeight="1" x14ac:dyDescent="0.25">
      <c r="A45" s="800" t="s">
        <v>310</v>
      </c>
      <c r="B45" s="800"/>
      <c r="C45" s="800"/>
      <c r="D45" s="800"/>
      <c r="E45" s="800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</row>
    <row r="46" spans="1:21" s="84" customFormat="1" x14ac:dyDescent="0.25">
      <c r="A46" s="127" t="s">
        <v>311</v>
      </c>
      <c r="B46" s="128"/>
      <c r="C46" s="123"/>
      <c r="D46" s="123"/>
      <c r="E46" s="123"/>
      <c r="F46" s="123"/>
    </row>
    <row r="47" spans="1:21" ht="21" x14ac:dyDescent="0.25">
      <c r="A47" s="132">
        <v>1</v>
      </c>
      <c r="B47" s="83" t="s">
        <v>407</v>
      </c>
      <c r="C47" s="80">
        <f>+C19-C41</f>
        <v>-1492070</v>
      </c>
      <c r="D47" s="80">
        <f t="shared" ref="D47:E47" si="14">+D19-D41</f>
        <v>-1777496</v>
      </c>
      <c r="E47" s="80">
        <f t="shared" si="14"/>
        <v>-172145</v>
      </c>
      <c r="F47" s="419">
        <f t="shared" si="10"/>
        <v>9.6846912735668603E-2</v>
      </c>
    </row>
    <row r="48" spans="1:21" x14ac:dyDescent="0.25">
      <c r="A48" s="126"/>
      <c r="B48" s="84"/>
      <c r="C48" s="84"/>
      <c r="D48" s="84"/>
      <c r="E48" s="84"/>
      <c r="F48" s="84"/>
    </row>
    <row r="49" spans="1:21" x14ac:dyDescent="0.25">
      <c r="A49" s="800" t="s">
        <v>312</v>
      </c>
      <c r="B49" s="800"/>
      <c r="C49" s="800"/>
      <c r="D49" s="800"/>
      <c r="E49" s="800"/>
      <c r="F49" s="84"/>
    </row>
    <row r="50" spans="1:21" x14ac:dyDescent="0.25">
      <c r="A50" s="127" t="s">
        <v>313</v>
      </c>
      <c r="B50" s="128"/>
    </row>
    <row r="51" spans="1:21" x14ac:dyDescent="0.25">
      <c r="A51" s="132" t="s">
        <v>304</v>
      </c>
      <c r="B51" s="83" t="s">
        <v>314</v>
      </c>
      <c r="C51" s="80">
        <f>+C52-C53</f>
        <v>1492070</v>
      </c>
      <c r="D51" s="80">
        <f t="shared" ref="D51:E51" si="15">+D52-D53</f>
        <v>1777496</v>
      </c>
      <c r="E51" s="80">
        <f t="shared" si="15"/>
        <v>927541</v>
      </c>
      <c r="F51" s="419">
        <f t="shared" si="10"/>
        <v>0.52182452168668736</v>
      </c>
    </row>
    <row r="52" spans="1:21" x14ac:dyDescent="0.25">
      <c r="A52" s="133" t="s">
        <v>307</v>
      </c>
      <c r="B52" s="81" t="s">
        <v>408</v>
      </c>
      <c r="C52" s="82">
        <f>+C20</f>
        <v>1492070</v>
      </c>
      <c r="D52" s="82">
        <f t="shared" ref="D52:E52" si="16">+D20</f>
        <v>2643650</v>
      </c>
      <c r="E52" s="82">
        <f t="shared" si="16"/>
        <v>1793695</v>
      </c>
      <c r="F52" s="419">
        <f t="shared" si="10"/>
        <v>0.67849185784805099</v>
      </c>
    </row>
    <row r="53" spans="1:21" x14ac:dyDescent="0.25">
      <c r="A53" s="133" t="s">
        <v>308</v>
      </c>
      <c r="B53" s="81" t="s">
        <v>409</v>
      </c>
      <c r="C53" s="82">
        <f>+C42</f>
        <v>0</v>
      </c>
      <c r="D53" s="82">
        <f t="shared" ref="D53:E53" si="17">+D42</f>
        <v>866154</v>
      </c>
      <c r="E53" s="82">
        <f t="shared" si="17"/>
        <v>866154</v>
      </c>
      <c r="F53" s="419">
        <f t="shared" si="10"/>
        <v>1</v>
      </c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</row>
    <row r="54" spans="1:21" x14ac:dyDescent="0.25">
      <c r="A54" s="126"/>
      <c r="B54" s="84"/>
      <c r="C54" s="84"/>
      <c r="D54" s="84"/>
      <c r="E54" s="84"/>
      <c r="F54" s="84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</row>
    <row r="55" spans="1:21" x14ac:dyDescent="0.25">
      <c r="A55" s="127" t="s">
        <v>315</v>
      </c>
      <c r="B55" s="128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</row>
    <row r="56" spans="1:21" x14ac:dyDescent="0.25">
      <c r="A56" s="101"/>
      <c r="B56" s="83" t="s">
        <v>556</v>
      </c>
      <c r="C56" s="80">
        <f>+C25-C43</f>
        <v>0</v>
      </c>
      <c r="D56" s="80">
        <f t="shared" ref="D56:E56" si="18">+D25-D43</f>
        <v>0</v>
      </c>
      <c r="E56" s="80">
        <f t="shared" si="18"/>
        <v>755396</v>
      </c>
      <c r="F56" s="80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</row>
    <row r="57" spans="1:21" x14ac:dyDescent="0.25">
      <c r="A57" s="126"/>
      <c r="B57" s="84"/>
      <c r="C57" s="84"/>
      <c r="D57" s="84"/>
      <c r="E57" s="84"/>
      <c r="F57" s="84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</row>
    <row r="58" spans="1:21" x14ac:dyDescent="0.25">
      <c r="A58" s="126"/>
      <c r="B58" s="84"/>
      <c r="C58" s="84"/>
      <c r="D58" s="84"/>
      <c r="E58" s="84"/>
      <c r="F58" s="84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</row>
    <row r="59" spans="1:21" x14ac:dyDescent="0.25">
      <c r="A59" s="126"/>
      <c r="B59" s="84"/>
      <c r="C59" s="84"/>
      <c r="D59" s="84"/>
      <c r="E59" s="84"/>
      <c r="F59" s="84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</row>
    <row r="60" spans="1:21" x14ac:dyDescent="0.25">
      <c r="A60" s="126"/>
      <c r="B60" s="84"/>
      <c r="C60" s="84"/>
      <c r="D60" s="84"/>
      <c r="E60" s="84"/>
      <c r="F60" s="84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spans="1:21" x14ac:dyDescent="0.25">
      <c r="A61" s="126"/>
      <c r="B61" s="84"/>
      <c r="C61" s="84"/>
      <c r="D61" s="84"/>
      <c r="E61" s="84"/>
      <c r="F61" s="84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</row>
    <row r="62" spans="1:21" x14ac:dyDescent="0.25">
      <c r="A62" s="126"/>
      <c r="B62" s="84"/>
      <c r="C62" s="84"/>
      <c r="D62" s="84"/>
      <c r="E62" s="84"/>
      <c r="F62" s="84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</row>
    <row r="63" spans="1:21" x14ac:dyDescent="0.25">
      <c r="A63" s="126"/>
      <c r="B63" s="84"/>
      <c r="C63" s="84"/>
      <c r="D63" s="84"/>
      <c r="E63" s="84"/>
      <c r="F63" s="84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</row>
    <row r="64" spans="1:21" x14ac:dyDescent="0.25">
      <c r="A64" s="126"/>
      <c r="B64" s="84"/>
      <c r="C64" s="84"/>
      <c r="D64" s="84"/>
      <c r="E64" s="84"/>
      <c r="F64" s="84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</row>
    <row r="65" spans="1:21" x14ac:dyDescent="0.25">
      <c r="A65" s="126"/>
      <c r="B65" s="84"/>
      <c r="C65" s="84"/>
      <c r="D65" s="84"/>
      <c r="E65" s="84"/>
      <c r="F65" s="84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</row>
    <row r="66" spans="1:21" x14ac:dyDescent="0.25">
      <c r="A66" s="126"/>
      <c r="B66" s="84"/>
      <c r="C66" s="84"/>
      <c r="D66" s="84"/>
      <c r="E66" s="84"/>
      <c r="F66" s="84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x14ac:dyDescent="0.25">
      <c r="A67" s="126"/>
      <c r="B67" s="84"/>
      <c r="C67" s="84"/>
      <c r="D67" s="84"/>
      <c r="E67" s="84"/>
      <c r="F67" s="84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x14ac:dyDescent="0.25">
      <c r="A68" s="126"/>
      <c r="B68" s="84"/>
      <c r="C68" s="84"/>
      <c r="D68" s="84"/>
      <c r="E68" s="84"/>
      <c r="F68" s="84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x14ac:dyDescent="0.25">
      <c r="A69" s="126"/>
      <c r="B69" s="84"/>
      <c r="C69" s="84"/>
      <c r="D69" s="84"/>
      <c r="E69" s="84"/>
      <c r="F69" s="84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21" x14ac:dyDescent="0.25">
      <c r="A70" s="126"/>
      <c r="B70" s="84"/>
      <c r="C70" s="84"/>
      <c r="D70" s="84"/>
      <c r="E70" s="84"/>
      <c r="F70" s="84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</row>
    <row r="71" spans="1:21" x14ac:dyDescent="0.25">
      <c r="A71" s="126"/>
      <c r="B71" s="84"/>
      <c r="C71" s="84"/>
      <c r="D71" s="84"/>
      <c r="E71" s="84"/>
      <c r="F71" s="84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</row>
    <row r="72" spans="1:21" x14ac:dyDescent="0.25">
      <c r="A72" s="126"/>
      <c r="B72" s="84"/>
      <c r="C72" s="84"/>
      <c r="D72" s="84"/>
      <c r="E72" s="84"/>
      <c r="F72" s="84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</row>
    <row r="73" spans="1:21" x14ac:dyDescent="0.25">
      <c r="A73" s="126"/>
      <c r="B73" s="84"/>
      <c r="C73" s="84"/>
      <c r="D73" s="84"/>
      <c r="E73" s="84"/>
      <c r="F73" s="84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</row>
    <row r="74" spans="1:21" x14ac:dyDescent="0.25">
      <c r="A74" s="126"/>
      <c r="B74" s="84"/>
      <c r="C74" s="84"/>
      <c r="D74" s="84"/>
      <c r="E74" s="84"/>
      <c r="F74" s="84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</row>
    <row r="75" spans="1:21" x14ac:dyDescent="0.25">
      <c r="A75" s="126"/>
      <c r="B75" s="84"/>
      <c r="C75" s="84"/>
      <c r="D75" s="84"/>
      <c r="E75" s="84"/>
      <c r="F75" s="84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</row>
    <row r="76" spans="1:21" x14ac:dyDescent="0.25">
      <c r="A76" s="126"/>
      <c r="B76" s="84"/>
      <c r="C76" s="84"/>
      <c r="D76" s="84"/>
      <c r="E76" s="84"/>
      <c r="F76" s="84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</row>
    <row r="77" spans="1:21" x14ac:dyDescent="0.25">
      <c r="A77" s="126"/>
      <c r="B77" s="84"/>
      <c r="C77" s="84"/>
      <c r="D77" s="84"/>
      <c r="E77" s="84"/>
      <c r="F77" s="84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</row>
    <row r="78" spans="1:21" x14ac:dyDescent="0.25">
      <c r="A78" s="126"/>
      <c r="B78" s="84"/>
      <c r="C78" s="84"/>
      <c r="D78" s="84"/>
      <c r="E78" s="84"/>
      <c r="F78" s="84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</row>
    <row r="79" spans="1:21" x14ac:dyDescent="0.25">
      <c r="A79" s="126"/>
      <c r="B79" s="84"/>
      <c r="C79" s="84"/>
      <c r="D79" s="84"/>
      <c r="E79" s="84"/>
      <c r="F79" s="84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</row>
    <row r="80" spans="1:21" x14ac:dyDescent="0.25">
      <c r="A80" s="126"/>
      <c r="B80" s="84"/>
      <c r="C80" s="84"/>
      <c r="D80" s="84"/>
      <c r="E80" s="84"/>
      <c r="F80" s="84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</row>
    <row r="81" spans="1:21" x14ac:dyDescent="0.25">
      <c r="A81" s="126"/>
      <c r="B81" s="84"/>
      <c r="C81" s="84"/>
      <c r="D81" s="84"/>
      <c r="E81" s="84"/>
      <c r="F81" s="84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</row>
    <row r="82" spans="1:21" x14ac:dyDescent="0.25">
      <c r="A82" s="126"/>
      <c r="B82" s="84"/>
      <c r="C82" s="84"/>
      <c r="D82" s="84"/>
      <c r="E82" s="84"/>
      <c r="F82" s="84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</row>
    <row r="83" spans="1:21" x14ac:dyDescent="0.25">
      <c r="A83" s="126"/>
      <c r="B83" s="84"/>
      <c r="C83" s="84"/>
      <c r="D83" s="84"/>
      <c r="E83" s="84"/>
      <c r="F83" s="84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</row>
    <row r="84" spans="1:21" x14ac:dyDescent="0.25">
      <c r="A84" s="126"/>
      <c r="B84" s="84"/>
      <c r="C84" s="84"/>
      <c r="D84" s="84"/>
      <c r="E84" s="84"/>
      <c r="F84" s="84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</row>
    <row r="85" spans="1:21" x14ac:dyDescent="0.25">
      <c r="A85" s="126"/>
      <c r="B85" s="84"/>
      <c r="C85" s="84"/>
      <c r="D85" s="84"/>
      <c r="E85" s="84"/>
      <c r="F85" s="84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</row>
    <row r="86" spans="1:21" x14ac:dyDescent="0.25">
      <c r="A86" s="126"/>
      <c r="B86" s="84"/>
      <c r="C86" s="84"/>
      <c r="D86" s="84"/>
      <c r="E86" s="84"/>
      <c r="F86" s="84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</row>
    <row r="87" spans="1:21" x14ac:dyDescent="0.25">
      <c r="A87" s="126"/>
      <c r="B87" s="84"/>
      <c r="C87" s="84"/>
      <c r="D87" s="84"/>
      <c r="E87" s="84"/>
      <c r="F87" s="84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</row>
    <row r="88" spans="1:21" x14ac:dyDescent="0.25">
      <c r="A88" s="126"/>
      <c r="B88" s="84"/>
      <c r="C88" s="84"/>
      <c r="D88" s="84"/>
      <c r="E88" s="84"/>
      <c r="F88" s="84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</row>
    <row r="89" spans="1:21" x14ac:dyDescent="0.25">
      <c r="A89" s="126"/>
      <c r="B89" s="84"/>
      <c r="C89" s="84"/>
      <c r="D89" s="84"/>
      <c r="E89" s="84"/>
      <c r="F89" s="84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</row>
    <row r="90" spans="1:21" x14ac:dyDescent="0.25">
      <c r="A90" s="126"/>
      <c r="B90" s="84"/>
      <c r="C90" s="84"/>
      <c r="D90" s="84"/>
      <c r="E90" s="84"/>
      <c r="F90" s="84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</row>
    <row r="91" spans="1:21" x14ac:dyDescent="0.25">
      <c r="A91" s="126"/>
      <c r="B91" s="84"/>
      <c r="C91" s="84"/>
      <c r="D91" s="84"/>
      <c r="E91" s="84"/>
      <c r="F91" s="84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</row>
    <row r="92" spans="1:21" x14ac:dyDescent="0.25">
      <c r="A92" s="126"/>
      <c r="B92" s="84"/>
      <c r="C92" s="84"/>
      <c r="D92" s="84"/>
      <c r="E92" s="84"/>
      <c r="F92" s="84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</row>
    <row r="93" spans="1:21" x14ac:dyDescent="0.25">
      <c r="A93" s="126"/>
      <c r="B93" s="84"/>
      <c r="C93" s="84"/>
      <c r="D93" s="84"/>
      <c r="E93" s="84"/>
      <c r="F93" s="84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</row>
    <row r="94" spans="1:21" x14ac:dyDescent="0.25">
      <c r="A94" s="126"/>
      <c r="B94" s="84"/>
      <c r="C94" s="84"/>
      <c r="D94" s="84"/>
      <c r="E94" s="84"/>
      <c r="F94" s="84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</row>
    <row r="95" spans="1:21" x14ac:dyDescent="0.25">
      <c r="A95" s="126"/>
      <c r="B95" s="84"/>
      <c r="C95" s="84"/>
      <c r="D95" s="84"/>
      <c r="E95" s="84"/>
      <c r="F95" s="84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</row>
    <row r="96" spans="1:21" x14ac:dyDescent="0.25">
      <c r="A96" s="126"/>
      <c r="B96" s="84"/>
      <c r="C96" s="84"/>
      <c r="D96" s="84"/>
      <c r="E96" s="84"/>
      <c r="F96" s="84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</row>
    <row r="97" spans="1:21" x14ac:dyDescent="0.25">
      <c r="A97" s="126"/>
      <c r="B97" s="84"/>
      <c r="C97" s="84"/>
      <c r="D97" s="84"/>
      <c r="E97" s="84"/>
      <c r="F97" s="84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</row>
    <row r="98" spans="1:21" x14ac:dyDescent="0.25">
      <c r="A98" s="126"/>
      <c r="B98" s="84"/>
      <c r="C98" s="84"/>
      <c r="D98" s="84"/>
      <c r="E98" s="84"/>
      <c r="F98" s="84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</row>
    <row r="99" spans="1:21" x14ac:dyDescent="0.25">
      <c r="A99" s="126"/>
      <c r="B99" s="84"/>
      <c r="C99" s="84"/>
      <c r="D99" s="84"/>
      <c r="E99" s="84"/>
      <c r="F99" s="84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</row>
    <row r="100" spans="1:21" x14ac:dyDescent="0.25">
      <c r="A100" s="126"/>
      <c r="B100" s="84"/>
      <c r="C100" s="84"/>
      <c r="D100" s="84"/>
      <c r="E100" s="84"/>
      <c r="F100" s="84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</row>
    <row r="101" spans="1:21" x14ac:dyDescent="0.25">
      <c r="A101" s="126"/>
      <c r="B101" s="84"/>
      <c r="C101" s="84"/>
      <c r="D101" s="84"/>
      <c r="E101" s="84"/>
      <c r="F101" s="84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</row>
    <row r="102" spans="1:21" x14ac:dyDescent="0.25">
      <c r="A102" s="126"/>
      <c r="B102" s="84"/>
      <c r="C102" s="84"/>
      <c r="D102" s="84"/>
      <c r="E102" s="84"/>
      <c r="F102" s="84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</row>
    <row r="103" spans="1:21" x14ac:dyDescent="0.25">
      <c r="A103" s="126"/>
      <c r="B103" s="84"/>
      <c r="C103" s="84"/>
      <c r="D103" s="84"/>
      <c r="E103" s="84"/>
      <c r="F103" s="84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</row>
    <row r="104" spans="1:21" x14ac:dyDescent="0.25">
      <c r="A104" s="126"/>
      <c r="B104" s="84"/>
      <c r="C104" s="84"/>
      <c r="D104" s="84"/>
      <c r="E104" s="84"/>
      <c r="F104" s="84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</row>
    <row r="105" spans="1:21" x14ac:dyDescent="0.25">
      <c r="A105" s="126"/>
      <c r="B105" s="84"/>
      <c r="C105" s="84"/>
      <c r="D105" s="84"/>
      <c r="E105" s="84"/>
      <c r="F105" s="84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</row>
    <row r="106" spans="1:21" x14ac:dyDescent="0.25">
      <c r="A106" s="126"/>
      <c r="B106" s="84"/>
      <c r="C106" s="84"/>
      <c r="D106" s="84"/>
      <c r="E106" s="84"/>
      <c r="F106" s="84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</row>
    <row r="107" spans="1:21" x14ac:dyDescent="0.25">
      <c r="A107" s="126"/>
      <c r="B107" s="84"/>
      <c r="C107" s="84"/>
      <c r="D107" s="84"/>
      <c r="E107" s="84"/>
      <c r="F107" s="84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</row>
    <row r="108" spans="1:21" x14ac:dyDescent="0.25">
      <c r="A108" s="126"/>
      <c r="B108" s="84"/>
      <c r="C108" s="84"/>
      <c r="D108" s="84"/>
      <c r="E108" s="84"/>
      <c r="F108" s="84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</row>
    <row r="109" spans="1:21" x14ac:dyDescent="0.25">
      <c r="A109" s="126"/>
      <c r="B109" s="84"/>
      <c r="C109" s="84"/>
      <c r="D109" s="84"/>
      <c r="E109" s="84"/>
      <c r="F109" s="84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</row>
    <row r="110" spans="1:21" x14ac:dyDescent="0.25">
      <c r="A110" s="126"/>
      <c r="B110" s="84"/>
      <c r="C110" s="84"/>
      <c r="D110" s="84"/>
      <c r="E110" s="84"/>
      <c r="F110" s="84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</row>
    <row r="111" spans="1:21" x14ac:dyDescent="0.25">
      <c r="A111" s="126"/>
      <c r="B111" s="84"/>
      <c r="C111" s="84"/>
      <c r="D111" s="84"/>
      <c r="E111" s="84"/>
      <c r="F111" s="84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</row>
    <row r="112" spans="1:21" x14ac:dyDescent="0.25">
      <c r="A112" s="126"/>
      <c r="B112" s="84"/>
      <c r="C112" s="84"/>
      <c r="D112" s="84"/>
      <c r="E112" s="84"/>
      <c r="F112" s="84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</row>
    <row r="113" spans="1:21" x14ac:dyDescent="0.25">
      <c r="A113" s="126"/>
      <c r="B113" s="84"/>
      <c r="C113" s="84"/>
      <c r="D113" s="84"/>
      <c r="E113" s="84"/>
      <c r="F113" s="84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</row>
    <row r="114" spans="1:21" x14ac:dyDescent="0.25">
      <c r="A114" s="126"/>
      <c r="B114" s="84"/>
      <c r="C114" s="84"/>
      <c r="D114" s="84"/>
      <c r="E114" s="84"/>
      <c r="F114" s="84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</row>
    <row r="115" spans="1:21" x14ac:dyDescent="0.25">
      <c r="A115" s="126"/>
      <c r="B115" s="84"/>
      <c r="C115" s="84"/>
      <c r="D115" s="84"/>
      <c r="E115" s="84"/>
      <c r="F115" s="84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</row>
    <row r="116" spans="1:21" x14ac:dyDescent="0.25">
      <c r="A116" s="126"/>
      <c r="B116" s="84"/>
      <c r="C116" s="84"/>
      <c r="D116" s="84"/>
      <c r="E116" s="84"/>
      <c r="F116" s="84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</row>
    <row r="117" spans="1:21" s="84" customFormat="1" ht="11.25" x14ac:dyDescent="0.2">
      <c r="A117" s="126"/>
    </row>
    <row r="118" spans="1:21" s="84" customFormat="1" ht="11.25" x14ac:dyDescent="0.2">
      <c r="A118" s="126"/>
    </row>
    <row r="119" spans="1:21" s="84" customFormat="1" ht="11.25" x14ac:dyDescent="0.2">
      <c r="A119" s="126"/>
    </row>
    <row r="120" spans="1:21" s="84" customFormat="1" ht="11.25" x14ac:dyDescent="0.2">
      <c r="A120" s="126"/>
    </row>
    <row r="121" spans="1:21" s="84" customFormat="1" ht="11.25" x14ac:dyDescent="0.2">
      <c r="A121" s="126"/>
    </row>
    <row r="122" spans="1:21" s="84" customFormat="1" ht="11.25" x14ac:dyDescent="0.2">
      <c r="A122" s="126"/>
    </row>
    <row r="123" spans="1:21" s="84" customFormat="1" ht="11.25" x14ac:dyDescent="0.2">
      <c r="A123" s="126"/>
    </row>
    <row r="124" spans="1:21" s="84" customFormat="1" ht="11.25" x14ac:dyDescent="0.2">
      <c r="A124" s="126"/>
    </row>
    <row r="125" spans="1:21" s="84" customFormat="1" ht="11.25" x14ac:dyDescent="0.2">
      <c r="A125" s="126"/>
    </row>
    <row r="126" spans="1:21" s="84" customFormat="1" ht="11.25" x14ac:dyDescent="0.2">
      <c r="A126" s="126"/>
    </row>
    <row r="127" spans="1:21" s="84" customFormat="1" ht="11.25" x14ac:dyDescent="0.2">
      <c r="A127" s="126"/>
    </row>
    <row r="128" spans="1:21" s="84" customFormat="1" x14ac:dyDescent="0.25">
      <c r="A128" s="129"/>
      <c r="B128" s="123"/>
      <c r="C128" s="123"/>
      <c r="D128" s="123"/>
      <c r="E128" s="123"/>
      <c r="F128" s="123"/>
    </row>
    <row r="129" spans="1:6" s="84" customFormat="1" x14ac:dyDescent="0.25">
      <c r="A129" s="129"/>
      <c r="B129" s="123"/>
      <c r="C129" s="123"/>
      <c r="D129" s="123"/>
      <c r="E129" s="123"/>
      <c r="F129" s="123"/>
    </row>
  </sheetData>
  <mergeCells count="9">
    <mergeCell ref="A25:B25"/>
    <mergeCell ref="A43:B43"/>
    <mergeCell ref="A45:E45"/>
    <mergeCell ref="A49:E49"/>
    <mergeCell ref="A2:B2"/>
    <mergeCell ref="A28:B28"/>
    <mergeCell ref="E2:F2"/>
    <mergeCell ref="A27:F27"/>
    <mergeCell ref="E28:F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&amp;C&amp;"Times New Roman,Félkövér"&amp;14Martonvásár Város Önkormányzat 2018. évi költségvetésének pénzügyi mérlege&amp;R&amp;"Times New Roman,Félkövér"&amp;12 1.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topLeftCell="A43" zoomScale="89" zoomScaleNormal="89" zoomScalePageLayoutView="70" workbookViewId="0">
      <selection activeCell="B34" sqref="B34:C34"/>
    </sheetView>
  </sheetViews>
  <sheetFormatPr defaultColWidth="8.7109375" defaultRowHeight="15" x14ac:dyDescent="0.25"/>
  <cols>
    <col min="1" max="1" width="7.140625" style="166" customWidth="1"/>
    <col min="2" max="2" width="7.140625" style="167" customWidth="1"/>
    <col min="3" max="3" width="25.7109375" style="167" customWidth="1"/>
    <col min="4" max="4" width="7.7109375" style="168" customWidth="1"/>
    <col min="5" max="5" width="7.140625" style="168" customWidth="1"/>
    <col min="6" max="6" width="7.7109375" style="168" customWidth="1"/>
    <col min="7" max="7" width="7.7109375" style="336" customWidth="1"/>
    <col min="8" max="8" width="7.7109375" style="168" customWidth="1"/>
    <col min="9" max="9" width="6.42578125" style="168" customWidth="1"/>
    <col min="10" max="10" width="6" style="168" customWidth="1"/>
    <col min="11" max="11" width="6.85546875" style="168" customWidth="1"/>
    <col min="12" max="12" width="7.7109375" style="168" customWidth="1"/>
    <col min="13" max="13" width="7.28515625" style="168" customWidth="1"/>
    <col min="14" max="14" width="7" style="168" customWidth="1"/>
    <col min="15" max="15" width="6.5703125" style="168" customWidth="1"/>
    <col min="16" max="16" width="7" style="168" customWidth="1"/>
    <col min="17" max="17" width="7.42578125" style="168" customWidth="1"/>
    <col min="18" max="18" width="7.28515625" style="168" customWidth="1"/>
    <col min="19" max="19" width="7" style="168" customWidth="1"/>
    <col min="20" max="16384" width="8.7109375" style="660"/>
  </cols>
  <sheetData>
    <row r="1" spans="1:22" x14ac:dyDescent="0.25">
      <c r="A1" s="709"/>
      <c r="B1" s="710"/>
      <c r="C1" s="710"/>
      <c r="D1" s="711"/>
      <c r="E1" s="711"/>
      <c r="F1" s="711"/>
      <c r="G1" s="712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  <c r="T1" s="941" t="s">
        <v>383</v>
      </c>
      <c r="U1" s="941"/>
      <c r="V1" s="941"/>
    </row>
    <row r="2" spans="1:22" ht="42" customHeight="1" x14ac:dyDescent="0.25">
      <c r="A2" s="950" t="s">
        <v>0</v>
      </c>
      <c r="B2" s="951" t="s">
        <v>182</v>
      </c>
      <c r="C2" s="951"/>
      <c r="D2" s="909" t="s">
        <v>180</v>
      </c>
      <c r="E2" s="909"/>
      <c r="F2" s="909"/>
      <c r="G2" s="952" t="s">
        <v>531</v>
      </c>
      <c r="H2" s="909" t="s">
        <v>800</v>
      </c>
      <c r="I2" s="909"/>
      <c r="J2" s="909"/>
      <c r="K2" s="909" t="s">
        <v>801</v>
      </c>
      <c r="L2" s="909"/>
      <c r="M2" s="909"/>
      <c r="N2" s="909" t="s">
        <v>802</v>
      </c>
      <c r="O2" s="909"/>
      <c r="P2" s="909"/>
      <c r="Q2" s="909" t="s">
        <v>803</v>
      </c>
      <c r="R2" s="909"/>
      <c r="S2" s="909"/>
      <c r="T2" s="909" t="s">
        <v>804</v>
      </c>
      <c r="U2" s="909"/>
      <c r="V2" s="909"/>
    </row>
    <row r="3" spans="1:22" ht="15" customHeight="1" x14ac:dyDescent="0.25">
      <c r="A3" s="950"/>
      <c r="B3" s="951"/>
      <c r="C3" s="951"/>
      <c r="D3" s="909"/>
      <c r="E3" s="909"/>
      <c r="F3" s="909"/>
      <c r="G3" s="952"/>
      <c r="H3" s="909" t="s">
        <v>189</v>
      </c>
      <c r="I3" s="909"/>
      <c r="J3" s="909"/>
      <c r="K3" s="909" t="s">
        <v>189</v>
      </c>
      <c r="L3" s="909"/>
      <c r="M3" s="909"/>
      <c r="N3" s="909" t="s">
        <v>189</v>
      </c>
      <c r="O3" s="909"/>
      <c r="P3" s="909"/>
      <c r="Q3" s="909" t="s">
        <v>189</v>
      </c>
      <c r="R3" s="909"/>
      <c r="S3" s="909"/>
      <c r="T3" s="953" t="s">
        <v>189</v>
      </c>
      <c r="U3" s="953"/>
      <c r="V3" s="953"/>
    </row>
    <row r="4" spans="1:22" s="662" customFormat="1" ht="25.5" customHeight="1" x14ac:dyDescent="0.25">
      <c r="A4" s="950"/>
      <c r="B4" s="951"/>
      <c r="C4" s="951"/>
      <c r="D4" s="569" t="s">
        <v>177</v>
      </c>
      <c r="E4" s="569" t="s">
        <v>178</v>
      </c>
      <c r="F4" s="569" t="s">
        <v>179</v>
      </c>
      <c r="G4" s="952"/>
      <c r="H4" s="569" t="s">
        <v>177</v>
      </c>
      <c r="I4" s="569" t="s">
        <v>178</v>
      </c>
      <c r="J4" s="569" t="s">
        <v>179</v>
      </c>
      <c r="K4" s="569" t="s">
        <v>177</v>
      </c>
      <c r="L4" s="569" t="s">
        <v>178</v>
      </c>
      <c r="M4" s="569" t="s">
        <v>179</v>
      </c>
      <c r="N4" s="569" t="s">
        <v>177</v>
      </c>
      <c r="O4" s="569" t="s">
        <v>178</v>
      </c>
      <c r="P4" s="569" t="s">
        <v>179</v>
      </c>
      <c r="Q4" s="569" t="s">
        <v>177</v>
      </c>
      <c r="R4" s="569" t="s">
        <v>178</v>
      </c>
      <c r="S4" s="569" t="s">
        <v>179</v>
      </c>
      <c r="T4" s="661" t="s">
        <v>177</v>
      </c>
      <c r="U4" s="661" t="s">
        <v>178</v>
      </c>
      <c r="V4" s="661" t="s">
        <v>179</v>
      </c>
    </row>
    <row r="5" spans="1:22" ht="26.25" customHeight="1" x14ac:dyDescent="0.25">
      <c r="A5" s="163" t="s">
        <v>2</v>
      </c>
      <c r="B5" s="946" t="s">
        <v>1</v>
      </c>
      <c r="C5" s="946"/>
      <c r="D5" s="633">
        <f>+H5+K5+N5+T5+Q5</f>
        <v>21275</v>
      </c>
      <c r="E5" s="633">
        <f t="shared" ref="E5:F20" si="0">+I5+L5+O5+U5+R5</f>
        <v>28737</v>
      </c>
      <c r="F5" s="633">
        <f t="shared" si="0"/>
        <v>10997</v>
      </c>
      <c r="G5" s="634">
        <f>F5/E5</f>
        <v>0.38267738455649514</v>
      </c>
      <c r="H5" s="633">
        <v>11611</v>
      </c>
      <c r="I5" s="633">
        <v>18660</v>
      </c>
      <c r="J5" s="633">
        <f>5506</f>
        <v>5506</v>
      </c>
      <c r="K5" s="633">
        <v>5150</v>
      </c>
      <c r="L5" s="633">
        <v>5366</v>
      </c>
      <c r="M5" s="633">
        <v>3155</v>
      </c>
      <c r="N5" s="633">
        <v>2147</v>
      </c>
      <c r="O5" s="633">
        <v>2258</v>
      </c>
      <c r="P5" s="633">
        <v>1197</v>
      </c>
      <c r="Q5" s="633"/>
      <c r="R5" s="633"/>
      <c r="S5" s="633"/>
      <c r="T5" s="663">
        <v>2367</v>
      </c>
      <c r="U5" s="663">
        <v>2453</v>
      </c>
      <c r="V5" s="663">
        <v>1139</v>
      </c>
    </row>
    <row r="6" spans="1:22" ht="15" customHeight="1" x14ac:dyDescent="0.25">
      <c r="A6" s="163" t="s">
        <v>4</v>
      </c>
      <c r="B6" s="946" t="s">
        <v>3</v>
      </c>
      <c r="C6" s="946"/>
      <c r="D6" s="633">
        <f t="shared" ref="D6:F69" si="1">+H6+K6+N6+T6+Q6</f>
        <v>0</v>
      </c>
      <c r="E6" s="633">
        <f t="shared" si="0"/>
        <v>0</v>
      </c>
      <c r="F6" s="633">
        <f t="shared" si="0"/>
        <v>0</v>
      </c>
      <c r="G6" s="634"/>
      <c r="H6" s="633"/>
      <c r="I6" s="633"/>
      <c r="J6" s="633"/>
      <c r="K6" s="633"/>
      <c r="L6" s="633"/>
      <c r="M6" s="633"/>
      <c r="N6" s="633"/>
      <c r="O6" s="633"/>
      <c r="P6" s="633"/>
      <c r="Q6" s="633"/>
      <c r="R6" s="633"/>
      <c r="S6" s="633"/>
      <c r="T6" s="663"/>
      <c r="U6" s="663"/>
      <c r="V6" s="663"/>
    </row>
    <row r="7" spans="1:22" ht="15" customHeight="1" x14ac:dyDescent="0.25">
      <c r="A7" s="163" t="s">
        <v>6</v>
      </c>
      <c r="B7" s="946" t="s">
        <v>5</v>
      </c>
      <c r="C7" s="946"/>
      <c r="D7" s="633">
        <f t="shared" si="1"/>
        <v>0</v>
      </c>
      <c r="E7" s="633">
        <f t="shared" si="0"/>
        <v>0</v>
      </c>
      <c r="F7" s="633">
        <f t="shared" si="0"/>
        <v>0</v>
      </c>
      <c r="G7" s="634"/>
      <c r="H7" s="633"/>
      <c r="I7" s="633"/>
      <c r="J7" s="633"/>
      <c r="K7" s="633"/>
      <c r="L7" s="633"/>
      <c r="M7" s="633"/>
      <c r="N7" s="633"/>
      <c r="O7" s="633"/>
      <c r="P7" s="633"/>
      <c r="Q7" s="633"/>
      <c r="R7" s="633"/>
      <c r="S7" s="633"/>
      <c r="T7" s="663"/>
      <c r="U7" s="663"/>
      <c r="V7" s="663"/>
    </row>
    <row r="8" spans="1:22" ht="27" customHeight="1" x14ac:dyDescent="0.25">
      <c r="A8" s="163" t="s">
        <v>8</v>
      </c>
      <c r="B8" s="946" t="s">
        <v>7</v>
      </c>
      <c r="C8" s="946"/>
      <c r="D8" s="633">
        <f t="shared" si="1"/>
        <v>0</v>
      </c>
      <c r="E8" s="633">
        <f t="shared" si="0"/>
        <v>0</v>
      </c>
      <c r="F8" s="633">
        <f t="shared" si="0"/>
        <v>0</v>
      </c>
      <c r="G8" s="634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63"/>
      <c r="U8" s="663"/>
      <c r="V8" s="663"/>
    </row>
    <row r="9" spans="1:22" ht="15" customHeight="1" x14ac:dyDescent="0.25">
      <c r="A9" s="163" t="s">
        <v>10</v>
      </c>
      <c r="B9" s="946" t="s">
        <v>9</v>
      </c>
      <c r="C9" s="946"/>
      <c r="D9" s="633">
        <f t="shared" si="1"/>
        <v>0</v>
      </c>
      <c r="E9" s="633">
        <f t="shared" si="0"/>
        <v>0</v>
      </c>
      <c r="F9" s="633">
        <f t="shared" si="0"/>
        <v>0</v>
      </c>
      <c r="G9" s="634"/>
      <c r="H9" s="633"/>
      <c r="I9" s="633"/>
      <c r="J9" s="633"/>
      <c r="K9" s="633"/>
      <c r="L9" s="633"/>
      <c r="M9" s="633"/>
      <c r="N9" s="633"/>
      <c r="O9" s="633"/>
      <c r="P9" s="633"/>
      <c r="Q9" s="633"/>
      <c r="R9" s="633"/>
      <c r="S9" s="633"/>
      <c r="T9" s="663"/>
      <c r="U9" s="663"/>
      <c r="V9" s="663"/>
    </row>
    <row r="10" spans="1:22" ht="15" customHeight="1" x14ac:dyDescent="0.25">
      <c r="A10" s="163" t="s">
        <v>12</v>
      </c>
      <c r="B10" s="946" t="s">
        <v>11</v>
      </c>
      <c r="C10" s="946"/>
      <c r="D10" s="633">
        <f t="shared" si="1"/>
        <v>0</v>
      </c>
      <c r="E10" s="633">
        <f t="shared" si="0"/>
        <v>0</v>
      </c>
      <c r="F10" s="633">
        <f t="shared" si="0"/>
        <v>0</v>
      </c>
      <c r="G10" s="634"/>
      <c r="H10" s="633"/>
      <c r="I10" s="633"/>
      <c r="J10" s="633"/>
      <c r="K10" s="633"/>
      <c r="L10" s="633"/>
      <c r="M10" s="633"/>
      <c r="N10" s="633"/>
      <c r="O10" s="633"/>
      <c r="P10" s="633"/>
      <c r="Q10" s="633"/>
      <c r="R10" s="633"/>
      <c r="S10" s="633"/>
      <c r="T10" s="663"/>
      <c r="U10" s="663"/>
      <c r="V10" s="663"/>
    </row>
    <row r="11" spans="1:22" ht="15" customHeight="1" x14ac:dyDescent="0.25">
      <c r="A11" s="163" t="s">
        <v>14</v>
      </c>
      <c r="B11" s="946" t="s">
        <v>13</v>
      </c>
      <c r="C11" s="946"/>
      <c r="D11" s="633">
        <f t="shared" si="1"/>
        <v>420</v>
      </c>
      <c r="E11" s="633">
        <f t="shared" si="0"/>
        <v>1020</v>
      </c>
      <c r="F11" s="633">
        <f t="shared" si="0"/>
        <v>210</v>
      </c>
      <c r="G11" s="634">
        <f t="shared" ref="G11:G17" si="2">F11/E11</f>
        <v>0.20588235294117646</v>
      </c>
      <c r="H11" s="633">
        <v>240</v>
      </c>
      <c r="I11" s="633">
        <v>840</v>
      </c>
      <c r="J11" s="633">
        <v>120</v>
      </c>
      <c r="K11" s="633">
        <v>120</v>
      </c>
      <c r="L11" s="633">
        <v>120</v>
      </c>
      <c r="M11" s="633">
        <v>60</v>
      </c>
      <c r="N11" s="633"/>
      <c r="O11" s="633"/>
      <c r="P11" s="633"/>
      <c r="Q11" s="633"/>
      <c r="R11" s="633"/>
      <c r="S11" s="633"/>
      <c r="T11" s="663">
        <v>60</v>
      </c>
      <c r="U11" s="663">
        <v>60</v>
      </c>
      <c r="V11" s="663">
        <v>30</v>
      </c>
    </row>
    <row r="12" spans="1:22" ht="15" customHeight="1" x14ac:dyDescent="0.25">
      <c r="A12" s="163" t="s">
        <v>16</v>
      </c>
      <c r="B12" s="946" t="s">
        <v>15</v>
      </c>
      <c r="C12" s="946"/>
      <c r="D12" s="633">
        <f t="shared" si="1"/>
        <v>0</v>
      </c>
      <c r="E12" s="633">
        <f t="shared" si="0"/>
        <v>0</v>
      </c>
      <c r="F12" s="633">
        <f t="shared" si="0"/>
        <v>0</v>
      </c>
      <c r="G12" s="634"/>
      <c r="H12" s="633"/>
      <c r="I12" s="633"/>
      <c r="J12" s="633"/>
      <c r="K12" s="633"/>
      <c r="L12" s="633"/>
      <c r="M12" s="633"/>
      <c r="N12" s="633"/>
      <c r="O12" s="633"/>
      <c r="P12" s="633"/>
      <c r="Q12" s="633"/>
      <c r="R12" s="633"/>
      <c r="S12" s="633"/>
      <c r="T12" s="663"/>
      <c r="U12" s="663"/>
      <c r="V12" s="663"/>
    </row>
    <row r="13" spans="1:22" ht="15" customHeight="1" x14ac:dyDescent="0.25">
      <c r="A13" s="163" t="s">
        <v>18</v>
      </c>
      <c r="B13" s="946" t="s">
        <v>17</v>
      </c>
      <c r="C13" s="946"/>
      <c r="D13" s="633">
        <f t="shared" si="1"/>
        <v>723</v>
      </c>
      <c r="E13" s="633">
        <f t="shared" si="0"/>
        <v>723</v>
      </c>
      <c r="F13" s="633">
        <f t="shared" si="0"/>
        <v>44</v>
      </c>
      <c r="G13" s="634">
        <f t="shared" si="2"/>
        <v>6.0857538035961271E-2</v>
      </c>
      <c r="H13" s="633">
        <v>248</v>
      </c>
      <c r="I13" s="633">
        <v>248</v>
      </c>
      <c r="J13" s="633"/>
      <c r="K13" s="633"/>
      <c r="L13" s="633"/>
      <c r="M13" s="633"/>
      <c r="N13" s="633">
        <v>414</v>
      </c>
      <c r="O13" s="633">
        <v>414</v>
      </c>
      <c r="P13" s="633">
        <v>36</v>
      </c>
      <c r="Q13" s="633"/>
      <c r="R13" s="633"/>
      <c r="S13" s="633"/>
      <c r="T13" s="663">
        <v>61</v>
      </c>
      <c r="U13" s="663">
        <v>61</v>
      </c>
      <c r="V13" s="663">
        <v>8</v>
      </c>
    </row>
    <row r="14" spans="1:22" ht="15" customHeight="1" x14ac:dyDescent="0.25">
      <c r="A14" s="163" t="s">
        <v>20</v>
      </c>
      <c r="B14" s="946" t="s">
        <v>19</v>
      </c>
      <c r="C14" s="946"/>
      <c r="D14" s="633">
        <f t="shared" si="1"/>
        <v>0</v>
      </c>
      <c r="E14" s="633">
        <f t="shared" si="0"/>
        <v>0</v>
      </c>
      <c r="F14" s="633">
        <f t="shared" si="0"/>
        <v>0</v>
      </c>
      <c r="G14" s="634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63"/>
      <c r="U14" s="663"/>
      <c r="V14" s="663"/>
    </row>
    <row r="15" spans="1:22" ht="15" customHeight="1" x14ac:dyDescent="0.25">
      <c r="A15" s="163" t="s">
        <v>22</v>
      </c>
      <c r="B15" s="946" t="s">
        <v>21</v>
      </c>
      <c r="C15" s="946"/>
      <c r="D15" s="633">
        <f t="shared" si="1"/>
        <v>41</v>
      </c>
      <c r="E15" s="633">
        <f t="shared" si="0"/>
        <v>534</v>
      </c>
      <c r="F15" s="633">
        <f t="shared" si="0"/>
        <v>246</v>
      </c>
      <c r="G15" s="634">
        <f t="shared" si="2"/>
        <v>0.4606741573033708</v>
      </c>
      <c r="H15" s="633">
        <v>41</v>
      </c>
      <c r="I15" s="633">
        <v>534</v>
      </c>
      <c r="J15" s="633">
        <v>246</v>
      </c>
      <c r="K15" s="633"/>
      <c r="L15" s="633"/>
      <c r="M15" s="633"/>
      <c r="N15" s="633"/>
      <c r="O15" s="633"/>
      <c r="P15" s="633"/>
      <c r="Q15" s="633"/>
      <c r="R15" s="633"/>
      <c r="S15" s="633"/>
      <c r="T15" s="663"/>
      <c r="U15" s="663"/>
      <c r="V15" s="663"/>
    </row>
    <row r="16" spans="1:22" ht="15" customHeight="1" x14ac:dyDescent="0.25">
      <c r="A16" s="163" t="s">
        <v>24</v>
      </c>
      <c r="B16" s="946" t="s">
        <v>23</v>
      </c>
      <c r="C16" s="946"/>
      <c r="D16" s="633">
        <f t="shared" si="1"/>
        <v>0</v>
      </c>
      <c r="E16" s="633">
        <f t="shared" si="0"/>
        <v>0</v>
      </c>
      <c r="F16" s="633">
        <f t="shared" si="0"/>
        <v>0</v>
      </c>
      <c r="G16" s="634"/>
      <c r="H16" s="633"/>
      <c r="I16" s="633"/>
      <c r="J16" s="633"/>
      <c r="K16" s="633"/>
      <c r="L16" s="633"/>
      <c r="M16" s="633"/>
      <c r="N16" s="633"/>
      <c r="O16" s="633"/>
      <c r="P16" s="633"/>
      <c r="Q16" s="633"/>
      <c r="R16" s="633"/>
      <c r="S16" s="633"/>
      <c r="T16" s="663"/>
      <c r="U16" s="663"/>
      <c r="V16" s="663"/>
    </row>
    <row r="17" spans="1:22" ht="23.25" customHeight="1" x14ac:dyDescent="0.25">
      <c r="A17" s="163" t="s">
        <v>25</v>
      </c>
      <c r="B17" s="946" t="s">
        <v>175</v>
      </c>
      <c r="C17" s="946"/>
      <c r="D17" s="633">
        <f t="shared" si="1"/>
        <v>0</v>
      </c>
      <c r="E17" s="633">
        <f t="shared" si="0"/>
        <v>195</v>
      </c>
      <c r="F17" s="633">
        <f t="shared" si="0"/>
        <v>28</v>
      </c>
      <c r="G17" s="634">
        <f t="shared" si="2"/>
        <v>0.14358974358974358</v>
      </c>
      <c r="H17" s="633">
        <v>0</v>
      </c>
      <c r="I17" s="633">
        <v>104</v>
      </c>
      <c r="J17" s="633"/>
      <c r="K17" s="633"/>
      <c r="L17" s="633">
        <v>41</v>
      </c>
      <c r="M17" s="633"/>
      <c r="N17" s="633"/>
      <c r="O17" s="633">
        <v>22</v>
      </c>
      <c r="P17" s="633"/>
      <c r="Q17" s="633"/>
      <c r="R17" s="633"/>
      <c r="S17" s="633"/>
      <c r="T17" s="663"/>
      <c r="U17" s="663">
        <v>28</v>
      </c>
      <c r="V17" s="663">
        <v>28</v>
      </c>
    </row>
    <row r="18" spans="1:22" ht="15" customHeight="1" x14ac:dyDescent="0.25">
      <c r="A18" s="163" t="s">
        <v>25</v>
      </c>
      <c r="B18" s="946" t="s">
        <v>26</v>
      </c>
      <c r="C18" s="946"/>
      <c r="D18" s="633">
        <f t="shared" si="1"/>
        <v>0</v>
      </c>
      <c r="E18" s="633">
        <f t="shared" si="0"/>
        <v>0</v>
      </c>
      <c r="F18" s="633">
        <f t="shared" si="0"/>
        <v>0</v>
      </c>
      <c r="G18" s="634"/>
      <c r="H18" s="633"/>
      <c r="I18" s="633">
        <v>0</v>
      </c>
      <c r="J18" s="633"/>
      <c r="K18" s="633"/>
      <c r="L18" s="633"/>
      <c r="M18" s="633"/>
      <c r="N18" s="633"/>
      <c r="O18" s="633"/>
      <c r="P18" s="633"/>
      <c r="Q18" s="633"/>
      <c r="R18" s="633"/>
      <c r="S18" s="633"/>
      <c r="T18" s="663"/>
      <c r="U18" s="663"/>
      <c r="V18" s="663"/>
    </row>
    <row r="19" spans="1:22" s="665" customFormat="1" ht="15" customHeight="1" x14ac:dyDescent="0.2">
      <c r="A19" s="203" t="s">
        <v>27</v>
      </c>
      <c r="B19" s="947" t="s">
        <v>416</v>
      </c>
      <c r="C19" s="947"/>
      <c r="D19" s="635">
        <f t="shared" si="1"/>
        <v>22459</v>
      </c>
      <c r="E19" s="635">
        <f t="shared" si="0"/>
        <v>31209</v>
      </c>
      <c r="F19" s="635">
        <f t="shared" si="0"/>
        <v>11525</v>
      </c>
      <c r="G19" s="634">
        <f t="shared" ref="G19:G65" si="3">+F19/E19</f>
        <v>0.36928450126566054</v>
      </c>
      <c r="H19" s="635">
        <f>SUM(H5:H18)</f>
        <v>12140</v>
      </c>
      <c r="I19" s="635">
        <f t="shared" ref="I19:V19" si="4">SUM(I5:I18)</f>
        <v>20386</v>
      </c>
      <c r="J19" s="635">
        <f>SUM(J5:J18)</f>
        <v>5872</v>
      </c>
      <c r="K19" s="635">
        <f t="shared" si="4"/>
        <v>5270</v>
      </c>
      <c r="L19" s="635">
        <f t="shared" si="4"/>
        <v>5527</v>
      </c>
      <c r="M19" s="635">
        <f t="shared" si="4"/>
        <v>3215</v>
      </c>
      <c r="N19" s="635">
        <f t="shared" si="4"/>
        <v>2561</v>
      </c>
      <c r="O19" s="635">
        <f>SUM(O5:O18)</f>
        <v>2694</v>
      </c>
      <c r="P19" s="635">
        <f t="shared" si="4"/>
        <v>1233</v>
      </c>
      <c r="Q19" s="635">
        <f t="shared" si="4"/>
        <v>0</v>
      </c>
      <c r="R19" s="635">
        <v>0</v>
      </c>
      <c r="S19" s="635">
        <f t="shared" ref="S19" si="5">SUM(S5:S18)</f>
        <v>0</v>
      </c>
      <c r="T19" s="664">
        <f t="shared" si="4"/>
        <v>2488</v>
      </c>
      <c r="U19" s="664">
        <f>SUM(U5:U18)</f>
        <v>2602</v>
      </c>
      <c r="V19" s="664">
        <f t="shared" si="4"/>
        <v>1205</v>
      </c>
    </row>
    <row r="20" spans="1:22" ht="15" customHeight="1" x14ac:dyDescent="0.25">
      <c r="A20" s="163" t="s">
        <v>29</v>
      </c>
      <c r="B20" s="946" t="s">
        <v>28</v>
      </c>
      <c r="C20" s="946"/>
      <c r="D20" s="633">
        <f t="shared" si="1"/>
        <v>0</v>
      </c>
      <c r="E20" s="633">
        <f t="shared" si="0"/>
        <v>0</v>
      </c>
      <c r="F20" s="633">
        <f t="shared" si="0"/>
        <v>0</v>
      </c>
      <c r="G20" s="634"/>
      <c r="H20" s="633"/>
      <c r="I20" s="633">
        <v>0</v>
      </c>
      <c r="J20" s="633"/>
      <c r="K20" s="633"/>
      <c r="L20" s="633"/>
      <c r="M20" s="633"/>
      <c r="N20" s="633"/>
      <c r="O20" s="633">
        <v>0</v>
      </c>
      <c r="P20" s="633"/>
      <c r="Q20" s="633"/>
      <c r="R20" s="633"/>
      <c r="S20" s="633"/>
      <c r="T20" s="663"/>
      <c r="U20" s="663"/>
      <c r="V20" s="663"/>
    </row>
    <row r="21" spans="1:22" ht="18" customHeight="1" x14ac:dyDescent="0.25">
      <c r="A21" s="163" t="s">
        <v>632</v>
      </c>
      <c r="B21" s="946" t="s">
        <v>30</v>
      </c>
      <c r="C21" s="946"/>
      <c r="D21" s="633">
        <f t="shared" si="1"/>
        <v>1500</v>
      </c>
      <c r="E21" s="633">
        <f t="shared" si="1"/>
        <v>1675</v>
      </c>
      <c r="F21" s="633">
        <f t="shared" si="1"/>
        <v>274</v>
      </c>
      <c r="G21" s="634">
        <f t="shared" ref="G21:G23" si="6">F21/E21</f>
        <v>0.1635820895522388</v>
      </c>
      <c r="H21" s="633">
        <v>1500</v>
      </c>
      <c r="I21" s="633">
        <v>1500</v>
      </c>
      <c r="J21" s="633">
        <v>99</v>
      </c>
      <c r="K21" s="633"/>
      <c r="L21" s="633">
        <v>175</v>
      </c>
      <c r="M21" s="633">
        <v>175</v>
      </c>
      <c r="N21" s="633"/>
      <c r="O21" s="633"/>
      <c r="P21" s="633"/>
      <c r="Q21" s="633"/>
      <c r="R21" s="633"/>
      <c r="S21" s="633"/>
      <c r="T21" s="663"/>
      <c r="U21" s="663"/>
      <c r="V21" s="663"/>
    </row>
    <row r="22" spans="1:22" ht="15" customHeight="1" x14ac:dyDescent="0.25">
      <c r="A22" s="163" t="s">
        <v>32</v>
      </c>
      <c r="B22" s="946" t="s">
        <v>31</v>
      </c>
      <c r="C22" s="946"/>
      <c r="D22" s="633">
        <f t="shared" si="1"/>
        <v>30</v>
      </c>
      <c r="E22" s="633">
        <f t="shared" si="1"/>
        <v>168</v>
      </c>
      <c r="F22" s="633">
        <f t="shared" si="1"/>
        <v>75</v>
      </c>
      <c r="G22" s="634">
        <f t="shared" si="6"/>
        <v>0.44642857142857145</v>
      </c>
      <c r="H22" s="633">
        <v>30</v>
      </c>
      <c r="I22" s="633">
        <v>96</v>
      </c>
      <c r="J22" s="633">
        <v>3</v>
      </c>
      <c r="K22" s="633"/>
      <c r="L22" s="633">
        <v>72</v>
      </c>
      <c r="M22" s="633">
        <v>72</v>
      </c>
      <c r="N22" s="633"/>
      <c r="O22" s="633">
        <v>0</v>
      </c>
      <c r="P22" s="633"/>
      <c r="Q22" s="633"/>
      <c r="R22" s="633"/>
      <c r="S22" s="633"/>
      <c r="T22" s="663"/>
      <c r="U22" s="663"/>
      <c r="V22" s="663"/>
    </row>
    <row r="23" spans="1:22" s="665" customFormat="1" ht="15" customHeight="1" x14ac:dyDescent="0.2">
      <c r="A23" s="203" t="s">
        <v>33</v>
      </c>
      <c r="B23" s="947" t="s">
        <v>417</v>
      </c>
      <c r="C23" s="947"/>
      <c r="D23" s="635">
        <f t="shared" si="1"/>
        <v>1530</v>
      </c>
      <c r="E23" s="635">
        <f t="shared" si="1"/>
        <v>1843</v>
      </c>
      <c r="F23" s="635">
        <f t="shared" si="1"/>
        <v>349</v>
      </c>
      <c r="G23" s="634">
        <f t="shared" si="6"/>
        <v>0.1893651654910472</v>
      </c>
      <c r="H23" s="635">
        <f>SUM(H21:H22)</f>
        <v>1530</v>
      </c>
      <c r="I23" s="635">
        <f>SUM(I20:I22)</f>
        <v>1596</v>
      </c>
      <c r="J23" s="635">
        <f t="shared" ref="J23:V23" si="7">SUM(J20:J22)</f>
        <v>102</v>
      </c>
      <c r="K23" s="635">
        <f t="shared" si="7"/>
        <v>0</v>
      </c>
      <c r="L23" s="635">
        <f t="shared" si="7"/>
        <v>247</v>
      </c>
      <c r="M23" s="635">
        <f t="shared" si="7"/>
        <v>247</v>
      </c>
      <c r="N23" s="635">
        <f t="shared" si="7"/>
        <v>0</v>
      </c>
      <c r="O23" s="635">
        <f t="shared" si="7"/>
        <v>0</v>
      </c>
      <c r="P23" s="635">
        <f t="shared" si="7"/>
        <v>0</v>
      </c>
      <c r="Q23" s="635">
        <f t="shared" si="7"/>
        <v>0</v>
      </c>
      <c r="R23" s="635">
        <v>0</v>
      </c>
      <c r="S23" s="635">
        <f t="shared" ref="S23" si="8">SUM(S20:S22)</f>
        <v>0</v>
      </c>
      <c r="T23" s="664">
        <f t="shared" si="7"/>
        <v>0</v>
      </c>
      <c r="U23" s="664">
        <v>0</v>
      </c>
      <c r="V23" s="664">
        <f t="shared" si="7"/>
        <v>0</v>
      </c>
    </row>
    <row r="24" spans="1:22" s="665" customFormat="1" ht="15" customHeight="1" x14ac:dyDescent="0.2">
      <c r="A24" s="203" t="s">
        <v>34</v>
      </c>
      <c r="B24" s="947" t="s">
        <v>418</v>
      </c>
      <c r="C24" s="947"/>
      <c r="D24" s="635">
        <f t="shared" si="1"/>
        <v>23989</v>
      </c>
      <c r="E24" s="635">
        <f>+I24+L24+O24+U24+R24</f>
        <v>33052</v>
      </c>
      <c r="F24" s="635">
        <f t="shared" si="1"/>
        <v>11874</v>
      </c>
      <c r="G24" s="634">
        <f t="shared" si="3"/>
        <v>0.35925208761950866</v>
      </c>
      <c r="H24" s="635">
        <f t="shared" ref="H24:V24" si="9">+H23+H19</f>
        <v>13670</v>
      </c>
      <c r="I24" s="635">
        <f t="shared" si="9"/>
        <v>21982</v>
      </c>
      <c r="J24" s="635">
        <f t="shared" si="9"/>
        <v>5974</v>
      </c>
      <c r="K24" s="635">
        <f t="shared" si="9"/>
        <v>5270</v>
      </c>
      <c r="L24" s="635">
        <f t="shared" si="9"/>
        <v>5774</v>
      </c>
      <c r="M24" s="635">
        <f t="shared" si="9"/>
        <v>3462</v>
      </c>
      <c r="N24" s="635">
        <f t="shared" si="9"/>
        <v>2561</v>
      </c>
      <c r="O24" s="635">
        <f t="shared" si="9"/>
        <v>2694</v>
      </c>
      <c r="P24" s="635">
        <f t="shared" si="9"/>
        <v>1233</v>
      </c>
      <c r="Q24" s="635">
        <f t="shared" si="9"/>
        <v>0</v>
      </c>
      <c r="R24" s="635">
        <v>0</v>
      </c>
      <c r="S24" s="635">
        <f t="shared" ref="S24" si="10">+S23+S19</f>
        <v>0</v>
      </c>
      <c r="T24" s="664">
        <f t="shared" si="9"/>
        <v>2488</v>
      </c>
      <c r="U24" s="664">
        <f t="shared" si="9"/>
        <v>2602</v>
      </c>
      <c r="V24" s="664">
        <f t="shared" si="9"/>
        <v>1205</v>
      </c>
    </row>
    <row r="25" spans="1:22" x14ac:dyDescent="0.25">
      <c r="A25" s="714"/>
      <c r="B25" s="726"/>
      <c r="C25" s="726"/>
      <c r="D25" s="420"/>
      <c r="E25" s="420"/>
      <c r="F25" s="420"/>
      <c r="G25" s="715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667"/>
      <c r="U25" s="667"/>
      <c r="V25" s="667"/>
    </row>
    <row r="26" spans="1:22" s="665" customFormat="1" ht="26.25" customHeight="1" x14ac:dyDescent="0.2">
      <c r="A26" s="203" t="s">
        <v>35</v>
      </c>
      <c r="B26" s="947" t="s">
        <v>419</v>
      </c>
      <c r="C26" s="947"/>
      <c r="D26" s="204">
        <f t="shared" si="1"/>
        <v>4688</v>
      </c>
      <c r="E26" s="204">
        <f t="shared" si="1"/>
        <v>6571</v>
      </c>
      <c r="F26" s="204">
        <f t="shared" si="1"/>
        <v>2345</v>
      </c>
      <c r="G26" s="337">
        <f t="shared" si="3"/>
        <v>0.35687110028914931</v>
      </c>
      <c r="H26" s="204">
        <v>2722</v>
      </c>
      <c r="I26" s="204">
        <f t="shared" ref="I26:V26" si="11">SUM(I27:I31)</f>
        <v>4504</v>
      </c>
      <c r="J26" s="204">
        <f t="shared" si="11"/>
        <v>1302</v>
      </c>
      <c r="K26" s="204">
        <f t="shared" si="11"/>
        <v>1056</v>
      </c>
      <c r="L26" s="204">
        <f t="shared" si="11"/>
        <v>1107</v>
      </c>
      <c r="M26" s="204">
        <f>SUM(M27:M31)</f>
        <v>477</v>
      </c>
      <c r="N26" s="204">
        <f t="shared" si="11"/>
        <v>423</v>
      </c>
      <c r="O26" s="204">
        <f>SUM(O27:O31)</f>
        <v>450</v>
      </c>
      <c r="P26" s="204">
        <f t="shared" si="11"/>
        <v>238</v>
      </c>
      <c r="Q26" s="204">
        <f t="shared" si="11"/>
        <v>0</v>
      </c>
      <c r="R26" s="204">
        <v>0</v>
      </c>
      <c r="S26" s="204">
        <f t="shared" ref="S26" si="12">SUM(S27:S31)</f>
        <v>0</v>
      </c>
      <c r="T26" s="664">
        <v>487</v>
      </c>
      <c r="U26" s="664">
        <f>SUM(U27:U31)</f>
        <v>510</v>
      </c>
      <c r="V26" s="664">
        <f t="shared" si="11"/>
        <v>328</v>
      </c>
    </row>
    <row r="27" spans="1:22" ht="25.5" customHeight="1" x14ac:dyDescent="0.25">
      <c r="A27" s="164" t="s">
        <v>35</v>
      </c>
      <c r="B27" s="666"/>
      <c r="C27" s="727" t="s">
        <v>36</v>
      </c>
      <c r="D27" s="202">
        <f t="shared" si="1"/>
        <v>1966</v>
      </c>
      <c r="E27" s="202">
        <f t="shared" si="1"/>
        <v>6414</v>
      </c>
      <c r="F27" s="202">
        <f t="shared" si="1"/>
        <v>2305</v>
      </c>
      <c r="G27" s="337">
        <f t="shared" ref="G27:G31" si="13">F27/E27</f>
        <v>0.35937012784533834</v>
      </c>
      <c r="H27" s="202"/>
      <c r="I27" s="202">
        <v>4409</v>
      </c>
      <c r="J27" s="202">
        <v>1276</v>
      </c>
      <c r="K27" s="202">
        <v>1056</v>
      </c>
      <c r="L27" s="202">
        <v>1066</v>
      </c>
      <c r="M27" s="202">
        <v>467</v>
      </c>
      <c r="N27" s="202">
        <v>423</v>
      </c>
      <c r="O27" s="202">
        <v>450</v>
      </c>
      <c r="P27" s="202">
        <v>238</v>
      </c>
      <c r="Q27" s="202"/>
      <c r="R27" s="202"/>
      <c r="S27" s="202"/>
      <c r="T27" s="663">
        <v>487</v>
      </c>
      <c r="U27" s="663">
        <v>489</v>
      </c>
      <c r="V27" s="663">
        <v>324</v>
      </c>
    </row>
    <row r="28" spans="1:22" ht="25.5" customHeight="1" x14ac:dyDescent="0.25">
      <c r="A28" s="164" t="s">
        <v>35</v>
      </c>
      <c r="B28" s="666"/>
      <c r="C28" s="727" t="s">
        <v>37</v>
      </c>
      <c r="D28" s="202">
        <f t="shared" si="1"/>
        <v>0</v>
      </c>
      <c r="E28" s="202">
        <f t="shared" si="1"/>
        <v>0</v>
      </c>
      <c r="F28" s="202">
        <f t="shared" si="1"/>
        <v>0</v>
      </c>
      <c r="G28" s="337"/>
      <c r="H28" s="202"/>
      <c r="I28" s="202"/>
      <c r="J28" s="202"/>
      <c r="K28" s="202"/>
      <c r="L28" s="202"/>
      <c r="M28" s="202"/>
      <c r="N28" s="202"/>
      <c r="O28" s="202">
        <v>0</v>
      </c>
      <c r="P28" s="202"/>
      <c r="Q28" s="202"/>
      <c r="R28" s="202"/>
      <c r="S28" s="202"/>
      <c r="T28" s="663"/>
      <c r="U28" s="663"/>
      <c r="V28" s="663"/>
    </row>
    <row r="29" spans="1:22" ht="25.5" customHeight="1" x14ac:dyDescent="0.25">
      <c r="A29" s="164" t="s">
        <v>35</v>
      </c>
      <c r="B29" s="666"/>
      <c r="C29" s="727" t="s">
        <v>38</v>
      </c>
      <c r="D29" s="202">
        <f t="shared" si="1"/>
        <v>0</v>
      </c>
      <c r="E29" s="202">
        <f t="shared" si="1"/>
        <v>77</v>
      </c>
      <c r="F29" s="202">
        <f t="shared" si="1"/>
        <v>20</v>
      </c>
      <c r="G29" s="337">
        <f t="shared" si="13"/>
        <v>0.25974025974025972</v>
      </c>
      <c r="H29" s="202"/>
      <c r="I29" s="202">
        <v>47</v>
      </c>
      <c r="J29" s="202">
        <v>13</v>
      </c>
      <c r="K29" s="202"/>
      <c r="L29" s="202">
        <v>20</v>
      </c>
      <c r="M29" s="202">
        <v>5</v>
      </c>
      <c r="N29" s="202"/>
      <c r="O29" s="202">
        <v>0</v>
      </c>
      <c r="P29" s="202"/>
      <c r="Q29" s="202"/>
      <c r="R29" s="202"/>
      <c r="S29" s="202"/>
      <c r="T29" s="663"/>
      <c r="U29" s="663">
        <v>10</v>
      </c>
      <c r="V29" s="663">
        <v>2</v>
      </c>
    </row>
    <row r="30" spans="1:22" ht="25.5" customHeight="1" x14ac:dyDescent="0.25">
      <c r="A30" s="164" t="s">
        <v>35</v>
      </c>
      <c r="B30" s="666"/>
      <c r="C30" s="727" t="s">
        <v>39</v>
      </c>
      <c r="D30" s="202">
        <f t="shared" si="1"/>
        <v>0</v>
      </c>
      <c r="E30" s="202">
        <f t="shared" si="1"/>
        <v>0</v>
      </c>
      <c r="F30" s="202">
        <f t="shared" si="1"/>
        <v>2</v>
      </c>
      <c r="G30" s="337"/>
      <c r="H30" s="202"/>
      <c r="I30" s="202"/>
      <c r="J30" s="202"/>
      <c r="K30" s="202"/>
      <c r="L30" s="202"/>
      <c r="M30" s="202"/>
      <c r="N30" s="202"/>
      <c r="O30" s="202">
        <v>0</v>
      </c>
      <c r="P30" s="202"/>
      <c r="Q30" s="202"/>
      <c r="R30" s="202"/>
      <c r="S30" s="202"/>
      <c r="T30" s="663"/>
      <c r="U30" s="663"/>
      <c r="V30" s="663">
        <v>2</v>
      </c>
    </row>
    <row r="31" spans="1:22" x14ac:dyDescent="0.25">
      <c r="A31" s="164" t="s">
        <v>35</v>
      </c>
      <c r="B31" s="666"/>
      <c r="C31" s="727" t="s">
        <v>40</v>
      </c>
      <c r="D31" s="202">
        <f t="shared" si="1"/>
        <v>0</v>
      </c>
      <c r="E31" s="202">
        <f t="shared" si="1"/>
        <v>80</v>
      </c>
      <c r="F31" s="202">
        <f t="shared" si="1"/>
        <v>18</v>
      </c>
      <c r="G31" s="337">
        <f t="shared" si="13"/>
        <v>0.22500000000000001</v>
      </c>
      <c r="H31" s="202"/>
      <c r="I31" s="202">
        <v>48</v>
      </c>
      <c r="J31" s="202">
        <v>13</v>
      </c>
      <c r="K31" s="202"/>
      <c r="L31" s="202">
        <v>21</v>
      </c>
      <c r="M31" s="202">
        <v>5</v>
      </c>
      <c r="N31" s="202"/>
      <c r="O31" s="202">
        <v>0</v>
      </c>
      <c r="P31" s="202"/>
      <c r="Q31" s="202"/>
      <c r="R31" s="202"/>
      <c r="S31" s="202"/>
      <c r="T31" s="663"/>
      <c r="U31" s="663">
        <v>11</v>
      </c>
      <c r="V31" s="663">
        <v>0</v>
      </c>
    </row>
    <row r="32" spans="1:22" ht="12.75" customHeight="1" x14ac:dyDescent="0.25">
      <c r="A32" s="718"/>
      <c r="B32" s="719"/>
      <c r="C32" s="728"/>
      <c r="D32" s="420"/>
      <c r="E32" s="420"/>
      <c r="F32" s="420"/>
      <c r="G32" s="715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667"/>
      <c r="U32" s="667"/>
      <c r="V32" s="667"/>
    </row>
    <row r="33" spans="1:22" x14ac:dyDescent="0.25">
      <c r="A33" s="163" t="s">
        <v>42</v>
      </c>
      <c r="B33" s="725" t="s">
        <v>41</v>
      </c>
      <c r="C33" s="729"/>
      <c r="D33" s="202">
        <f t="shared" si="1"/>
        <v>1540</v>
      </c>
      <c r="E33" s="202">
        <f t="shared" si="1"/>
        <v>1600</v>
      </c>
      <c r="F33" s="202">
        <f t="shared" si="1"/>
        <v>456</v>
      </c>
      <c r="G33" s="335">
        <f t="shared" si="3"/>
        <v>0.28499999999999998</v>
      </c>
      <c r="H33" s="202">
        <v>730</v>
      </c>
      <c r="I33" s="202">
        <v>766</v>
      </c>
      <c r="J33" s="202">
        <v>330</v>
      </c>
      <c r="K33" s="202">
        <v>280</v>
      </c>
      <c r="L33" s="202">
        <v>280</v>
      </c>
      <c r="M33" s="202">
        <v>2</v>
      </c>
      <c r="N33" s="202"/>
      <c r="O33" s="202">
        <v>7</v>
      </c>
      <c r="P33" s="202">
        <v>0</v>
      </c>
      <c r="Q33" s="202"/>
      <c r="R33" s="202">
        <v>530</v>
      </c>
      <c r="S33" s="202">
        <v>107</v>
      </c>
      <c r="T33" s="663">
        <v>530</v>
      </c>
      <c r="U33" s="663">
        <v>17</v>
      </c>
      <c r="V33" s="663">
        <v>17</v>
      </c>
    </row>
    <row r="34" spans="1:22" ht="15" customHeight="1" x14ac:dyDescent="0.25">
      <c r="A34" s="163" t="s">
        <v>44</v>
      </c>
      <c r="B34" s="946" t="s">
        <v>43</v>
      </c>
      <c r="C34" s="946"/>
      <c r="D34" s="573">
        <f t="shared" si="1"/>
        <v>570</v>
      </c>
      <c r="E34" s="573">
        <f t="shared" si="1"/>
        <v>621</v>
      </c>
      <c r="F34" s="573">
        <f t="shared" si="1"/>
        <v>278</v>
      </c>
      <c r="G34" s="574">
        <f t="shared" si="3"/>
        <v>0.44766505636070852</v>
      </c>
      <c r="H34" s="573">
        <v>470</v>
      </c>
      <c r="I34" s="573">
        <v>521</v>
      </c>
      <c r="J34" s="202">
        <v>242</v>
      </c>
      <c r="K34" s="202">
        <v>100</v>
      </c>
      <c r="L34" s="202">
        <v>100</v>
      </c>
      <c r="M34" s="202">
        <v>36</v>
      </c>
      <c r="N34" s="202"/>
      <c r="O34" s="202"/>
      <c r="P34" s="202"/>
      <c r="Q34" s="202"/>
      <c r="R34" s="202"/>
      <c r="S34" s="202"/>
      <c r="T34" s="663"/>
      <c r="U34" s="663"/>
      <c r="V34" s="663"/>
    </row>
    <row r="35" spans="1:22" ht="15" customHeight="1" x14ac:dyDescent="0.25">
      <c r="A35" s="163" t="s">
        <v>46</v>
      </c>
      <c r="B35" s="946" t="s">
        <v>45</v>
      </c>
      <c r="C35" s="946"/>
      <c r="D35" s="573">
        <f t="shared" si="1"/>
        <v>0</v>
      </c>
      <c r="E35" s="573">
        <f t="shared" si="1"/>
        <v>0</v>
      </c>
      <c r="F35" s="573">
        <f t="shared" si="1"/>
        <v>0</v>
      </c>
      <c r="G35" s="574"/>
      <c r="H35" s="573"/>
      <c r="I35" s="573">
        <v>0</v>
      </c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663"/>
      <c r="U35" s="663"/>
      <c r="V35" s="663"/>
    </row>
    <row r="36" spans="1:22" s="708" customFormat="1" ht="15" customHeight="1" x14ac:dyDescent="0.2">
      <c r="A36" s="203" t="s">
        <v>47</v>
      </c>
      <c r="B36" s="947" t="s">
        <v>420</v>
      </c>
      <c r="C36" s="947"/>
      <c r="D36" s="575">
        <f t="shared" si="1"/>
        <v>2110</v>
      </c>
      <c r="E36" s="575">
        <f t="shared" si="1"/>
        <v>2221</v>
      </c>
      <c r="F36" s="575">
        <f t="shared" si="1"/>
        <v>734</v>
      </c>
      <c r="G36" s="576">
        <f t="shared" si="3"/>
        <v>0.33048176497073389</v>
      </c>
      <c r="H36" s="575">
        <f t="shared" ref="H36:T36" si="14">SUM(H33:H35)</f>
        <v>1200</v>
      </c>
      <c r="I36" s="575">
        <f t="shared" si="14"/>
        <v>1287</v>
      </c>
      <c r="J36" s="204">
        <f t="shared" si="14"/>
        <v>572</v>
      </c>
      <c r="K36" s="204">
        <f t="shared" si="14"/>
        <v>380</v>
      </c>
      <c r="L36" s="204">
        <f>SUM(L33:L35)</f>
        <v>380</v>
      </c>
      <c r="M36" s="204">
        <f t="shared" si="14"/>
        <v>38</v>
      </c>
      <c r="N36" s="204">
        <f t="shared" si="14"/>
        <v>0</v>
      </c>
      <c r="O36" s="204">
        <f>SUM(O33:O35)</f>
        <v>7</v>
      </c>
      <c r="P36" s="204">
        <f t="shared" si="14"/>
        <v>0</v>
      </c>
      <c r="Q36" s="204">
        <f t="shared" si="14"/>
        <v>0</v>
      </c>
      <c r="R36" s="204">
        <f>SUM(R33:R35)</f>
        <v>530</v>
      </c>
      <c r="S36" s="204">
        <f t="shared" ref="S36" si="15">SUM(S33:S35)</f>
        <v>107</v>
      </c>
      <c r="T36" s="707">
        <f t="shared" si="14"/>
        <v>530</v>
      </c>
      <c r="U36" s="707">
        <f>SUM(U32:U35)</f>
        <v>17</v>
      </c>
      <c r="V36" s="707">
        <f>SUM(V32:V35)</f>
        <v>17</v>
      </c>
    </row>
    <row r="37" spans="1:22" s="706" customFormat="1" ht="15" customHeight="1" x14ac:dyDescent="0.25">
      <c r="A37" s="163" t="s">
        <v>49</v>
      </c>
      <c r="B37" s="946" t="s">
        <v>48</v>
      </c>
      <c r="C37" s="946"/>
      <c r="D37" s="573">
        <f t="shared" si="1"/>
        <v>340</v>
      </c>
      <c r="E37" s="573">
        <f t="shared" si="1"/>
        <v>375</v>
      </c>
      <c r="F37" s="573">
        <f t="shared" si="1"/>
        <v>194</v>
      </c>
      <c r="G37" s="574">
        <f t="shared" si="3"/>
        <v>0.51733333333333331</v>
      </c>
      <c r="H37" s="573">
        <v>240</v>
      </c>
      <c r="I37" s="573">
        <v>240</v>
      </c>
      <c r="J37" s="202">
        <v>75</v>
      </c>
      <c r="K37" s="202">
        <v>0</v>
      </c>
      <c r="L37" s="202">
        <v>35</v>
      </c>
      <c r="M37" s="202">
        <v>35</v>
      </c>
      <c r="N37" s="202"/>
      <c r="O37" s="202"/>
      <c r="P37" s="202"/>
      <c r="Q37" s="202"/>
      <c r="R37" s="202"/>
      <c r="S37" s="202"/>
      <c r="T37" s="705">
        <v>100</v>
      </c>
      <c r="U37" s="705">
        <v>100</v>
      </c>
      <c r="V37" s="705">
        <v>84</v>
      </c>
    </row>
    <row r="38" spans="1:22" ht="15" customHeight="1" x14ac:dyDescent="0.25">
      <c r="A38" s="163" t="s">
        <v>51</v>
      </c>
      <c r="B38" s="946" t="s">
        <v>50</v>
      </c>
      <c r="C38" s="946"/>
      <c r="D38" s="573">
        <f t="shared" si="1"/>
        <v>324</v>
      </c>
      <c r="E38" s="573">
        <f t="shared" si="1"/>
        <v>289</v>
      </c>
      <c r="F38" s="573">
        <f t="shared" si="1"/>
        <v>110</v>
      </c>
      <c r="G38" s="574">
        <f t="shared" si="3"/>
        <v>0.38062283737024222</v>
      </c>
      <c r="H38" s="573">
        <v>180</v>
      </c>
      <c r="I38" s="573">
        <v>180</v>
      </c>
      <c r="J38" s="202">
        <v>59</v>
      </c>
      <c r="K38" s="202">
        <v>62</v>
      </c>
      <c r="L38" s="202">
        <v>27</v>
      </c>
      <c r="M38" s="202">
        <v>24</v>
      </c>
      <c r="N38" s="202"/>
      <c r="O38" s="202"/>
      <c r="P38" s="202"/>
      <c r="Q38" s="202"/>
      <c r="R38" s="202"/>
      <c r="S38" s="202"/>
      <c r="T38" s="663">
        <v>82</v>
      </c>
      <c r="U38" s="663">
        <v>82</v>
      </c>
      <c r="V38" s="663">
        <v>27</v>
      </c>
    </row>
    <row r="39" spans="1:22" s="708" customFormat="1" ht="15" customHeight="1" x14ac:dyDescent="0.2">
      <c r="A39" s="203" t="s">
        <v>52</v>
      </c>
      <c r="B39" s="947" t="s">
        <v>421</v>
      </c>
      <c r="C39" s="947"/>
      <c r="D39" s="575">
        <f t="shared" si="1"/>
        <v>664</v>
      </c>
      <c r="E39" s="575">
        <f t="shared" si="1"/>
        <v>664</v>
      </c>
      <c r="F39" s="575">
        <f t="shared" si="1"/>
        <v>304</v>
      </c>
      <c r="G39" s="576">
        <f t="shared" si="3"/>
        <v>0.45783132530120479</v>
      </c>
      <c r="H39" s="575">
        <f t="shared" ref="H39:T39" si="16">+H38+H37</f>
        <v>420</v>
      </c>
      <c r="I39" s="575">
        <f>SUM(I37:I38)</f>
        <v>420</v>
      </c>
      <c r="J39" s="204">
        <f t="shared" si="16"/>
        <v>134</v>
      </c>
      <c r="K39" s="204">
        <f t="shared" si="16"/>
        <v>62</v>
      </c>
      <c r="L39" s="204">
        <f>SUM(L37:L38)</f>
        <v>62</v>
      </c>
      <c r="M39" s="204">
        <f t="shared" si="16"/>
        <v>59</v>
      </c>
      <c r="N39" s="204">
        <f t="shared" si="16"/>
        <v>0</v>
      </c>
      <c r="O39" s="204">
        <v>0</v>
      </c>
      <c r="P39" s="204">
        <f t="shared" si="16"/>
        <v>0</v>
      </c>
      <c r="Q39" s="204">
        <f t="shared" si="16"/>
        <v>0</v>
      </c>
      <c r="R39" s="204">
        <v>0</v>
      </c>
      <c r="S39" s="204">
        <f t="shared" ref="S39" si="17">+S38+S37</f>
        <v>0</v>
      </c>
      <c r="T39" s="707">
        <f t="shared" si="16"/>
        <v>182</v>
      </c>
      <c r="U39" s="707">
        <f>SUM(U37:U38)</f>
        <v>182</v>
      </c>
      <c r="V39" s="707">
        <f>SUM(V37:V38)</f>
        <v>111</v>
      </c>
    </row>
    <row r="40" spans="1:22" s="706" customFormat="1" ht="15" customHeight="1" x14ac:dyDescent="0.25">
      <c r="A40" s="163" t="s">
        <v>54</v>
      </c>
      <c r="B40" s="946" t="s">
        <v>53</v>
      </c>
      <c r="C40" s="946"/>
      <c r="D40" s="573">
        <f t="shared" si="1"/>
        <v>0</v>
      </c>
      <c r="E40" s="573">
        <f t="shared" si="1"/>
        <v>0</v>
      </c>
      <c r="F40" s="573">
        <f t="shared" si="1"/>
        <v>0</v>
      </c>
      <c r="G40" s="574"/>
      <c r="H40" s="573"/>
      <c r="I40" s="573">
        <v>0</v>
      </c>
      <c r="J40" s="202"/>
      <c r="K40" s="202"/>
      <c r="L40" s="202">
        <v>0</v>
      </c>
      <c r="M40" s="202"/>
      <c r="N40" s="202"/>
      <c r="O40" s="202"/>
      <c r="P40" s="202"/>
      <c r="Q40" s="202"/>
      <c r="R40" s="202">
        <v>0</v>
      </c>
      <c r="S40" s="202"/>
      <c r="T40" s="705"/>
      <c r="U40" s="705">
        <v>0</v>
      </c>
      <c r="V40" s="705"/>
    </row>
    <row r="41" spans="1:22" ht="15" customHeight="1" x14ac:dyDescent="0.25">
      <c r="A41" s="163" t="s">
        <v>56</v>
      </c>
      <c r="B41" s="946" t="s">
        <v>55</v>
      </c>
      <c r="C41" s="946"/>
      <c r="D41" s="573">
        <f t="shared" si="1"/>
        <v>0</v>
      </c>
      <c r="E41" s="573">
        <f t="shared" si="1"/>
        <v>222</v>
      </c>
      <c r="F41" s="573">
        <f t="shared" si="1"/>
        <v>87</v>
      </c>
      <c r="G41" s="574">
        <f t="shared" si="3"/>
        <v>0.39189189189189189</v>
      </c>
      <c r="H41" s="573"/>
      <c r="I41" s="573">
        <v>145</v>
      </c>
      <c r="J41" s="202">
        <v>10</v>
      </c>
      <c r="K41" s="202"/>
      <c r="L41" s="202">
        <v>77</v>
      </c>
      <c r="M41" s="202">
        <v>77</v>
      </c>
      <c r="N41" s="202"/>
      <c r="O41" s="202"/>
      <c r="P41" s="202"/>
      <c r="Q41" s="202"/>
      <c r="R41" s="202"/>
      <c r="S41" s="202"/>
      <c r="T41" s="663"/>
      <c r="U41" s="663"/>
      <c r="V41" s="663"/>
    </row>
    <row r="42" spans="1:22" ht="15" customHeight="1" x14ac:dyDescent="0.25">
      <c r="A42" s="163" t="s">
        <v>57</v>
      </c>
      <c r="B42" s="946" t="s">
        <v>422</v>
      </c>
      <c r="C42" s="946"/>
      <c r="D42" s="573">
        <f t="shared" si="1"/>
        <v>250</v>
      </c>
      <c r="E42" s="573">
        <f t="shared" si="1"/>
        <v>873</v>
      </c>
      <c r="F42" s="573">
        <f t="shared" si="1"/>
        <v>869</v>
      </c>
      <c r="G42" s="574">
        <f t="shared" si="3"/>
        <v>0.99541809851088203</v>
      </c>
      <c r="H42" s="573">
        <v>250</v>
      </c>
      <c r="I42" s="573">
        <v>873</v>
      </c>
      <c r="J42" s="202">
        <v>869</v>
      </c>
      <c r="K42" s="202"/>
      <c r="L42" s="202"/>
      <c r="M42" s="202"/>
      <c r="N42" s="202"/>
      <c r="O42" s="202"/>
      <c r="P42" s="202"/>
      <c r="Q42" s="202"/>
      <c r="R42" s="202">
        <v>0</v>
      </c>
      <c r="S42" s="202"/>
      <c r="T42" s="663"/>
      <c r="U42" s="663">
        <v>0</v>
      </c>
      <c r="V42" s="663"/>
    </row>
    <row r="43" spans="1:22" ht="15" customHeight="1" x14ac:dyDescent="0.25">
      <c r="A43" s="163" t="s">
        <v>59</v>
      </c>
      <c r="B43" s="946" t="s">
        <v>58</v>
      </c>
      <c r="C43" s="946"/>
      <c r="D43" s="573">
        <f t="shared" si="1"/>
        <v>50</v>
      </c>
      <c r="E43" s="573">
        <f t="shared" si="1"/>
        <v>96</v>
      </c>
      <c r="F43" s="573">
        <f t="shared" si="1"/>
        <v>0</v>
      </c>
      <c r="G43" s="574"/>
      <c r="H43" s="573">
        <v>50</v>
      </c>
      <c r="I43" s="573">
        <v>50</v>
      </c>
      <c r="J43" s="202"/>
      <c r="K43" s="202">
        <v>0</v>
      </c>
      <c r="L43" s="202"/>
      <c r="M43" s="202"/>
      <c r="N43" s="202"/>
      <c r="O43" s="202"/>
      <c r="P43" s="202"/>
      <c r="Q43" s="202"/>
      <c r="R43" s="202">
        <v>0</v>
      </c>
      <c r="S43" s="202"/>
      <c r="T43" s="663"/>
      <c r="U43" s="663">
        <v>46</v>
      </c>
      <c r="V43" s="663"/>
    </row>
    <row r="44" spans="1:22" ht="15" customHeight="1" x14ac:dyDescent="0.25">
      <c r="A44" s="163" t="s">
        <v>60</v>
      </c>
      <c r="B44" s="946" t="s">
        <v>166</v>
      </c>
      <c r="C44" s="946"/>
      <c r="D44" s="573">
        <f t="shared" si="1"/>
        <v>0</v>
      </c>
      <c r="E44" s="573">
        <f t="shared" si="1"/>
        <v>41</v>
      </c>
      <c r="F44" s="573">
        <f t="shared" si="1"/>
        <v>32</v>
      </c>
      <c r="G44" s="574">
        <f t="shared" si="3"/>
        <v>0.78048780487804881</v>
      </c>
      <c r="H44" s="573"/>
      <c r="I44" s="573">
        <f>25+16</f>
        <v>41</v>
      </c>
      <c r="J44" s="202">
        <v>32</v>
      </c>
      <c r="K44" s="202"/>
      <c r="L44" s="202"/>
      <c r="M44" s="202"/>
      <c r="N44" s="202"/>
      <c r="O44" s="202"/>
      <c r="P44" s="202"/>
      <c r="Q44" s="202"/>
      <c r="R44" s="202">
        <v>0</v>
      </c>
      <c r="S44" s="202"/>
      <c r="T44" s="663"/>
      <c r="U44" s="663">
        <v>0</v>
      </c>
      <c r="V44" s="663"/>
    </row>
    <row r="45" spans="1:22" ht="15" hidden="1" customHeight="1" x14ac:dyDescent="0.25">
      <c r="A45" s="163" t="s">
        <v>60</v>
      </c>
      <c r="B45" s="942" t="s">
        <v>61</v>
      </c>
      <c r="C45" s="943"/>
      <c r="D45" s="202">
        <f t="shared" si="1"/>
        <v>0</v>
      </c>
      <c r="E45" s="202">
        <f t="shared" si="1"/>
        <v>0</v>
      </c>
      <c r="F45" s="202">
        <f t="shared" si="1"/>
        <v>0</v>
      </c>
      <c r="G45" s="335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>
        <v>0</v>
      </c>
      <c r="S45" s="202"/>
      <c r="T45" s="663"/>
      <c r="U45" s="663">
        <v>0</v>
      </c>
      <c r="V45" s="663"/>
    </row>
    <row r="46" spans="1:22" hidden="1" x14ac:dyDescent="0.25">
      <c r="A46" s="164" t="s">
        <v>60</v>
      </c>
      <c r="B46" s="942" t="s">
        <v>168</v>
      </c>
      <c r="C46" s="943"/>
      <c r="D46" s="202">
        <f t="shared" si="1"/>
        <v>0</v>
      </c>
      <c r="E46" s="202">
        <f t="shared" si="1"/>
        <v>0</v>
      </c>
      <c r="F46" s="202">
        <f t="shared" si="1"/>
        <v>0</v>
      </c>
      <c r="G46" s="335"/>
      <c r="H46" s="202"/>
      <c r="I46" s="202"/>
      <c r="J46" s="202"/>
      <c r="K46" s="202"/>
      <c r="L46" s="202"/>
      <c r="M46" s="202"/>
      <c r="N46" s="202"/>
      <c r="O46" s="202">
        <v>0</v>
      </c>
      <c r="P46" s="202"/>
      <c r="Q46" s="202"/>
      <c r="R46" s="202">
        <v>0</v>
      </c>
      <c r="S46" s="202"/>
      <c r="T46" s="663"/>
      <c r="U46" s="663">
        <v>0</v>
      </c>
      <c r="V46" s="663"/>
    </row>
    <row r="47" spans="1:22" x14ac:dyDescent="0.25">
      <c r="A47" s="164" t="s">
        <v>63</v>
      </c>
      <c r="B47" s="725" t="s">
        <v>423</v>
      </c>
      <c r="C47" s="727"/>
      <c r="D47" s="202">
        <f t="shared" si="1"/>
        <v>250</v>
      </c>
      <c r="E47" s="202">
        <f t="shared" si="1"/>
        <v>250</v>
      </c>
      <c r="F47" s="202">
        <f t="shared" si="1"/>
        <v>5</v>
      </c>
      <c r="G47" s="335">
        <f t="shared" si="3"/>
        <v>0.02</v>
      </c>
      <c r="H47" s="202">
        <v>250</v>
      </c>
      <c r="I47" s="202">
        <v>250</v>
      </c>
      <c r="J47" s="202">
        <v>5</v>
      </c>
      <c r="K47" s="202"/>
      <c r="L47" s="202"/>
      <c r="M47" s="202"/>
      <c r="N47" s="202"/>
      <c r="O47" s="202"/>
      <c r="P47" s="202"/>
      <c r="Q47" s="202"/>
      <c r="R47" s="202">
        <v>0</v>
      </c>
      <c r="S47" s="202"/>
      <c r="T47" s="663"/>
      <c r="U47" s="663">
        <v>0</v>
      </c>
      <c r="V47" s="663"/>
    </row>
    <row r="48" spans="1:22" x14ac:dyDescent="0.25">
      <c r="A48" s="163" t="s">
        <v>65</v>
      </c>
      <c r="B48" s="946" t="s">
        <v>424</v>
      </c>
      <c r="C48" s="946"/>
      <c r="D48" s="202">
        <f t="shared" si="1"/>
        <v>7835</v>
      </c>
      <c r="E48" s="202">
        <f t="shared" si="1"/>
        <v>19089</v>
      </c>
      <c r="F48" s="202">
        <f t="shared" si="1"/>
        <v>4396</v>
      </c>
      <c r="G48" s="335">
        <f t="shared" si="3"/>
        <v>0.23028969563623028</v>
      </c>
      <c r="H48" s="202">
        <v>5935</v>
      </c>
      <c r="I48" s="202">
        <v>17536</v>
      </c>
      <c r="J48" s="202">
        <v>3933</v>
      </c>
      <c r="K48" s="202">
        <v>500</v>
      </c>
      <c r="L48" s="202">
        <v>177</v>
      </c>
      <c r="M48" s="202">
        <v>146</v>
      </c>
      <c r="N48" s="202">
        <v>1200</v>
      </c>
      <c r="O48" s="202">
        <v>1193</v>
      </c>
      <c r="P48" s="202">
        <v>177</v>
      </c>
      <c r="Q48" s="202"/>
      <c r="R48" s="202">
        <v>0</v>
      </c>
      <c r="S48" s="202"/>
      <c r="T48" s="663">
        <v>200</v>
      </c>
      <c r="U48" s="663">
        <v>183</v>
      </c>
      <c r="V48" s="663">
        <v>140</v>
      </c>
    </row>
    <row r="49" spans="1:22" s="708" customFormat="1" ht="15" customHeight="1" x14ac:dyDescent="0.2">
      <c r="A49" s="203" t="s">
        <v>66</v>
      </c>
      <c r="B49" s="947" t="s">
        <v>425</v>
      </c>
      <c r="C49" s="947"/>
      <c r="D49" s="204">
        <f t="shared" si="1"/>
        <v>8385</v>
      </c>
      <c r="E49" s="204">
        <f t="shared" si="1"/>
        <v>20571</v>
      </c>
      <c r="F49" s="204">
        <f t="shared" si="1"/>
        <v>5389</v>
      </c>
      <c r="G49" s="337">
        <f t="shared" si="3"/>
        <v>0.26197073550143407</v>
      </c>
      <c r="H49" s="204">
        <f t="shared" ref="H49:V49" si="18">SUM(H40:H48)</f>
        <v>6485</v>
      </c>
      <c r="I49" s="204">
        <f>SUM(I40:I48)</f>
        <v>18895</v>
      </c>
      <c r="J49" s="204">
        <f t="shared" si="18"/>
        <v>4849</v>
      </c>
      <c r="K49" s="204">
        <f t="shared" si="18"/>
        <v>500</v>
      </c>
      <c r="L49" s="204">
        <f>SUM(L40:L48)</f>
        <v>254</v>
      </c>
      <c r="M49" s="204">
        <f t="shared" si="18"/>
        <v>223</v>
      </c>
      <c r="N49" s="204">
        <f t="shared" si="18"/>
        <v>1200</v>
      </c>
      <c r="O49" s="204">
        <f>SUM(O40:O48)</f>
        <v>1193</v>
      </c>
      <c r="P49" s="204">
        <f t="shared" si="18"/>
        <v>177</v>
      </c>
      <c r="Q49" s="204">
        <f t="shared" si="18"/>
        <v>0</v>
      </c>
      <c r="R49" s="204">
        <f t="shared" si="18"/>
        <v>0</v>
      </c>
      <c r="S49" s="204">
        <f t="shared" si="18"/>
        <v>0</v>
      </c>
      <c r="T49" s="707">
        <f t="shared" si="18"/>
        <v>200</v>
      </c>
      <c r="U49" s="707">
        <f t="shared" si="18"/>
        <v>229</v>
      </c>
      <c r="V49" s="707">
        <f t="shared" si="18"/>
        <v>140</v>
      </c>
    </row>
    <row r="50" spans="1:22" s="706" customFormat="1" ht="15" customHeight="1" x14ac:dyDescent="0.25">
      <c r="A50" s="163" t="s">
        <v>68</v>
      </c>
      <c r="B50" s="946" t="s">
        <v>67</v>
      </c>
      <c r="C50" s="946"/>
      <c r="D50" s="202">
        <f t="shared" si="1"/>
        <v>215</v>
      </c>
      <c r="E50" s="202">
        <f t="shared" si="1"/>
        <v>216</v>
      </c>
      <c r="F50" s="202">
        <f t="shared" si="1"/>
        <v>177</v>
      </c>
      <c r="G50" s="335">
        <f t="shared" si="3"/>
        <v>0.81944444444444442</v>
      </c>
      <c r="H50" s="578">
        <v>200</v>
      </c>
      <c r="I50" s="578">
        <v>123</v>
      </c>
      <c r="J50" s="578">
        <v>97</v>
      </c>
      <c r="K50" s="578"/>
      <c r="L50" s="578">
        <v>78</v>
      </c>
      <c r="M50" s="578">
        <v>78</v>
      </c>
      <c r="N50" s="578"/>
      <c r="O50" s="578"/>
      <c r="P50" s="578"/>
      <c r="Q50" s="578"/>
      <c r="R50" s="202"/>
      <c r="S50" s="202"/>
      <c r="T50" s="705">
        <v>15</v>
      </c>
      <c r="U50" s="705">
        <v>15</v>
      </c>
      <c r="V50" s="705">
        <v>2</v>
      </c>
    </row>
    <row r="51" spans="1:22" ht="15" customHeight="1" x14ac:dyDescent="0.25">
      <c r="A51" s="163" t="s">
        <v>70</v>
      </c>
      <c r="B51" s="946" t="s">
        <v>69</v>
      </c>
      <c r="C51" s="946"/>
      <c r="D51" s="202">
        <f t="shared" si="1"/>
        <v>550</v>
      </c>
      <c r="E51" s="202">
        <f t="shared" si="1"/>
        <v>4259</v>
      </c>
      <c r="F51" s="202">
        <f t="shared" si="1"/>
        <v>1644</v>
      </c>
      <c r="G51" s="335">
        <f t="shared" si="3"/>
        <v>0.38600610471941771</v>
      </c>
      <c r="H51" s="578">
        <v>550</v>
      </c>
      <c r="I51" s="578">
        <v>4259</v>
      </c>
      <c r="J51" s="578">
        <v>1644</v>
      </c>
      <c r="K51" s="578"/>
      <c r="L51" s="578"/>
      <c r="M51" s="578"/>
      <c r="N51" s="578"/>
      <c r="O51" s="578"/>
      <c r="P51" s="578"/>
      <c r="Q51" s="578"/>
      <c r="R51" s="202"/>
      <c r="S51" s="202"/>
      <c r="T51" s="663"/>
      <c r="U51" s="663"/>
      <c r="V51" s="663"/>
    </row>
    <row r="52" spans="1:22" s="708" customFormat="1" ht="14.25" x14ac:dyDescent="0.2">
      <c r="A52" s="203" t="s">
        <v>71</v>
      </c>
      <c r="B52" s="947" t="s">
        <v>155</v>
      </c>
      <c r="C52" s="947"/>
      <c r="D52" s="204">
        <f t="shared" si="1"/>
        <v>765</v>
      </c>
      <c r="E52" s="204">
        <f t="shared" si="1"/>
        <v>4475</v>
      </c>
      <c r="F52" s="204">
        <f t="shared" si="1"/>
        <v>1821</v>
      </c>
      <c r="G52" s="337">
        <f t="shared" si="3"/>
        <v>0.40692737430167597</v>
      </c>
      <c r="H52" s="577">
        <f>SUM(H50:H51)</f>
        <v>750</v>
      </c>
      <c r="I52" s="577">
        <f t="shared" ref="I52:V52" si="19">+I51+I50</f>
        <v>4382</v>
      </c>
      <c r="J52" s="577">
        <f t="shared" si="19"/>
        <v>1741</v>
      </c>
      <c r="K52" s="577">
        <f t="shared" si="19"/>
        <v>0</v>
      </c>
      <c r="L52" s="577">
        <f>SUM(L50:L51)</f>
        <v>78</v>
      </c>
      <c r="M52" s="577">
        <f t="shared" si="19"/>
        <v>78</v>
      </c>
      <c r="N52" s="577">
        <f t="shared" si="19"/>
        <v>0</v>
      </c>
      <c r="O52" s="577">
        <v>0</v>
      </c>
      <c r="P52" s="577">
        <f t="shared" si="19"/>
        <v>0</v>
      </c>
      <c r="Q52" s="577">
        <f t="shared" si="19"/>
        <v>0</v>
      </c>
      <c r="R52" s="204">
        <v>0</v>
      </c>
      <c r="S52" s="204">
        <f t="shared" ref="S52" si="20">+S51+S50</f>
        <v>0</v>
      </c>
      <c r="T52" s="707">
        <f t="shared" si="19"/>
        <v>15</v>
      </c>
      <c r="U52" s="707">
        <f>SUM(U50:U51)</f>
        <v>15</v>
      </c>
      <c r="V52" s="707">
        <f t="shared" si="19"/>
        <v>2</v>
      </c>
    </row>
    <row r="53" spans="1:22" s="706" customFormat="1" x14ac:dyDescent="0.25">
      <c r="A53" s="163" t="s">
        <v>73</v>
      </c>
      <c r="B53" s="946" t="s">
        <v>72</v>
      </c>
      <c r="C53" s="946"/>
      <c r="D53" s="202">
        <f t="shared" si="1"/>
        <v>3045</v>
      </c>
      <c r="E53" s="202">
        <f t="shared" si="1"/>
        <v>4679</v>
      </c>
      <c r="F53" s="202">
        <f t="shared" si="1"/>
        <v>1299</v>
      </c>
      <c r="G53" s="335">
        <f t="shared" si="3"/>
        <v>0.27762342380850608</v>
      </c>
      <c r="H53" s="578">
        <v>2337</v>
      </c>
      <c r="I53" s="578">
        <v>3998</v>
      </c>
      <c r="J53" s="578">
        <v>1156</v>
      </c>
      <c r="K53" s="578">
        <v>254</v>
      </c>
      <c r="L53" s="578">
        <v>254</v>
      </c>
      <c r="M53" s="578">
        <v>32</v>
      </c>
      <c r="N53" s="578">
        <v>324</v>
      </c>
      <c r="O53" s="578">
        <v>324</v>
      </c>
      <c r="P53" s="578">
        <v>43</v>
      </c>
      <c r="Q53" s="578"/>
      <c r="R53" s="202"/>
      <c r="S53" s="202"/>
      <c r="T53" s="705">
        <v>130</v>
      </c>
      <c r="U53" s="705">
        <v>103</v>
      </c>
      <c r="V53" s="705">
        <v>68</v>
      </c>
    </row>
    <row r="54" spans="1:22" x14ac:dyDescent="0.25">
      <c r="A54" s="163" t="s">
        <v>75</v>
      </c>
      <c r="B54" s="946" t="s">
        <v>426</v>
      </c>
      <c r="C54" s="946"/>
      <c r="D54" s="571">
        <f t="shared" si="1"/>
        <v>473</v>
      </c>
      <c r="E54" s="202">
        <f t="shared" si="1"/>
        <v>1900</v>
      </c>
      <c r="F54" s="202">
        <f t="shared" si="1"/>
        <v>373</v>
      </c>
      <c r="G54" s="335">
        <f t="shared" si="3"/>
        <v>0.19631578947368422</v>
      </c>
      <c r="H54" s="579">
        <v>176</v>
      </c>
      <c r="I54" s="578">
        <v>1576</v>
      </c>
      <c r="J54" s="578">
        <v>257</v>
      </c>
      <c r="K54" s="579">
        <v>270</v>
      </c>
      <c r="L54" s="578">
        <v>270</v>
      </c>
      <c r="M54" s="578">
        <v>101</v>
      </c>
      <c r="N54" s="579"/>
      <c r="O54" s="578"/>
      <c r="P54" s="578"/>
      <c r="Q54" s="579"/>
      <c r="R54" s="202">
        <v>27</v>
      </c>
      <c r="S54" s="202">
        <v>5</v>
      </c>
      <c r="T54" s="663">
        <v>27</v>
      </c>
      <c r="U54" s="663">
        <v>27</v>
      </c>
      <c r="V54" s="663">
        <v>10</v>
      </c>
    </row>
    <row r="55" spans="1:22" ht="15" customHeight="1" x14ac:dyDescent="0.25">
      <c r="A55" s="163" t="s">
        <v>76</v>
      </c>
      <c r="B55" s="946" t="s">
        <v>427</v>
      </c>
      <c r="C55" s="946"/>
      <c r="D55" s="571">
        <f t="shared" si="1"/>
        <v>0</v>
      </c>
      <c r="E55" s="202">
        <f t="shared" si="1"/>
        <v>2</v>
      </c>
      <c r="F55" s="202">
        <f t="shared" si="1"/>
        <v>0</v>
      </c>
      <c r="G55" s="335">
        <f t="shared" si="3"/>
        <v>0</v>
      </c>
      <c r="H55" s="578"/>
      <c r="I55" s="578">
        <v>2</v>
      </c>
      <c r="J55" s="578"/>
      <c r="K55" s="578"/>
      <c r="L55" s="578">
        <v>0</v>
      </c>
      <c r="M55" s="578"/>
      <c r="N55" s="578"/>
      <c r="O55" s="578"/>
      <c r="P55" s="578"/>
      <c r="Q55" s="578"/>
      <c r="R55" s="202"/>
      <c r="S55" s="202"/>
      <c r="T55" s="663"/>
      <c r="U55" s="663"/>
      <c r="V55" s="663"/>
    </row>
    <row r="56" spans="1:22" ht="15" customHeight="1" x14ac:dyDescent="0.25">
      <c r="A56" s="163" t="s">
        <v>77</v>
      </c>
      <c r="B56" s="946" t="s">
        <v>428</v>
      </c>
      <c r="C56" s="946"/>
      <c r="D56" s="571">
        <f t="shared" si="1"/>
        <v>0</v>
      </c>
      <c r="E56" s="202">
        <f t="shared" si="1"/>
        <v>0</v>
      </c>
      <c r="F56" s="202">
        <f t="shared" si="1"/>
        <v>0</v>
      </c>
      <c r="G56" s="335"/>
      <c r="H56" s="578"/>
      <c r="I56" s="578">
        <v>0</v>
      </c>
      <c r="J56" s="578"/>
      <c r="K56" s="578"/>
      <c r="L56" s="578">
        <v>0</v>
      </c>
      <c r="M56" s="578"/>
      <c r="N56" s="578"/>
      <c r="O56" s="578"/>
      <c r="P56" s="578"/>
      <c r="Q56" s="578"/>
      <c r="R56" s="202"/>
      <c r="S56" s="202"/>
      <c r="T56" s="663"/>
      <c r="U56" s="663"/>
      <c r="V56" s="663"/>
    </row>
    <row r="57" spans="1:22" ht="15" customHeight="1" x14ac:dyDescent="0.25">
      <c r="A57" s="163" t="s">
        <v>79</v>
      </c>
      <c r="B57" s="946" t="s">
        <v>78</v>
      </c>
      <c r="C57" s="946"/>
      <c r="D57" s="571">
        <f t="shared" si="1"/>
        <v>275</v>
      </c>
      <c r="E57" s="202">
        <f t="shared" si="1"/>
        <v>309</v>
      </c>
      <c r="F57" s="202">
        <f t="shared" si="1"/>
        <v>63</v>
      </c>
      <c r="G57" s="335">
        <f t="shared" si="3"/>
        <v>0.20388349514563106</v>
      </c>
      <c r="H57" s="578">
        <v>250</v>
      </c>
      <c r="I57" s="578">
        <v>284</v>
      </c>
      <c r="J57" s="578">
        <v>53</v>
      </c>
      <c r="K57" s="578"/>
      <c r="L57" s="578">
        <v>0</v>
      </c>
      <c r="M57" s="578"/>
      <c r="N57" s="578"/>
      <c r="O57" s="578"/>
      <c r="P57" s="578"/>
      <c r="Q57" s="578"/>
      <c r="R57" s="202"/>
      <c r="S57" s="202"/>
      <c r="T57" s="663">
        <v>25</v>
      </c>
      <c r="U57" s="663">
        <v>25</v>
      </c>
      <c r="V57" s="663">
        <v>10</v>
      </c>
    </row>
    <row r="58" spans="1:22" s="708" customFormat="1" ht="14.25" x14ac:dyDescent="0.2">
      <c r="A58" s="203" t="s">
        <v>80</v>
      </c>
      <c r="B58" s="947" t="s">
        <v>152</v>
      </c>
      <c r="C58" s="947"/>
      <c r="D58" s="572">
        <f t="shared" si="1"/>
        <v>3793</v>
      </c>
      <c r="E58" s="204">
        <f t="shared" si="1"/>
        <v>6890</v>
      </c>
      <c r="F58" s="204">
        <f t="shared" si="1"/>
        <v>1735</v>
      </c>
      <c r="G58" s="337">
        <f t="shared" si="3"/>
        <v>0.25181422351233673</v>
      </c>
      <c r="H58" s="577">
        <f t="shared" ref="H58:V58" si="21">SUM(H53:H57)</f>
        <v>2763</v>
      </c>
      <c r="I58" s="577">
        <f t="shared" si="21"/>
        <v>5860</v>
      </c>
      <c r="J58" s="577">
        <f t="shared" si="21"/>
        <v>1466</v>
      </c>
      <c r="K58" s="577">
        <f t="shared" si="21"/>
        <v>524</v>
      </c>
      <c r="L58" s="577">
        <f t="shared" si="21"/>
        <v>524</v>
      </c>
      <c r="M58" s="577">
        <f t="shared" si="21"/>
        <v>133</v>
      </c>
      <c r="N58" s="577">
        <f t="shared" si="21"/>
        <v>324</v>
      </c>
      <c r="O58" s="577">
        <f t="shared" si="21"/>
        <v>324</v>
      </c>
      <c r="P58" s="577">
        <f t="shared" si="21"/>
        <v>43</v>
      </c>
      <c r="Q58" s="577">
        <f t="shared" si="21"/>
        <v>0</v>
      </c>
      <c r="R58" s="204">
        <f>SUM(R53:R57)</f>
        <v>27</v>
      </c>
      <c r="S58" s="204">
        <f>SUM(S53:S57)</f>
        <v>5</v>
      </c>
      <c r="T58" s="707">
        <f t="shared" si="21"/>
        <v>182</v>
      </c>
      <c r="U58" s="707">
        <f>SUM(U53:U57)</f>
        <v>155</v>
      </c>
      <c r="V58" s="707">
        <f t="shared" si="21"/>
        <v>88</v>
      </c>
    </row>
    <row r="59" spans="1:22" s="708" customFormat="1" ht="14.25" x14ac:dyDescent="0.2">
      <c r="A59" s="203" t="s">
        <v>81</v>
      </c>
      <c r="B59" s="947" t="s">
        <v>339</v>
      </c>
      <c r="C59" s="947"/>
      <c r="D59" s="572">
        <f t="shared" si="1"/>
        <v>15717</v>
      </c>
      <c r="E59" s="204">
        <f t="shared" si="1"/>
        <v>34821</v>
      </c>
      <c r="F59" s="204">
        <f t="shared" si="1"/>
        <v>9983</v>
      </c>
      <c r="G59" s="337">
        <f t="shared" si="3"/>
        <v>0.28669481060279717</v>
      </c>
      <c r="H59" s="580">
        <f t="shared" ref="H59:V59" si="22">+H58+H52+H49+H39+H36</f>
        <v>11618</v>
      </c>
      <c r="I59" s="577">
        <f t="shared" si="22"/>
        <v>30844</v>
      </c>
      <c r="J59" s="577">
        <f t="shared" si="22"/>
        <v>8762</v>
      </c>
      <c r="K59" s="580">
        <f t="shared" si="22"/>
        <v>1466</v>
      </c>
      <c r="L59" s="577">
        <f t="shared" si="22"/>
        <v>1298</v>
      </c>
      <c r="M59" s="577">
        <f t="shared" si="22"/>
        <v>531</v>
      </c>
      <c r="N59" s="577">
        <f t="shared" si="22"/>
        <v>1524</v>
      </c>
      <c r="O59" s="577">
        <f t="shared" si="22"/>
        <v>1524</v>
      </c>
      <c r="P59" s="577">
        <f t="shared" si="22"/>
        <v>220</v>
      </c>
      <c r="Q59" s="580">
        <f t="shared" si="22"/>
        <v>0</v>
      </c>
      <c r="R59" s="204">
        <f t="shared" si="22"/>
        <v>557</v>
      </c>
      <c r="S59" s="204">
        <f t="shared" si="22"/>
        <v>112</v>
      </c>
      <c r="T59" s="707">
        <f t="shared" si="22"/>
        <v>1109</v>
      </c>
      <c r="U59" s="707">
        <f t="shared" si="22"/>
        <v>598</v>
      </c>
      <c r="V59" s="707">
        <f t="shared" si="22"/>
        <v>358</v>
      </c>
    </row>
    <row r="60" spans="1:22" ht="15" customHeight="1" x14ac:dyDescent="0.25">
      <c r="A60" s="714"/>
      <c r="B60" s="949"/>
      <c r="C60" s="949"/>
      <c r="D60" s="721"/>
      <c r="E60" s="716"/>
      <c r="F60" s="716"/>
      <c r="G60" s="715"/>
      <c r="H60" s="722"/>
      <c r="I60" s="679"/>
      <c r="J60" s="679"/>
      <c r="K60" s="722"/>
      <c r="L60" s="679"/>
      <c r="M60" s="679"/>
      <c r="N60" s="679"/>
      <c r="O60" s="679"/>
      <c r="P60" s="679"/>
      <c r="Q60" s="722"/>
      <c r="R60" s="716"/>
      <c r="S60" s="716"/>
      <c r="T60" s="667"/>
      <c r="U60" s="667"/>
      <c r="V60" s="667"/>
    </row>
    <row r="61" spans="1:22" ht="15" customHeight="1" x14ac:dyDescent="0.25">
      <c r="A61" s="714"/>
      <c r="B61" s="730"/>
      <c r="C61" s="730"/>
      <c r="D61" s="721"/>
      <c r="E61" s="716"/>
      <c r="F61" s="716"/>
      <c r="G61" s="715"/>
      <c r="H61" s="722"/>
      <c r="I61" s="679"/>
      <c r="J61" s="679"/>
      <c r="K61" s="722"/>
      <c r="L61" s="679"/>
      <c r="M61" s="679"/>
      <c r="N61" s="679"/>
      <c r="O61" s="679"/>
      <c r="P61" s="679"/>
      <c r="Q61" s="722"/>
      <c r="R61" s="716"/>
      <c r="S61" s="716"/>
      <c r="T61" s="667"/>
      <c r="U61" s="667"/>
      <c r="V61" s="667"/>
    </row>
    <row r="62" spans="1:22" ht="15" customHeight="1" x14ac:dyDescent="0.25">
      <c r="A62" s="163" t="s">
        <v>101</v>
      </c>
      <c r="B62" s="946" t="s">
        <v>805</v>
      </c>
      <c r="C62" s="946"/>
      <c r="D62" s="202">
        <f t="shared" si="1"/>
        <v>0</v>
      </c>
      <c r="E62" s="202">
        <f t="shared" si="1"/>
        <v>82</v>
      </c>
      <c r="F62" s="202">
        <f t="shared" si="1"/>
        <v>0</v>
      </c>
      <c r="G62" s="335">
        <f t="shared" si="3"/>
        <v>0</v>
      </c>
      <c r="H62" s="578"/>
      <c r="I62" s="578">
        <v>82</v>
      </c>
      <c r="J62" s="578"/>
      <c r="K62" s="578"/>
      <c r="L62" s="578"/>
      <c r="M62" s="578"/>
      <c r="N62" s="578"/>
      <c r="O62" s="578"/>
      <c r="P62" s="578"/>
      <c r="Q62" s="578"/>
      <c r="R62" s="202"/>
      <c r="S62" s="202"/>
      <c r="T62" s="663"/>
      <c r="U62" s="663"/>
      <c r="V62" s="663"/>
    </row>
    <row r="63" spans="1:22" x14ac:dyDescent="0.25">
      <c r="A63" s="163" t="s">
        <v>107</v>
      </c>
      <c r="B63" s="946" t="s">
        <v>164</v>
      </c>
      <c r="C63" s="946"/>
      <c r="D63" s="601">
        <f t="shared" si="1"/>
        <v>14353</v>
      </c>
      <c r="E63" s="601">
        <f t="shared" si="1"/>
        <v>14353</v>
      </c>
      <c r="F63" s="601">
        <f t="shared" si="1"/>
        <v>8236</v>
      </c>
      <c r="G63" s="602">
        <f t="shared" si="3"/>
        <v>0.5738173204208179</v>
      </c>
      <c r="H63" s="603">
        <v>10978</v>
      </c>
      <c r="I63" s="603">
        <v>10978</v>
      </c>
      <c r="J63" s="603">
        <v>6150</v>
      </c>
      <c r="K63" s="603"/>
      <c r="L63" s="603"/>
      <c r="M63" s="603"/>
      <c r="N63" s="603"/>
      <c r="O63" s="603"/>
      <c r="P63" s="603"/>
      <c r="Q63" s="603"/>
      <c r="R63" s="633"/>
      <c r="S63" s="633"/>
      <c r="T63" s="663">
        <v>3375</v>
      </c>
      <c r="U63" s="663">
        <v>3375</v>
      </c>
      <c r="V63" s="663">
        <v>2086</v>
      </c>
    </row>
    <row r="64" spans="1:22" x14ac:dyDescent="0.25">
      <c r="A64" s="165" t="s">
        <v>107</v>
      </c>
      <c r="B64" s="944" t="s">
        <v>104</v>
      </c>
      <c r="C64" s="945"/>
      <c r="D64" s="601">
        <f t="shared" si="1"/>
        <v>14353</v>
      </c>
      <c r="E64" s="601">
        <f t="shared" si="1"/>
        <v>14353</v>
      </c>
      <c r="F64" s="601">
        <f t="shared" si="1"/>
        <v>8236</v>
      </c>
      <c r="G64" s="602">
        <f t="shared" si="3"/>
        <v>0.5738173204208179</v>
      </c>
      <c r="H64" s="603">
        <v>10978</v>
      </c>
      <c r="I64" s="603">
        <v>10978</v>
      </c>
      <c r="J64" s="603">
        <v>6150</v>
      </c>
      <c r="K64" s="603"/>
      <c r="L64" s="603"/>
      <c r="M64" s="603"/>
      <c r="N64" s="603"/>
      <c r="O64" s="603"/>
      <c r="P64" s="603"/>
      <c r="Q64" s="603"/>
      <c r="R64" s="633"/>
      <c r="S64" s="633"/>
      <c r="T64" s="663">
        <v>3375</v>
      </c>
      <c r="U64" s="663">
        <v>3375</v>
      </c>
      <c r="V64" s="663">
        <v>2086</v>
      </c>
    </row>
    <row r="65" spans="1:22" s="708" customFormat="1" ht="15" customHeight="1" x14ac:dyDescent="0.2">
      <c r="A65" s="203" t="s">
        <v>108</v>
      </c>
      <c r="B65" s="947" t="s">
        <v>163</v>
      </c>
      <c r="C65" s="947"/>
      <c r="D65" s="204">
        <f t="shared" si="1"/>
        <v>14353</v>
      </c>
      <c r="E65" s="204">
        <f t="shared" si="1"/>
        <v>14435</v>
      </c>
      <c r="F65" s="204">
        <f t="shared" si="1"/>
        <v>8236</v>
      </c>
      <c r="G65" s="337">
        <f t="shared" si="3"/>
        <v>0.57055767232421195</v>
      </c>
      <c r="H65" s="577">
        <f>+H63+H62</f>
        <v>10978</v>
      </c>
      <c r="I65" s="577">
        <f>SUM(I63+I62)</f>
        <v>11060</v>
      </c>
      <c r="J65" s="577">
        <f t="shared" ref="J65" si="23">+J63+J62</f>
        <v>6150</v>
      </c>
      <c r="K65" s="577">
        <f>+K63+K62</f>
        <v>0</v>
      </c>
      <c r="L65" s="577">
        <f>SUM(L63)</f>
        <v>0</v>
      </c>
      <c r="M65" s="577">
        <f t="shared" ref="M65" si="24">+M63+M62</f>
        <v>0</v>
      </c>
      <c r="N65" s="577">
        <f t="shared" ref="N65:V65" si="25">+N63</f>
        <v>0</v>
      </c>
      <c r="O65" s="577">
        <v>0</v>
      </c>
      <c r="P65" s="577">
        <f t="shared" si="25"/>
        <v>0</v>
      </c>
      <c r="Q65" s="577">
        <f t="shared" si="25"/>
        <v>0</v>
      </c>
      <c r="R65" s="204">
        <f>+R62+R63</f>
        <v>0</v>
      </c>
      <c r="S65" s="204">
        <f t="shared" ref="S65" si="26">+S63</f>
        <v>0</v>
      </c>
      <c r="T65" s="707">
        <f t="shared" si="25"/>
        <v>3375</v>
      </c>
      <c r="U65" s="707">
        <f>+U62+U63</f>
        <v>3375</v>
      </c>
      <c r="V65" s="707">
        <f t="shared" si="25"/>
        <v>2086</v>
      </c>
    </row>
    <row r="66" spans="1:22" ht="12.75" customHeight="1" x14ac:dyDescent="0.25">
      <c r="A66" s="714"/>
      <c r="B66" s="730"/>
      <c r="C66" s="730"/>
      <c r="D66" s="716"/>
      <c r="E66" s="716"/>
      <c r="F66" s="716"/>
      <c r="G66" s="717"/>
      <c r="H66" s="724"/>
      <c r="I66" s="716"/>
      <c r="J66" s="716"/>
      <c r="K66" s="716"/>
      <c r="L66" s="716"/>
      <c r="M66" s="716"/>
      <c r="N66" s="716"/>
      <c r="O66" s="716"/>
      <c r="P66" s="716"/>
      <c r="Q66" s="724"/>
      <c r="R66" s="716"/>
      <c r="S66" s="716"/>
      <c r="T66" s="667"/>
      <c r="U66" s="667"/>
      <c r="V66" s="667"/>
    </row>
    <row r="67" spans="1:22" ht="13.5" customHeight="1" x14ac:dyDescent="0.25">
      <c r="A67" s="714"/>
      <c r="B67" s="726"/>
      <c r="C67" s="726"/>
      <c r="D67" s="420"/>
      <c r="E67" s="420"/>
      <c r="F67" s="420"/>
      <c r="G67" s="715"/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20"/>
      <c r="S67" s="420"/>
      <c r="T67" s="667"/>
      <c r="U67" s="667"/>
      <c r="V67" s="667"/>
    </row>
    <row r="68" spans="1:22" x14ac:dyDescent="0.25">
      <c r="A68" s="163" t="s">
        <v>110</v>
      </c>
      <c r="B68" s="946" t="s">
        <v>109</v>
      </c>
      <c r="C68" s="946"/>
      <c r="D68" s="202">
        <f t="shared" si="1"/>
        <v>0</v>
      </c>
      <c r="E68" s="202">
        <f t="shared" si="1"/>
        <v>0</v>
      </c>
      <c r="F68" s="202">
        <f t="shared" si="1"/>
        <v>0</v>
      </c>
      <c r="G68" s="335"/>
      <c r="H68" s="202"/>
      <c r="I68" s="202">
        <v>0</v>
      </c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663"/>
      <c r="U68" s="663"/>
      <c r="V68" s="663"/>
    </row>
    <row r="69" spans="1:22" ht="15" customHeight="1" x14ac:dyDescent="0.25">
      <c r="A69" s="163" t="s">
        <v>111</v>
      </c>
      <c r="B69" s="946" t="s">
        <v>429</v>
      </c>
      <c r="C69" s="946"/>
      <c r="D69" s="202">
        <f t="shared" si="1"/>
        <v>0</v>
      </c>
      <c r="E69" s="202">
        <f t="shared" si="1"/>
        <v>0</v>
      </c>
      <c r="F69" s="202">
        <f t="shared" si="1"/>
        <v>0</v>
      </c>
      <c r="G69" s="335"/>
      <c r="H69" s="202"/>
      <c r="I69" s="202">
        <v>0</v>
      </c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663"/>
      <c r="U69" s="663"/>
      <c r="V69" s="663"/>
    </row>
    <row r="70" spans="1:22" hidden="1" x14ac:dyDescent="0.25">
      <c r="A70" s="164" t="s">
        <v>111</v>
      </c>
      <c r="B70" s="666"/>
      <c r="C70" s="731" t="s">
        <v>112</v>
      </c>
      <c r="D70" s="202">
        <f t="shared" ref="D70:F86" si="27">+H70+K70+N70+T70+Q70</f>
        <v>0</v>
      </c>
      <c r="E70" s="202">
        <f t="shared" si="27"/>
        <v>0</v>
      </c>
      <c r="F70" s="202">
        <f t="shared" si="27"/>
        <v>0</v>
      </c>
      <c r="G70" s="335"/>
      <c r="H70" s="202"/>
      <c r="I70" s="202">
        <v>0</v>
      </c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663"/>
      <c r="U70" s="663"/>
      <c r="V70" s="663"/>
    </row>
    <row r="71" spans="1:22" x14ac:dyDescent="0.25">
      <c r="A71" s="163" t="s">
        <v>114</v>
      </c>
      <c r="B71" s="946" t="s">
        <v>113</v>
      </c>
      <c r="C71" s="946"/>
      <c r="D71" s="202">
        <f t="shared" si="27"/>
        <v>0</v>
      </c>
      <c r="E71" s="202">
        <f t="shared" si="27"/>
        <v>0</v>
      </c>
      <c r="F71" s="202">
        <f t="shared" si="27"/>
        <v>0</v>
      </c>
      <c r="G71" s="335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663"/>
      <c r="U71" s="663"/>
      <c r="V71" s="663"/>
    </row>
    <row r="72" spans="1:22" x14ac:dyDescent="0.25">
      <c r="A72" s="163" t="s">
        <v>116</v>
      </c>
      <c r="B72" s="946" t="s">
        <v>115</v>
      </c>
      <c r="C72" s="946"/>
      <c r="D72" s="202">
        <f t="shared" si="27"/>
        <v>0</v>
      </c>
      <c r="E72" s="202">
        <v>79</v>
      </c>
      <c r="F72" s="202">
        <v>79</v>
      </c>
      <c r="G72" s="335">
        <f t="shared" ref="G72:G86" si="28">+F72/E72</f>
        <v>1</v>
      </c>
      <c r="H72" s="202"/>
      <c r="I72" s="202">
        <v>79</v>
      </c>
      <c r="J72" s="202">
        <v>79</v>
      </c>
      <c r="K72" s="202"/>
      <c r="L72" s="202"/>
      <c r="M72" s="202"/>
      <c r="N72" s="202"/>
      <c r="O72" s="202"/>
      <c r="P72" s="202"/>
      <c r="Q72" s="202"/>
      <c r="R72" s="202"/>
      <c r="S72" s="202"/>
      <c r="T72" s="663"/>
      <c r="U72" s="663"/>
      <c r="V72" s="663"/>
    </row>
    <row r="73" spans="1:22" ht="15" customHeight="1" x14ac:dyDescent="0.25">
      <c r="A73" s="163" t="s">
        <v>118</v>
      </c>
      <c r="B73" s="946" t="s">
        <v>117</v>
      </c>
      <c r="C73" s="946"/>
      <c r="D73" s="202">
        <f t="shared" si="27"/>
        <v>0</v>
      </c>
      <c r="E73" s="202">
        <f t="shared" si="27"/>
        <v>0</v>
      </c>
      <c r="F73" s="202">
        <f t="shared" si="27"/>
        <v>0</v>
      </c>
      <c r="G73" s="335"/>
      <c r="H73" s="202"/>
      <c r="I73" s="202">
        <v>0</v>
      </c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663"/>
      <c r="U73" s="663"/>
      <c r="V73" s="663"/>
    </row>
    <row r="74" spans="1:22" x14ac:dyDescent="0.25">
      <c r="A74" s="163" t="s">
        <v>120</v>
      </c>
      <c r="B74" s="946" t="s">
        <v>119</v>
      </c>
      <c r="C74" s="946"/>
      <c r="D74" s="202">
        <f t="shared" si="27"/>
        <v>0</v>
      </c>
      <c r="E74" s="202">
        <f t="shared" si="27"/>
        <v>0</v>
      </c>
      <c r="F74" s="202">
        <f t="shared" si="27"/>
        <v>0</v>
      </c>
      <c r="G74" s="335"/>
      <c r="H74" s="202"/>
      <c r="I74" s="202">
        <v>0</v>
      </c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663"/>
      <c r="U74" s="663"/>
      <c r="V74" s="663"/>
    </row>
    <row r="75" spans="1:22" x14ac:dyDescent="0.25">
      <c r="A75" s="163" t="s">
        <v>122</v>
      </c>
      <c r="B75" s="946" t="s">
        <v>121</v>
      </c>
      <c r="C75" s="946"/>
      <c r="D75" s="202">
        <f t="shared" si="27"/>
        <v>0</v>
      </c>
      <c r="E75" s="202">
        <f t="shared" si="27"/>
        <v>21</v>
      </c>
      <c r="F75" s="202">
        <f t="shared" si="27"/>
        <v>21</v>
      </c>
      <c r="G75" s="335">
        <f t="shared" si="28"/>
        <v>1</v>
      </c>
      <c r="H75" s="202"/>
      <c r="I75" s="202">
        <v>21</v>
      </c>
      <c r="J75" s="202">
        <v>21</v>
      </c>
      <c r="K75" s="202"/>
      <c r="L75" s="202"/>
      <c r="M75" s="202"/>
      <c r="N75" s="202"/>
      <c r="O75" s="202"/>
      <c r="P75" s="202"/>
      <c r="Q75" s="202"/>
      <c r="R75" s="202"/>
      <c r="S75" s="202"/>
      <c r="T75" s="663"/>
      <c r="U75" s="663"/>
      <c r="V75" s="663"/>
    </row>
    <row r="76" spans="1:22" x14ac:dyDescent="0.25">
      <c r="A76" s="203" t="s">
        <v>123</v>
      </c>
      <c r="B76" s="947" t="s">
        <v>161</v>
      </c>
      <c r="C76" s="947"/>
      <c r="D76" s="204">
        <f t="shared" si="27"/>
        <v>0</v>
      </c>
      <c r="E76" s="204">
        <f t="shared" si="27"/>
        <v>100</v>
      </c>
      <c r="F76" s="204">
        <f t="shared" si="27"/>
        <v>100</v>
      </c>
      <c r="G76" s="335">
        <f t="shared" si="28"/>
        <v>1</v>
      </c>
      <c r="H76" s="204">
        <f t="shared" ref="H76:V76" si="29">(((((+H75+H74)+H73)+H72)+H71)+H69)+H68</f>
        <v>0</v>
      </c>
      <c r="I76" s="204">
        <f t="shared" si="29"/>
        <v>100</v>
      </c>
      <c r="J76" s="204">
        <f t="shared" si="29"/>
        <v>100</v>
      </c>
      <c r="K76" s="204">
        <f t="shared" si="29"/>
        <v>0</v>
      </c>
      <c r="L76" s="204">
        <v>0</v>
      </c>
      <c r="M76" s="204">
        <f t="shared" si="29"/>
        <v>0</v>
      </c>
      <c r="N76" s="204">
        <f t="shared" si="29"/>
        <v>0</v>
      </c>
      <c r="O76" s="204">
        <v>0</v>
      </c>
      <c r="P76" s="204">
        <f t="shared" si="29"/>
        <v>0</v>
      </c>
      <c r="Q76" s="204">
        <f t="shared" si="29"/>
        <v>0</v>
      </c>
      <c r="R76" s="204">
        <v>0</v>
      </c>
      <c r="S76" s="204">
        <f t="shared" ref="S76" si="30">(((((+S75+S74)+S73)+S72)+S71)+S69)+S68</f>
        <v>0</v>
      </c>
      <c r="T76" s="663">
        <f t="shared" si="29"/>
        <v>0</v>
      </c>
      <c r="U76" s="663">
        <v>0</v>
      </c>
      <c r="V76" s="663">
        <f t="shared" si="29"/>
        <v>0</v>
      </c>
    </row>
    <row r="77" spans="1:22" s="667" customFormat="1" x14ac:dyDescent="0.25">
      <c r="A77" s="714"/>
      <c r="B77" s="726"/>
      <c r="C77" s="726"/>
      <c r="D77" s="420"/>
      <c r="E77" s="420"/>
      <c r="F77" s="420"/>
      <c r="G77" s="715"/>
      <c r="H77" s="420"/>
      <c r="I77" s="420"/>
      <c r="J77" s="420"/>
      <c r="K77" s="420"/>
      <c r="L77" s="420"/>
      <c r="M77" s="420"/>
      <c r="N77" s="420"/>
      <c r="O77" s="420"/>
      <c r="P77" s="420"/>
      <c r="Q77" s="420"/>
      <c r="R77" s="420"/>
      <c r="S77" s="420"/>
    </row>
    <row r="78" spans="1:22" ht="15" hidden="1" customHeight="1" x14ac:dyDescent="0.25">
      <c r="A78" s="713" t="s">
        <v>125</v>
      </c>
      <c r="B78" s="948" t="s">
        <v>124</v>
      </c>
      <c r="C78" s="948"/>
      <c r="D78" s="420">
        <f t="shared" si="27"/>
        <v>0</v>
      </c>
      <c r="E78" s="420">
        <f t="shared" si="27"/>
        <v>0</v>
      </c>
      <c r="F78" s="420">
        <f t="shared" si="27"/>
        <v>0</v>
      </c>
      <c r="G78" s="715"/>
      <c r="H78" s="420"/>
      <c r="I78" s="420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667"/>
      <c r="U78" s="667"/>
      <c r="V78" s="667"/>
    </row>
    <row r="79" spans="1:22" ht="15" hidden="1" customHeight="1" x14ac:dyDescent="0.25">
      <c r="A79" s="713" t="s">
        <v>127</v>
      </c>
      <c r="B79" s="948" t="s">
        <v>126</v>
      </c>
      <c r="C79" s="948"/>
      <c r="D79" s="420">
        <f t="shared" si="27"/>
        <v>0</v>
      </c>
      <c r="E79" s="420">
        <f t="shared" si="27"/>
        <v>0</v>
      </c>
      <c r="F79" s="420">
        <f t="shared" si="27"/>
        <v>0</v>
      </c>
      <c r="G79" s="715"/>
      <c r="H79" s="420"/>
      <c r="I79" s="420"/>
      <c r="J79" s="420"/>
      <c r="K79" s="420"/>
      <c r="L79" s="420"/>
      <c r="M79" s="420"/>
      <c r="N79" s="420"/>
      <c r="O79" s="420"/>
      <c r="P79" s="420"/>
      <c r="Q79" s="420"/>
      <c r="R79" s="420"/>
      <c r="S79" s="420"/>
      <c r="T79" s="667"/>
      <c r="U79" s="667"/>
      <c r="V79" s="667"/>
    </row>
    <row r="80" spans="1:22" ht="15" hidden="1" customHeight="1" x14ac:dyDescent="0.25">
      <c r="A80" s="713" t="s">
        <v>129</v>
      </c>
      <c r="B80" s="948" t="s">
        <v>430</v>
      </c>
      <c r="C80" s="948"/>
      <c r="D80" s="420">
        <f t="shared" si="27"/>
        <v>0</v>
      </c>
      <c r="E80" s="420">
        <f t="shared" si="27"/>
        <v>0</v>
      </c>
      <c r="F80" s="420">
        <f t="shared" si="27"/>
        <v>0</v>
      </c>
      <c r="G80" s="715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667"/>
      <c r="U80" s="667"/>
      <c r="V80" s="667"/>
    </row>
    <row r="81" spans="1:22" ht="23.25" hidden="1" customHeight="1" x14ac:dyDescent="0.25">
      <c r="A81" s="713" t="s">
        <v>131</v>
      </c>
      <c r="B81" s="948" t="s">
        <v>130</v>
      </c>
      <c r="C81" s="948"/>
      <c r="D81" s="420">
        <f t="shared" si="27"/>
        <v>0</v>
      </c>
      <c r="E81" s="420">
        <f t="shared" si="27"/>
        <v>0</v>
      </c>
      <c r="F81" s="420">
        <f t="shared" si="27"/>
        <v>0</v>
      </c>
      <c r="G81" s="715"/>
      <c r="H81" s="420"/>
      <c r="I81" s="420"/>
      <c r="J81" s="420"/>
      <c r="K81" s="420"/>
      <c r="L81" s="420"/>
      <c r="M81" s="420"/>
      <c r="N81" s="420"/>
      <c r="O81" s="420"/>
      <c r="P81" s="420"/>
      <c r="Q81" s="420"/>
      <c r="R81" s="420"/>
      <c r="S81" s="420"/>
      <c r="T81" s="667"/>
      <c r="U81" s="667"/>
      <c r="V81" s="667"/>
    </row>
    <row r="82" spans="1:22" ht="15" customHeight="1" x14ac:dyDescent="0.25">
      <c r="A82" s="203" t="s">
        <v>132</v>
      </c>
      <c r="B82" s="947" t="s">
        <v>309</v>
      </c>
      <c r="C82" s="947"/>
      <c r="D82" s="204">
        <f t="shared" si="27"/>
        <v>0</v>
      </c>
      <c r="E82" s="204">
        <f t="shared" si="27"/>
        <v>0</v>
      </c>
      <c r="F82" s="204">
        <f t="shared" si="27"/>
        <v>0</v>
      </c>
      <c r="G82" s="337"/>
      <c r="H82" s="204">
        <f t="shared" ref="H82:V82" si="31">SUM(H78:H81)</f>
        <v>0</v>
      </c>
      <c r="I82" s="204">
        <v>0</v>
      </c>
      <c r="J82" s="204">
        <f t="shared" si="31"/>
        <v>0</v>
      </c>
      <c r="K82" s="204">
        <f t="shared" si="31"/>
        <v>0</v>
      </c>
      <c r="L82" s="204">
        <v>0</v>
      </c>
      <c r="M82" s="204">
        <f t="shared" si="31"/>
        <v>0</v>
      </c>
      <c r="N82" s="204">
        <f t="shared" si="31"/>
        <v>0</v>
      </c>
      <c r="O82" s="204">
        <v>0</v>
      </c>
      <c r="P82" s="204">
        <f t="shared" si="31"/>
        <v>0</v>
      </c>
      <c r="Q82" s="204">
        <f t="shared" si="31"/>
        <v>0</v>
      </c>
      <c r="R82" s="204">
        <v>0</v>
      </c>
      <c r="S82" s="204">
        <f t="shared" ref="S82" si="32">SUM(S78:S81)</f>
        <v>0</v>
      </c>
      <c r="T82" s="663">
        <f t="shared" si="31"/>
        <v>0</v>
      </c>
      <c r="U82" s="663">
        <v>0</v>
      </c>
      <c r="V82" s="663">
        <f t="shared" si="31"/>
        <v>0</v>
      </c>
    </row>
    <row r="83" spans="1:22" s="667" customFormat="1" x14ac:dyDescent="0.25">
      <c r="A83" s="714"/>
      <c r="B83" s="726"/>
      <c r="C83" s="726"/>
      <c r="D83" s="420"/>
      <c r="E83" s="420"/>
      <c r="F83" s="420"/>
      <c r="G83" s="715"/>
      <c r="H83" s="420"/>
      <c r="I83" s="420"/>
      <c r="J83" s="420"/>
      <c r="K83" s="420"/>
      <c r="L83" s="420"/>
      <c r="M83" s="420"/>
      <c r="N83" s="420"/>
      <c r="O83" s="420"/>
      <c r="P83" s="420"/>
      <c r="Q83" s="420"/>
      <c r="R83" s="420"/>
      <c r="S83" s="420"/>
    </row>
    <row r="84" spans="1:22" ht="15" customHeight="1" x14ac:dyDescent="0.25">
      <c r="A84" s="203" t="s">
        <v>134</v>
      </c>
      <c r="B84" s="947" t="s">
        <v>158</v>
      </c>
      <c r="C84" s="947"/>
      <c r="D84" s="202">
        <f t="shared" si="27"/>
        <v>0</v>
      </c>
      <c r="E84" s="202">
        <f t="shared" si="27"/>
        <v>0</v>
      </c>
      <c r="F84" s="202">
        <f t="shared" si="27"/>
        <v>0</v>
      </c>
      <c r="G84" s="335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663"/>
      <c r="U84" s="663"/>
      <c r="V84" s="663"/>
    </row>
    <row r="85" spans="1:22" s="667" customFormat="1" x14ac:dyDescent="0.25">
      <c r="A85" s="714"/>
      <c r="B85" s="726"/>
      <c r="C85" s="726"/>
      <c r="D85" s="420"/>
      <c r="E85" s="420"/>
      <c r="F85" s="420"/>
      <c r="G85" s="715"/>
      <c r="H85" s="420"/>
      <c r="I85" s="420"/>
      <c r="J85" s="420"/>
      <c r="K85" s="420"/>
      <c r="L85" s="420"/>
      <c r="M85" s="420"/>
      <c r="N85" s="420"/>
      <c r="O85" s="420"/>
      <c r="P85" s="420"/>
      <c r="Q85" s="420"/>
      <c r="R85" s="420"/>
      <c r="S85" s="420"/>
    </row>
    <row r="86" spans="1:22" s="708" customFormat="1" ht="15.75" customHeight="1" x14ac:dyDescent="0.2">
      <c r="A86" s="732" t="s">
        <v>135</v>
      </c>
      <c r="B86" s="947" t="s">
        <v>157</v>
      </c>
      <c r="C86" s="947"/>
      <c r="D86" s="572">
        <f t="shared" si="27"/>
        <v>58747</v>
      </c>
      <c r="E86" s="204">
        <f t="shared" si="27"/>
        <v>88979</v>
      </c>
      <c r="F86" s="204">
        <f t="shared" si="27"/>
        <v>32538</v>
      </c>
      <c r="G86" s="337">
        <f t="shared" si="28"/>
        <v>0.36568179008530105</v>
      </c>
      <c r="H86" s="572">
        <f t="shared" ref="H86:V86" si="33">+H84+H82+H76+H65+H59+H26+H24</f>
        <v>38988</v>
      </c>
      <c r="I86" s="204">
        <f t="shared" si="33"/>
        <v>68490</v>
      </c>
      <c r="J86" s="204">
        <f>+J84+J82+J76+J65+J59+J26+J24</f>
        <v>22288</v>
      </c>
      <c r="K86" s="572">
        <f t="shared" si="33"/>
        <v>7792</v>
      </c>
      <c r="L86" s="204">
        <f>+L84+L82+L76+L65+L59+L26+L24</f>
        <v>8179</v>
      </c>
      <c r="M86" s="204">
        <f t="shared" si="33"/>
        <v>4470</v>
      </c>
      <c r="N86" s="572">
        <f t="shared" si="33"/>
        <v>4508</v>
      </c>
      <c r="O86" s="204">
        <f>+O84+O82+O76+O65+O59+O26+O24</f>
        <v>4668</v>
      </c>
      <c r="P86" s="204">
        <f t="shared" si="33"/>
        <v>1691</v>
      </c>
      <c r="Q86" s="572">
        <f t="shared" si="33"/>
        <v>0</v>
      </c>
      <c r="R86" s="204">
        <f>+R84+R82+R76+R65+R59+R26+R24+R19</f>
        <v>557</v>
      </c>
      <c r="S86" s="204">
        <f t="shared" si="33"/>
        <v>112</v>
      </c>
      <c r="T86" s="707">
        <f t="shared" si="33"/>
        <v>7459</v>
      </c>
      <c r="U86" s="707">
        <f>+U84+U82+U76+U65+U59+U26+U24</f>
        <v>7085</v>
      </c>
      <c r="V86" s="707">
        <f t="shared" si="33"/>
        <v>3977</v>
      </c>
    </row>
    <row r="87" spans="1:22" x14ac:dyDescent="0.25">
      <c r="A87" s="723"/>
      <c r="B87" s="720"/>
      <c r="C87" s="720"/>
      <c r="D87" s="420"/>
      <c r="E87" s="420"/>
      <c r="F87" s="420"/>
      <c r="G87" s="715"/>
      <c r="H87" s="420"/>
      <c r="I87" s="420"/>
      <c r="J87" s="420"/>
      <c r="K87" s="420"/>
      <c r="L87" s="420"/>
      <c r="M87" s="420"/>
      <c r="N87" s="420"/>
      <c r="O87" s="420"/>
      <c r="P87" s="420"/>
      <c r="Q87" s="420"/>
      <c r="R87" s="420"/>
      <c r="S87" s="420"/>
      <c r="T87" s="667"/>
      <c r="U87" s="667"/>
      <c r="V87" s="667"/>
    </row>
    <row r="88" spans="1:22" x14ac:dyDescent="0.25">
      <c r="S88" s="168" t="s">
        <v>668</v>
      </c>
    </row>
  </sheetData>
  <mergeCells count="81">
    <mergeCell ref="B82:C82"/>
    <mergeCell ref="B84:C84"/>
    <mergeCell ref="B86:C86"/>
    <mergeCell ref="T2:V2"/>
    <mergeCell ref="T3:V3"/>
    <mergeCell ref="B63:C63"/>
    <mergeCell ref="B65:C65"/>
    <mergeCell ref="B69:C69"/>
    <mergeCell ref="B40:C40"/>
    <mergeCell ref="B20:C20"/>
    <mergeCell ref="B16:C16"/>
    <mergeCell ref="B14:C14"/>
    <mergeCell ref="B15:C15"/>
    <mergeCell ref="B24:C24"/>
    <mergeCell ref="N2:P2"/>
    <mergeCell ref="Q2:S2"/>
    <mergeCell ref="A2:A4"/>
    <mergeCell ref="D2:F3"/>
    <mergeCell ref="B2:C4"/>
    <mergeCell ref="H2:J2"/>
    <mergeCell ref="K2:M2"/>
    <mergeCell ref="G2:G4"/>
    <mergeCell ref="H3:J3"/>
    <mergeCell ref="K3:M3"/>
    <mergeCell ref="N3:P3"/>
    <mergeCell ref="Q3:S3"/>
    <mergeCell ref="B5:C5"/>
    <mergeCell ref="B17:C17"/>
    <mergeCell ref="B18:C18"/>
    <mergeCell ref="B9:C9"/>
    <mergeCell ref="B19:C19"/>
    <mergeCell ref="B12:C12"/>
    <mergeCell ref="B13:C13"/>
    <mergeCell ref="B10:C10"/>
    <mergeCell ref="B11:C11"/>
    <mergeCell ref="B55:C55"/>
    <mergeCell ref="B56:C56"/>
    <mergeCell ref="B45:C45"/>
    <mergeCell ref="B6:C6"/>
    <mergeCell ref="B7:C7"/>
    <mergeCell ref="B8:C8"/>
    <mergeCell ref="B34:C34"/>
    <mergeCell ref="B39:C39"/>
    <mergeCell ref="B35:C35"/>
    <mergeCell ref="B36:C36"/>
    <mergeCell ref="B37:C37"/>
    <mergeCell ref="B38:C38"/>
    <mergeCell ref="B22:C22"/>
    <mergeCell ref="B26:C26"/>
    <mergeCell ref="B21:C21"/>
    <mergeCell ref="B23:C23"/>
    <mergeCell ref="B58:C58"/>
    <mergeCell ref="B59:C59"/>
    <mergeCell ref="B75:C75"/>
    <mergeCell ref="B68:C68"/>
    <mergeCell ref="B60:C60"/>
    <mergeCell ref="B71:C71"/>
    <mergeCell ref="B78:C78"/>
    <mergeCell ref="B79:C79"/>
    <mergeCell ref="B81:C81"/>
    <mergeCell ref="B72:C72"/>
    <mergeCell ref="B74:C74"/>
    <mergeCell ref="B73:C73"/>
    <mergeCell ref="B80:C80"/>
    <mergeCell ref="B76:C76"/>
    <mergeCell ref="T1:V1"/>
    <mergeCell ref="B46:C46"/>
    <mergeCell ref="B64:C64"/>
    <mergeCell ref="B41:C41"/>
    <mergeCell ref="B42:C42"/>
    <mergeCell ref="B43:C43"/>
    <mergeCell ref="B44:C44"/>
    <mergeCell ref="B48:C48"/>
    <mergeCell ref="B49:C49"/>
    <mergeCell ref="B50:C50"/>
    <mergeCell ref="B53:C53"/>
    <mergeCell ref="B54:C54"/>
    <mergeCell ref="B52:C52"/>
    <mergeCell ref="B51:C51"/>
    <mergeCell ref="B62:C62"/>
    <mergeCell ref="B57:C57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0" orientation="landscape" cellComments="asDisplayed" r:id="rId1"/>
  <headerFooter>
    <oddHeader>&amp;C&amp;"Times New Roman,Félkövér"&amp;12Martonvásár Város Önkormányzatának kiadásai 2018.
Brunszvik-Beehtoven Kulturális Központ&amp;R&amp;"Times New Roman,Félkövér"&amp;12 6.c melléklet</oddHeader>
  </headerFooter>
  <rowBreaks count="2" manualBreakCount="2">
    <brk id="31" max="16383" man="1"/>
    <brk id="6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zoomScaleNormal="100" workbookViewId="0">
      <selection activeCell="I70" sqref="I70"/>
    </sheetView>
  </sheetViews>
  <sheetFormatPr defaultColWidth="9.140625" defaultRowHeight="12.75" x14ac:dyDescent="0.25"/>
  <cols>
    <col min="1" max="1" width="6.85546875" style="153" customWidth="1"/>
    <col min="2" max="2" width="50.140625" style="153" customWidth="1"/>
    <col min="3" max="3" width="10.42578125" style="153" customWidth="1"/>
    <col min="4" max="5" width="9.5703125" style="155" bestFit="1" customWidth="1"/>
    <col min="6" max="16384" width="9.140625" style="153"/>
  </cols>
  <sheetData>
    <row r="1" spans="1:6" ht="14.25" customHeight="1" thickBot="1" x14ac:dyDescent="0.25">
      <c r="B1" s="154"/>
      <c r="D1" s="954" t="s">
        <v>383</v>
      </c>
      <c r="E1" s="954"/>
      <c r="F1" s="62"/>
    </row>
    <row r="2" spans="1:6" s="154" customFormat="1" ht="39" thickBot="1" x14ac:dyDescent="0.3">
      <c r="A2" s="504" t="s">
        <v>344</v>
      </c>
      <c r="B2" s="505" t="s">
        <v>345</v>
      </c>
      <c r="C2" s="505" t="s">
        <v>279</v>
      </c>
      <c r="D2" s="505" t="s">
        <v>298</v>
      </c>
      <c r="E2" s="505" t="s">
        <v>299</v>
      </c>
    </row>
    <row r="3" spans="1:6" ht="12.75" customHeight="1" x14ac:dyDescent="0.25">
      <c r="A3" s="488">
        <v>1</v>
      </c>
      <c r="B3" s="502"/>
      <c r="C3" s="503"/>
      <c r="D3" s="503"/>
      <c r="E3" s="503"/>
    </row>
    <row r="4" spans="1:6" s="156" customFormat="1" ht="12.75" customHeight="1" x14ac:dyDescent="0.25">
      <c r="A4" s="467">
        <v>2</v>
      </c>
      <c r="B4" s="150" t="s">
        <v>415</v>
      </c>
      <c r="C4" s="151"/>
      <c r="D4" s="151"/>
      <c r="E4" s="151"/>
    </row>
    <row r="5" spans="1:6" s="156" customFormat="1" ht="12.75" customHeight="1" x14ac:dyDescent="0.25">
      <c r="A5" s="467">
        <v>3</v>
      </c>
      <c r="B5" s="150"/>
      <c r="C5" s="151"/>
      <c r="D5" s="151"/>
      <c r="E5" s="151"/>
    </row>
    <row r="6" spans="1:6" s="156" customFormat="1" ht="12.75" customHeight="1" x14ac:dyDescent="0.25">
      <c r="A6" s="467">
        <v>4</v>
      </c>
      <c r="B6" s="107" t="s">
        <v>752</v>
      </c>
      <c r="C6" s="106">
        <v>180902</v>
      </c>
      <c r="D6" s="106">
        <v>180902</v>
      </c>
      <c r="E6" s="106">
        <f>1063+650+287</f>
        <v>2000</v>
      </c>
    </row>
    <row r="7" spans="1:6" s="156" customFormat="1" ht="12.75" customHeight="1" x14ac:dyDescent="0.25">
      <c r="A7" s="467">
        <v>5</v>
      </c>
      <c r="B7" s="107" t="s">
        <v>753</v>
      </c>
      <c r="C7" s="106">
        <v>105636</v>
      </c>
      <c r="D7" s="106">
        <v>105636</v>
      </c>
      <c r="E7" s="106">
        <f>4540+1226</f>
        <v>5766</v>
      </c>
    </row>
    <row r="8" spans="1:6" s="156" customFormat="1" ht="12.75" customHeight="1" x14ac:dyDescent="0.25">
      <c r="A8" s="467">
        <v>6</v>
      </c>
      <c r="B8" s="107" t="s">
        <v>754</v>
      </c>
      <c r="C8" s="106">
        <v>74631</v>
      </c>
      <c r="D8" s="106">
        <v>74631</v>
      </c>
      <c r="E8" s="106">
        <f>1810+490</f>
        <v>2300</v>
      </c>
    </row>
    <row r="9" spans="1:6" s="156" customFormat="1" ht="12.75" customHeight="1" x14ac:dyDescent="0.25">
      <c r="A9" s="467">
        <v>7</v>
      </c>
      <c r="B9" s="107" t="s">
        <v>755</v>
      </c>
      <c r="C9" s="106">
        <v>451823</v>
      </c>
      <c r="D9" s="106">
        <v>451823</v>
      </c>
      <c r="E9" s="106">
        <v>288073</v>
      </c>
    </row>
    <row r="10" spans="1:6" ht="12.75" customHeight="1" x14ac:dyDescent="0.25">
      <c r="A10" s="467">
        <v>8</v>
      </c>
      <c r="B10" s="105" t="s">
        <v>756</v>
      </c>
      <c r="C10" s="106">
        <v>122820</v>
      </c>
      <c r="D10" s="110">
        <v>122820</v>
      </c>
      <c r="E10" s="110"/>
    </row>
    <row r="11" spans="1:6" ht="12.75" customHeight="1" x14ac:dyDescent="0.25">
      <c r="A11" s="467"/>
      <c r="B11" s="105" t="s">
        <v>808</v>
      </c>
      <c r="C11" s="106"/>
      <c r="D11" s="110">
        <v>2362</v>
      </c>
      <c r="E11" s="110"/>
    </row>
    <row r="12" spans="1:6" ht="12.75" customHeight="1" x14ac:dyDescent="0.25">
      <c r="A12" s="467"/>
      <c r="B12" s="105" t="s">
        <v>809</v>
      </c>
      <c r="C12" s="106"/>
      <c r="D12" s="110">
        <v>8858</v>
      </c>
      <c r="E12" s="110">
        <f>1913+516</f>
        <v>2429</v>
      </c>
    </row>
    <row r="13" spans="1:6" s="156" customFormat="1" ht="12.75" customHeight="1" x14ac:dyDescent="0.25">
      <c r="A13" s="467">
        <v>9</v>
      </c>
      <c r="B13" s="157" t="s">
        <v>346</v>
      </c>
      <c r="C13" s="619">
        <f>SUM(C6:C12)</f>
        <v>935812</v>
      </c>
      <c r="D13" s="619">
        <f t="shared" ref="D13:E13" si="0">SUM(D6:D12)</f>
        <v>947032</v>
      </c>
      <c r="E13" s="619">
        <f t="shared" si="0"/>
        <v>300568</v>
      </c>
    </row>
    <row r="14" spans="1:6" s="156" customFormat="1" ht="12.75" customHeight="1" x14ac:dyDescent="0.25">
      <c r="A14" s="467">
        <v>10</v>
      </c>
      <c r="B14" s="493"/>
      <c r="C14" s="151"/>
      <c r="D14" s="151"/>
      <c r="E14" s="151"/>
    </row>
    <row r="15" spans="1:6" ht="12.75" customHeight="1" x14ac:dyDescent="0.25">
      <c r="A15" s="467">
        <v>11</v>
      </c>
      <c r="B15" s="112" t="s">
        <v>414</v>
      </c>
      <c r="C15" s="151">
        <f>+C13+C4</f>
        <v>935812</v>
      </c>
      <c r="D15" s="151">
        <f t="shared" ref="D15:E15" si="1">+D13+D4</f>
        <v>947032</v>
      </c>
      <c r="E15" s="151">
        <f t="shared" si="1"/>
        <v>300568</v>
      </c>
    </row>
    <row r="16" spans="1:6" ht="12.75" customHeight="1" x14ac:dyDescent="0.25">
      <c r="A16" s="467">
        <v>12</v>
      </c>
      <c r="B16" s="112"/>
      <c r="C16" s="106"/>
      <c r="D16" s="111"/>
      <c r="E16" s="111"/>
    </row>
    <row r="17" spans="1:5" ht="12.75" customHeight="1" x14ac:dyDescent="0.25">
      <c r="A17" s="467">
        <v>13</v>
      </c>
      <c r="B17" s="150" t="s">
        <v>350</v>
      </c>
      <c r="C17" s="106"/>
      <c r="D17" s="111"/>
      <c r="E17" s="111"/>
    </row>
    <row r="18" spans="1:5" ht="12.75" customHeight="1" x14ac:dyDescent="0.25">
      <c r="A18" s="467">
        <v>14</v>
      </c>
      <c r="B18" s="158"/>
      <c r="C18" s="109"/>
      <c r="D18" s="110"/>
      <c r="E18" s="110"/>
    </row>
    <row r="19" spans="1:5" ht="12.75" customHeight="1" x14ac:dyDescent="0.25">
      <c r="A19" s="467">
        <v>15</v>
      </c>
      <c r="B19" s="112" t="s">
        <v>351</v>
      </c>
      <c r="C19" s="106"/>
      <c r="D19" s="151"/>
      <c r="E19" s="151"/>
    </row>
    <row r="20" spans="1:5" ht="12.75" customHeight="1" thickBot="1" x14ac:dyDescent="0.3">
      <c r="A20" s="487">
        <v>16</v>
      </c>
      <c r="B20" s="499"/>
      <c r="C20" s="506"/>
      <c r="D20" s="507"/>
      <c r="E20" s="507"/>
    </row>
    <row r="21" spans="1:5" ht="25.5" customHeight="1" x14ac:dyDescent="0.25">
      <c r="A21" s="508">
        <v>17</v>
      </c>
      <c r="B21" s="509" t="s">
        <v>649</v>
      </c>
      <c r="C21" s="510"/>
      <c r="D21" s="511"/>
      <c r="E21" s="511"/>
    </row>
    <row r="22" spans="1:5" ht="12" customHeight="1" x14ac:dyDescent="0.25">
      <c r="A22" s="467">
        <v>18</v>
      </c>
      <c r="B22" s="150"/>
      <c r="C22" s="106"/>
      <c r="D22" s="111"/>
      <c r="E22" s="111"/>
    </row>
    <row r="23" spans="1:5" ht="12" customHeight="1" x14ac:dyDescent="0.25">
      <c r="A23" s="467">
        <v>19</v>
      </c>
      <c r="B23" s="150" t="s">
        <v>650</v>
      </c>
      <c r="C23" s="619">
        <f>SUM(C24:C26)</f>
        <v>181983</v>
      </c>
      <c r="D23" s="619">
        <f t="shared" ref="D23:E23" si="2">SUM(D24:D26)</f>
        <v>191427</v>
      </c>
      <c r="E23" s="619">
        <f t="shared" si="2"/>
        <v>125921</v>
      </c>
    </row>
    <row r="24" spans="1:5" ht="12" customHeight="1" x14ac:dyDescent="0.25">
      <c r="A24" s="467">
        <v>20</v>
      </c>
      <c r="B24" s="108" t="s">
        <v>651</v>
      </c>
      <c r="C24" s="106">
        <v>178623</v>
      </c>
      <c r="D24" s="787">
        <v>188067</v>
      </c>
      <c r="E24" s="787">
        <v>125921</v>
      </c>
    </row>
    <row r="25" spans="1:5" ht="12" customHeight="1" x14ac:dyDescent="0.25">
      <c r="A25" s="467">
        <v>21</v>
      </c>
      <c r="B25" s="108" t="s">
        <v>652</v>
      </c>
      <c r="C25" s="106">
        <v>2362</v>
      </c>
      <c r="D25" s="787">
        <v>2362</v>
      </c>
      <c r="E25" s="111"/>
    </row>
    <row r="26" spans="1:5" ht="12" customHeight="1" x14ac:dyDescent="0.25">
      <c r="A26" s="467">
        <v>22</v>
      </c>
      <c r="B26" s="108" t="s">
        <v>653</v>
      </c>
      <c r="C26" s="106">
        <v>998</v>
      </c>
      <c r="D26" s="787">
        <v>998</v>
      </c>
      <c r="E26" s="111"/>
    </row>
    <row r="27" spans="1:5" ht="12" customHeight="1" x14ac:dyDescent="0.25">
      <c r="A27" s="467">
        <v>23</v>
      </c>
      <c r="B27" s="112"/>
      <c r="C27" s="106"/>
      <c r="D27" s="787">
        <v>0</v>
      </c>
      <c r="E27" s="111"/>
    </row>
    <row r="28" spans="1:5" ht="12" customHeight="1" x14ac:dyDescent="0.25">
      <c r="A28" s="467">
        <v>24</v>
      </c>
      <c r="B28" s="150" t="s">
        <v>654</v>
      </c>
      <c r="C28" s="619">
        <f>SUM(C29:C31)</f>
        <v>138706</v>
      </c>
      <c r="D28" s="619">
        <f t="shared" ref="D28:E28" si="3">SUM(D29:D31)</f>
        <v>138706</v>
      </c>
      <c r="E28" s="619">
        <f t="shared" si="3"/>
        <v>5179</v>
      </c>
    </row>
    <row r="29" spans="1:5" ht="12.75" customHeight="1" x14ac:dyDescent="0.25">
      <c r="A29" s="467">
        <v>25</v>
      </c>
      <c r="B29" s="108" t="s">
        <v>651</v>
      </c>
      <c r="C29" s="106">
        <v>136437</v>
      </c>
      <c r="D29" s="787">
        <v>136437</v>
      </c>
      <c r="E29" s="787">
        <f>4353</f>
        <v>4353</v>
      </c>
    </row>
    <row r="30" spans="1:5" ht="12.75" customHeight="1" x14ac:dyDescent="0.25">
      <c r="A30" s="467">
        <v>26</v>
      </c>
      <c r="B30" s="108" t="s">
        <v>652</v>
      </c>
      <c r="C30" s="106"/>
      <c r="D30" s="787">
        <v>0</v>
      </c>
      <c r="E30" s="111"/>
    </row>
    <row r="31" spans="1:5" ht="12.75" customHeight="1" x14ac:dyDescent="0.25">
      <c r="A31" s="467">
        <v>27</v>
      </c>
      <c r="B31" s="108" t="s">
        <v>653</v>
      </c>
      <c r="C31" s="109">
        <v>2269</v>
      </c>
      <c r="D31" s="110">
        <v>2269</v>
      </c>
      <c r="E31" s="110">
        <v>826</v>
      </c>
    </row>
    <row r="32" spans="1:5" ht="12.75" customHeight="1" x14ac:dyDescent="0.25">
      <c r="A32" s="467">
        <v>28</v>
      </c>
      <c r="B32" s="107"/>
      <c r="C32" s="109"/>
      <c r="D32" s="110">
        <v>0</v>
      </c>
      <c r="E32" s="110"/>
    </row>
    <row r="33" spans="1:5" ht="12.75" customHeight="1" x14ac:dyDescent="0.25">
      <c r="A33" s="467">
        <v>29</v>
      </c>
      <c r="B33" s="150" t="s">
        <v>664</v>
      </c>
      <c r="C33" s="619">
        <f>SUM(C34:C37)</f>
        <v>113202</v>
      </c>
      <c r="D33" s="619">
        <f t="shared" ref="D33:E33" si="4">SUM(D34:D37)</f>
        <v>113202</v>
      </c>
      <c r="E33" s="619">
        <f t="shared" si="4"/>
        <v>110</v>
      </c>
    </row>
    <row r="34" spans="1:5" ht="12.75" customHeight="1" x14ac:dyDescent="0.25">
      <c r="A34" s="467">
        <v>30</v>
      </c>
      <c r="B34" s="108" t="s">
        <v>655</v>
      </c>
      <c r="C34" s="109"/>
      <c r="D34" s="110">
        <v>0</v>
      </c>
      <c r="E34" s="110"/>
    </row>
    <row r="35" spans="1:5" ht="12.75" customHeight="1" x14ac:dyDescent="0.25">
      <c r="A35" s="467">
        <v>31</v>
      </c>
      <c r="B35" s="108" t="s">
        <v>651</v>
      </c>
      <c r="C35" s="109">
        <v>86208</v>
      </c>
      <c r="D35" s="110">
        <v>86208</v>
      </c>
      <c r="E35" s="110">
        <v>95</v>
      </c>
    </row>
    <row r="36" spans="1:5" ht="12.75" customHeight="1" x14ac:dyDescent="0.25">
      <c r="A36" s="467">
        <v>32</v>
      </c>
      <c r="B36" s="108" t="s">
        <v>652</v>
      </c>
      <c r="C36" s="109">
        <v>19799</v>
      </c>
      <c r="D36" s="110">
        <v>19799</v>
      </c>
      <c r="E36" s="110"/>
    </row>
    <row r="37" spans="1:5" ht="12.75" customHeight="1" x14ac:dyDescent="0.25">
      <c r="A37" s="467">
        <v>33</v>
      </c>
      <c r="B37" s="108" t="s">
        <v>653</v>
      </c>
      <c r="C37" s="109">
        <v>7195</v>
      </c>
      <c r="D37" s="110">
        <v>7195</v>
      </c>
      <c r="E37" s="110">
        <v>15</v>
      </c>
    </row>
    <row r="38" spans="1:5" ht="12.75" customHeight="1" x14ac:dyDescent="0.25">
      <c r="A38" s="467">
        <v>34</v>
      </c>
      <c r="B38" s="112"/>
      <c r="C38" s="109"/>
      <c r="D38" s="110">
        <v>0</v>
      </c>
      <c r="E38" s="110"/>
    </row>
    <row r="39" spans="1:5" ht="12.75" customHeight="1" x14ac:dyDescent="0.25">
      <c r="A39" s="467">
        <v>35</v>
      </c>
      <c r="B39" s="150" t="s">
        <v>665</v>
      </c>
      <c r="C39" s="619">
        <f>SUM(C40:C42)</f>
        <v>14500</v>
      </c>
      <c r="D39" s="619">
        <f t="shared" ref="D39:E39" si="5">SUM(D40:D42)</f>
        <v>12200</v>
      </c>
      <c r="E39" s="619">
        <f t="shared" si="5"/>
        <v>0</v>
      </c>
    </row>
    <row r="40" spans="1:5" ht="12.75" customHeight="1" x14ac:dyDescent="0.25">
      <c r="A40" s="467">
        <v>36</v>
      </c>
      <c r="B40" s="108" t="s">
        <v>651</v>
      </c>
      <c r="C40" s="109">
        <v>11417</v>
      </c>
      <c r="D40" s="110">
        <v>9117</v>
      </c>
      <c r="E40" s="110"/>
    </row>
    <row r="41" spans="1:5" ht="12.75" customHeight="1" x14ac:dyDescent="0.25">
      <c r="A41" s="467">
        <v>37</v>
      </c>
      <c r="B41" s="108" t="s">
        <v>652</v>
      </c>
      <c r="C41" s="109"/>
      <c r="D41" s="110">
        <v>0</v>
      </c>
      <c r="E41" s="110"/>
    </row>
    <row r="42" spans="1:5" ht="12.75" customHeight="1" x14ac:dyDescent="0.25">
      <c r="A42" s="467">
        <v>38</v>
      </c>
      <c r="B42" s="108" t="s">
        <v>653</v>
      </c>
      <c r="C42" s="109">
        <v>3083</v>
      </c>
      <c r="D42" s="110">
        <v>3083</v>
      </c>
      <c r="E42" s="110"/>
    </row>
    <row r="43" spans="1:5" ht="12.75" customHeight="1" x14ac:dyDescent="0.25">
      <c r="A43" s="467">
        <v>39</v>
      </c>
      <c r="B43" s="490"/>
      <c r="C43" s="109"/>
      <c r="D43" s="110"/>
      <c r="E43" s="110"/>
    </row>
    <row r="44" spans="1:5" ht="25.5" customHeight="1" thickBot="1" x14ac:dyDescent="0.3">
      <c r="A44" s="512">
        <v>40</v>
      </c>
      <c r="B44" s="513" t="s">
        <v>660</v>
      </c>
      <c r="C44" s="514">
        <f>+C39+C33+C28+C23</f>
        <v>448391</v>
      </c>
      <c r="D44" s="514">
        <f t="shared" ref="D44:E44" si="6">+D39+D33+D28+D23</f>
        <v>455535</v>
      </c>
      <c r="E44" s="514">
        <f t="shared" si="6"/>
        <v>131210</v>
      </c>
    </row>
    <row r="45" spans="1:5" ht="12.75" customHeight="1" thickBot="1" x14ac:dyDescent="0.3">
      <c r="A45" s="515">
        <v>41</v>
      </c>
      <c r="B45" s="516"/>
      <c r="C45" s="517"/>
      <c r="D45" s="518"/>
      <c r="E45" s="518"/>
    </row>
    <row r="46" spans="1:5" ht="12.75" customHeight="1" x14ac:dyDescent="0.25">
      <c r="A46" s="508">
        <v>42</v>
      </c>
      <c r="B46" s="519" t="s">
        <v>347</v>
      </c>
      <c r="C46" s="620">
        <f>SUM(C47:C51)</f>
        <v>75461</v>
      </c>
      <c r="D46" s="620">
        <f t="shared" ref="D46:E46" si="7">SUM(D47:D51)</f>
        <v>71925</v>
      </c>
      <c r="E46" s="620">
        <f t="shared" si="7"/>
        <v>1070</v>
      </c>
    </row>
    <row r="47" spans="1:5" ht="12.75" customHeight="1" x14ac:dyDescent="0.25">
      <c r="A47" s="467">
        <v>43</v>
      </c>
      <c r="B47" s="108" t="s">
        <v>737</v>
      </c>
      <c r="C47" s="109">
        <v>55100</v>
      </c>
      <c r="D47" s="109">
        <v>51564</v>
      </c>
      <c r="E47" s="109">
        <v>1020</v>
      </c>
    </row>
    <row r="48" spans="1:5" ht="12.75" customHeight="1" x14ac:dyDescent="0.25">
      <c r="A48" s="467">
        <v>44</v>
      </c>
      <c r="B48" s="108" t="s">
        <v>738</v>
      </c>
      <c r="C48" s="109">
        <v>6596</v>
      </c>
      <c r="D48" s="109">
        <v>6596</v>
      </c>
      <c r="E48" s="109"/>
    </row>
    <row r="49" spans="1:5" ht="12.75" customHeight="1" x14ac:dyDescent="0.25">
      <c r="A49" s="467">
        <v>45</v>
      </c>
      <c r="B49" s="108" t="s">
        <v>757</v>
      </c>
      <c r="C49" s="153">
        <v>13605</v>
      </c>
      <c r="D49" s="109">
        <v>13605</v>
      </c>
      <c r="E49" s="109"/>
    </row>
    <row r="50" spans="1:5" ht="12.75" customHeight="1" x14ac:dyDescent="0.25">
      <c r="A50" s="467">
        <v>46</v>
      </c>
      <c r="B50" s="108" t="s">
        <v>667</v>
      </c>
      <c r="C50" s="109">
        <v>160</v>
      </c>
      <c r="D50" s="109">
        <v>160</v>
      </c>
      <c r="E50" s="109"/>
    </row>
    <row r="51" spans="1:5" ht="12.75" customHeight="1" x14ac:dyDescent="0.25">
      <c r="A51" s="467"/>
      <c r="B51" s="108" t="s">
        <v>810</v>
      </c>
      <c r="C51" s="109"/>
      <c r="D51" s="109"/>
      <c r="E51" s="109">
        <v>50</v>
      </c>
    </row>
    <row r="52" spans="1:5" ht="12.75" customHeight="1" x14ac:dyDescent="0.25">
      <c r="A52" s="467">
        <v>47</v>
      </c>
      <c r="B52" s="157" t="s">
        <v>348</v>
      </c>
      <c r="C52" s="106"/>
      <c r="D52" s="111"/>
      <c r="E52" s="111"/>
    </row>
    <row r="53" spans="1:5" ht="12.75" customHeight="1" x14ac:dyDescent="0.25">
      <c r="A53" s="467">
        <v>48</v>
      </c>
      <c r="B53" s="108"/>
      <c r="C53" s="109"/>
      <c r="D53" s="110"/>
      <c r="E53" s="110"/>
    </row>
    <row r="54" spans="1:5" s="156" customFormat="1" ht="12.75" customHeight="1" thickBot="1" x14ac:dyDescent="0.3">
      <c r="A54" s="512">
        <v>49</v>
      </c>
      <c r="B54" s="513" t="s">
        <v>349</v>
      </c>
      <c r="C54" s="514">
        <f>+C52+C46</f>
        <v>75461</v>
      </c>
      <c r="D54" s="514">
        <f>+D52+D46</f>
        <v>71925</v>
      </c>
      <c r="E54" s="514">
        <f>+E52+E46</f>
        <v>1070</v>
      </c>
    </row>
    <row r="55" spans="1:5" s="156" customFormat="1" ht="12.75" customHeight="1" thickBot="1" x14ac:dyDescent="0.3">
      <c r="A55" s="515">
        <v>50</v>
      </c>
      <c r="B55" s="491"/>
      <c r="C55" s="492"/>
      <c r="D55" s="492"/>
      <c r="E55" s="492"/>
    </row>
    <row r="56" spans="1:5" ht="12.75" customHeight="1" x14ac:dyDescent="0.25">
      <c r="A56" s="508">
        <v>51</v>
      </c>
      <c r="B56" s="521" t="s">
        <v>549</v>
      </c>
      <c r="C56" s="510"/>
      <c r="D56" s="511"/>
      <c r="E56" s="511"/>
    </row>
    <row r="57" spans="1:5" ht="12.75" customHeight="1" x14ac:dyDescent="0.25">
      <c r="A57" s="467">
        <v>52</v>
      </c>
      <c r="B57" s="625" t="s">
        <v>739</v>
      </c>
      <c r="C57" s="789"/>
      <c r="D57" s="790">
        <v>42</v>
      </c>
      <c r="E57" s="790">
        <v>42</v>
      </c>
    </row>
    <row r="58" spans="1:5" ht="12.75" customHeight="1" x14ac:dyDescent="0.25">
      <c r="A58" s="467"/>
      <c r="B58" s="108" t="s">
        <v>810</v>
      </c>
      <c r="C58" s="109"/>
      <c r="D58" s="110">
        <v>42</v>
      </c>
      <c r="E58" s="110">
        <v>42</v>
      </c>
    </row>
    <row r="59" spans="1:5" ht="12.75" customHeight="1" x14ac:dyDescent="0.25">
      <c r="A59" s="467">
        <v>53</v>
      </c>
      <c r="B59" s="625" t="s">
        <v>740</v>
      </c>
      <c r="C59" s="789"/>
      <c r="D59" s="790">
        <v>100</v>
      </c>
      <c r="E59" s="790">
        <v>100</v>
      </c>
    </row>
    <row r="60" spans="1:5" ht="12.75" customHeight="1" x14ac:dyDescent="0.25">
      <c r="A60" s="467"/>
      <c r="B60" s="108" t="s">
        <v>811</v>
      </c>
      <c r="C60" s="109"/>
      <c r="D60" s="110">
        <v>72</v>
      </c>
      <c r="E60" s="110">
        <v>72</v>
      </c>
    </row>
    <row r="61" spans="1:5" ht="12.75" customHeight="1" x14ac:dyDescent="0.25">
      <c r="A61" s="467"/>
      <c r="B61" s="108" t="s">
        <v>812</v>
      </c>
      <c r="C61" s="109"/>
      <c r="D61" s="110">
        <v>28</v>
      </c>
      <c r="E61" s="110">
        <v>28</v>
      </c>
    </row>
    <row r="62" spans="1:5" ht="12.75" customHeight="1" x14ac:dyDescent="0.25">
      <c r="A62" s="788">
        <v>54</v>
      </c>
      <c r="B62" s="625" t="s">
        <v>760</v>
      </c>
      <c r="C62" s="789">
        <f>SUM(C63:C73)</f>
        <v>6100</v>
      </c>
      <c r="D62" s="789">
        <f t="shared" ref="D62" si="8">SUM(D63:D73)</f>
        <v>6100</v>
      </c>
      <c r="E62" s="789">
        <f>SUM(E63:E76)</f>
        <v>1201</v>
      </c>
    </row>
    <row r="63" spans="1:5" ht="12.75" customHeight="1" x14ac:dyDescent="0.25">
      <c r="A63" s="467">
        <v>55</v>
      </c>
      <c r="B63" s="626" t="s">
        <v>741</v>
      </c>
      <c r="C63" s="109">
        <v>100</v>
      </c>
      <c r="D63" s="109">
        <v>100</v>
      </c>
      <c r="E63" s="110"/>
    </row>
    <row r="64" spans="1:5" ht="12.75" customHeight="1" x14ac:dyDescent="0.25">
      <c r="A64" s="467">
        <v>56</v>
      </c>
      <c r="B64" s="626" t="s">
        <v>742</v>
      </c>
      <c r="C64" s="109">
        <v>300</v>
      </c>
      <c r="D64" s="109">
        <v>300</v>
      </c>
      <c r="E64" s="110"/>
    </row>
    <row r="65" spans="1:5" ht="12.75" customHeight="1" x14ac:dyDescent="0.25">
      <c r="A65" s="467">
        <v>57</v>
      </c>
      <c r="B65" s="626" t="s">
        <v>743</v>
      </c>
      <c r="C65" s="109">
        <v>1600</v>
      </c>
      <c r="D65" s="109">
        <v>1600</v>
      </c>
      <c r="E65" s="110">
        <v>245</v>
      </c>
    </row>
    <row r="66" spans="1:5" ht="12.75" customHeight="1" x14ac:dyDescent="0.25">
      <c r="A66" s="467">
        <v>58</v>
      </c>
      <c r="B66" s="626" t="s">
        <v>744</v>
      </c>
      <c r="C66" s="109">
        <v>150</v>
      </c>
      <c r="D66" s="109">
        <v>150</v>
      </c>
      <c r="E66" s="110"/>
    </row>
    <row r="67" spans="1:5" ht="12.75" customHeight="1" x14ac:dyDescent="0.25">
      <c r="A67" s="467">
        <v>59</v>
      </c>
      <c r="B67" s="626" t="s">
        <v>746</v>
      </c>
      <c r="C67" s="109">
        <v>400</v>
      </c>
      <c r="D67" s="109">
        <v>400</v>
      </c>
      <c r="E67" s="110"/>
    </row>
    <row r="68" spans="1:5" ht="12.75" customHeight="1" x14ac:dyDescent="0.25">
      <c r="A68" s="467">
        <v>60</v>
      </c>
      <c r="B68" s="626" t="s">
        <v>745</v>
      </c>
      <c r="C68" s="109">
        <v>500</v>
      </c>
      <c r="D68" s="109">
        <v>500</v>
      </c>
      <c r="E68" s="110"/>
    </row>
    <row r="69" spans="1:5" ht="12.75" customHeight="1" x14ac:dyDescent="0.25">
      <c r="A69" s="467">
        <v>61</v>
      </c>
      <c r="B69" s="626" t="s">
        <v>747</v>
      </c>
      <c r="C69" s="109">
        <v>150</v>
      </c>
      <c r="D69" s="109">
        <v>150</v>
      </c>
      <c r="E69" s="110"/>
    </row>
    <row r="70" spans="1:5" ht="12.75" customHeight="1" x14ac:dyDescent="0.25">
      <c r="A70" s="467">
        <v>62</v>
      </c>
      <c r="B70" s="626" t="s">
        <v>748</v>
      </c>
      <c r="C70" s="109">
        <v>1500</v>
      </c>
      <c r="D70" s="109">
        <v>1500</v>
      </c>
      <c r="E70" s="110"/>
    </row>
    <row r="71" spans="1:5" ht="12.75" customHeight="1" x14ac:dyDescent="0.25">
      <c r="A71" s="467">
        <v>63</v>
      </c>
      <c r="B71" s="626" t="s">
        <v>749</v>
      </c>
      <c r="C71" s="109">
        <v>250</v>
      </c>
      <c r="D71" s="109">
        <v>250</v>
      </c>
      <c r="E71" s="110"/>
    </row>
    <row r="72" spans="1:5" ht="12.75" customHeight="1" x14ac:dyDescent="0.25">
      <c r="A72" s="467">
        <v>64</v>
      </c>
      <c r="B72" s="626" t="s">
        <v>750</v>
      </c>
      <c r="C72" s="109">
        <v>800</v>
      </c>
      <c r="D72" s="109">
        <v>800</v>
      </c>
      <c r="E72" s="110">
        <f>728+183</f>
        <v>911</v>
      </c>
    </row>
    <row r="73" spans="1:5" ht="12.75" customHeight="1" x14ac:dyDescent="0.25">
      <c r="A73" s="467">
        <v>65</v>
      </c>
      <c r="B73" s="626" t="s">
        <v>751</v>
      </c>
      <c r="C73" s="109">
        <v>350</v>
      </c>
      <c r="D73" s="109">
        <v>350</v>
      </c>
      <c r="E73" s="110"/>
    </row>
    <row r="74" spans="1:5" ht="12.75" customHeight="1" x14ac:dyDescent="0.25">
      <c r="A74" s="487"/>
      <c r="B74" s="791" t="s">
        <v>813</v>
      </c>
      <c r="C74" s="792"/>
      <c r="D74" s="792"/>
      <c r="E74" s="793">
        <v>3</v>
      </c>
    </row>
    <row r="75" spans="1:5" ht="12.75" customHeight="1" x14ac:dyDescent="0.25">
      <c r="A75" s="487"/>
      <c r="B75" s="791" t="s">
        <v>814</v>
      </c>
      <c r="C75" s="792"/>
      <c r="D75" s="792"/>
      <c r="E75" s="793">
        <v>20</v>
      </c>
    </row>
    <row r="76" spans="1:5" ht="12.75" customHeight="1" x14ac:dyDescent="0.25">
      <c r="A76" s="487"/>
      <c r="B76" s="791" t="s">
        <v>815</v>
      </c>
      <c r="C76" s="792"/>
      <c r="D76" s="792"/>
      <c r="E76" s="793">
        <v>22</v>
      </c>
    </row>
    <row r="77" spans="1:5" s="156" customFormat="1" ht="12.75" customHeight="1" thickBot="1" x14ac:dyDescent="0.3">
      <c r="A77" s="512">
        <v>66</v>
      </c>
      <c r="B77" s="513" t="s">
        <v>352</v>
      </c>
      <c r="C77" s="514">
        <f>+C62+C59+C57</f>
        <v>6100</v>
      </c>
      <c r="D77" s="514">
        <f t="shared" ref="D77:E77" si="9">+D62+D59+D57</f>
        <v>6242</v>
      </c>
      <c r="E77" s="514">
        <f t="shared" si="9"/>
        <v>1343</v>
      </c>
    </row>
    <row r="78" spans="1:5" s="156" customFormat="1" ht="13.5" customHeight="1" thickBot="1" x14ac:dyDescent="0.3">
      <c r="A78" s="489">
        <v>67</v>
      </c>
      <c r="B78" s="500" t="s">
        <v>353</v>
      </c>
      <c r="C78" s="501">
        <f>+C77+C54+C44+C15</f>
        <v>1465764</v>
      </c>
      <c r="D78" s="501">
        <f t="shared" ref="D78:E78" si="10">+D77+D54+D44+D15</f>
        <v>1480734</v>
      </c>
      <c r="E78" s="501">
        <f t="shared" si="10"/>
        <v>434191</v>
      </c>
    </row>
    <row r="79" spans="1:5" ht="13.5" customHeight="1" x14ac:dyDescent="0.25">
      <c r="B79" s="113"/>
      <c r="C79" s="159"/>
      <c r="D79" s="160"/>
      <c r="E79" s="160"/>
    </row>
  </sheetData>
  <mergeCells count="1">
    <mergeCell ref="D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&amp;C&amp;"Times New Roman,Félkövér"&amp;12Martonvásár Város Önkormányzat beruházási (felhalmozási) célú 
kiadásai előirányzata feladatonként    &amp;R&amp;"Times New Roman,Félkövér"&amp;10 7.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view="pageLayout" zoomScaleNormal="100" workbookViewId="0">
      <selection activeCell="D23" sqref="D23"/>
    </sheetView>
  </sheetViews>
  <sheetFormatPr defaultColWidth="53.140625" defaultRowHeight="15" x14ac:dyDescent="0.25"/>
  <cols>
    <col min="1" max="1" width="5.5703125" style="94" customWidth="1"/>
    <col min="2" max="2" width="53.140625" style="95" customWidth="1"/>
    <col min="3" max="3" width="13.7109375" style="94" customWidth="1"/>
    <col min="4" max="4" width="13.42578125" style="94" customWidth="1"/>
    <col min="5" max="5" width="13.28515625" style="94" customWidth="1"/>
    <col min="6" max="16384" width="53.140625" style="94"/>
  </cols>
  <sheetData>
    <row r="1" spans="1:5" ht="12.75" customHeight="1" x14ac:dyDescent="0.25"/>
    <row r="2" spans="1:5" ht="12.75" customHeight="1" thickBot="1" x14ac:dyDescent="0.25">
      <c r="D2" s="955" t="s">
        <v>383</v>
      </c>
      <c r="E2" s="955"/>
    </row>
    <row r="3" spans="1:5" s="96" customFormat="1" ht="39.75" customHeight="1" thickBot="1" x14ac:dyDescent="0.3">
      <c r="A3" s="523" t="s">
        <v>670</v>
      </c>
      <c r="B3" s="524" t="s">
        <v>656</v>
      </c>
      <c r="C3" s="524" t="s">
        <v>279</v>
      </c>
      <c r="D3" s="524" t="s">
        <v>298</v>
      </c>
      <c r="E3" s="524" t="s">
        <v>299</v>
      </c>
    </row>
    <row r="4" spans="1:5" s="97" customFormat="1" ht="12.75" customHeight="1" x14ac:dyDescent="0.25">
      <c r="A4" s="508">
        <v>1</v>
      </c>
      <c r="B4" s="525"/>
      <c r="C4" s="520"/>
      <c r="D4" s="520"/>
      <c r="E4" s="520"/>
    </row>
    <row r="5" spans="1:5" s="97" customFormat="1" ht="12.75" customHeight="1" x14ac:dyDescent="0.25">
      <c r="A5" s="467">
        <v>2</v>
      </c>
      <c r="B5" s="105" t="s">
        <v>808</v>
      </c>
      <c r="C5" s="151"/>
      <c r="D5" s="106">
        <v>17869</v>
      </c>
      <c r="E5" s="151"/>
    </row>
    <row r="6" spans="1:5" ht="13.5" customHeight="1" x14ac:dyDescent="0.25">
      <c r="A6" s="467">
        <v>3</v>
      </c>
      <c r="B6" s="522"/>
      <c r="C6" s="106"/>
      <c r="D6" s="110"/>
      <c r="E6" s="110"/>
    </row>
    <row r="7" spans="1:5" ht="12.75" customHeight="1" x14ac:dyDescent="0.25">
      <c r="A7" s="467">
        <v>4</v>
      </c>
      <c r="B7" s="522" t="s">
        <v>346</v>
      </c>
      <c r="C7" s="151"/>
      <c r="D7" s="151"/>
      <c r="E7" s="151"/>
    </row>
    <row r="8" spans="1:5" ht="12.75" customHeight="1" x14ac:dyDescent="0.25">
      <c r="A8" s="467">
        <v>5</v>
      </c>
      <c r="B8" s="493"/>
      <c r="C8" s="151"/>
      <c r="D8" s="151"/>
      <c r="E8" s="151"/>
    </row>
    <row r="9" spans="1:5" ht="12.75" customHeight="1" thickBot="1" x14ac:dyDescent="0.3">
      <c r="A9" s="512">
        <v>6</v>
      </c>
      <c r="B9" s="513" t="s">
        <v>354</v>
      </c>
      <c r="C9" s="526">
        <f>+C5</f>
        <v>0</v>
      </c>
      <c r="D9" s="526">
        <f t="shared" ref="D9:E9" si="0">+D5</f>
        <v>17869</v>
      </c>
      <c r="E9" s="526">
        <f t="shared" si="0"/>
        <v>0</v>
      </c>
    </row>
    <row r="10" spans="1:5" ht="12.75" customHeight="1" thickBot="1" x14ac:dyDescent="0.3">
      <c r="A10" s="508">
        <v>7</v>
      </c>
      <c r="B10" s="521"/>
      <c r="C10" s="510"/>
      <c r="D10" s="511"/>
      <c r="E10" s="511"/>
    </row>
    <row r="11" spans="1:5" ht="12.75" customHeight="1" x14ac:dyDescent="0.25">
      <c r="A11" s="467">
        <v>8</v>
      </c>
      <c r="B11" s="529" t="s">
        <v>816</v>
      </c>
      <c r="C11" s="106"/>
      <c r="D11" s="787">
        <v>24745</v>
      </c>
      <c r="E11" s="111"/>
    </row>
    <row r="12" spans="1:5" ht="12.75" customHeight="1" x14ac:dyDescent="0.25">
      <c r="A12" s="467">
        <v>9</v>
      </c>
      <c r="B12" s="158"/>
      <c r="C12" s="109"/>
      <c r="D12" s="110"/>
      <c r="E12" s="110"/>
    </row>
    <row r="13" spans="1:5" ht="12.75" customHeight="1" thickBot="1" x14ac:dyDescent="0.3">
      <c r="A13" s="512">
        <v>10</v>
      </c>
      <c r="B13" s="513" t="s">
        <v>351</v>
      </c>
      <c r="C13" s="526">
        <f>+C11</f>
        <v>0</v>
      </c>
      <c r="D13" s="526">
        <f t="shared" ref="D13:E13" si="1">+D11</f>
        <v>24745</v>
      </c>
      <c r="E13" s="526">
        <f t="shared" si="1"/>
        <v>0</v>
      </c>
    </row>
    <row r="14" spans="1:5" ht="12.75" customHeight="1" thickBot="1" x14ac:dyDescent="0.3">
      <c r="A14" s="515">
        <v>11</v>
      </c>
      <c r="B14" s="491"/>
      <c r="C14" s="486"/>
      <c r="D14" s="492"/>
      <c r="E14" s="492"/>
    </row>
    <row r="15" spans="1:5" s="153" customFormat="1" ht="25.5" customHeight="1" x14ac:dyDescent="0.25">
      <c r="A15" s="508">
        <v>12</v>
      </c>
      <c r="B15" s="521" t="s">
        <v>659</v>
      </c>
      <c r="C15" s="510"/>
      <c r="D15" s="511"/>
      <c r="E15" s="511"/>
    </row>
    <row r="16" spans="1:5" ht="12.75" customHeight="1" x14ac:dyDescent="0.25">
      <c r="A16" s="467">
        <v>13</v>
      </c>
      <c r="B16" s="112"/>
      <c r="C16" s="106"/>
      <c r="D16" s="111"/>
      <c r="E16" s="111"/>
    </row>
    <row r="17" spans="1:5" ht="12.75" customHeight="1" x14ac:dyDescent="0.25">
      <c r="A17" s="467">
        <v>14</v>
      </c>
      <c r="B17" s="112" t="s">
        <v>654</v>
      </c>
      <c r="C17" s="106"/>
      <c r="D17" s="111"/>
      <c r="E17" s="111"/>
    </row>
    <row r="18" spans="1:5" ht="12.75" customHeight="1" x14ac:dyDescent="0.25">
      <c r="A18" s="467">
        <v>15</v>
      </c>
      <c r="B18" s="107" t="s">
        <v>657</v>
      </c>
      <c r="C18" s="106">
        <v>19877</v>
      </c>
      <c r="D18" s="787">
        <v>19877</v>
      </c>
      <c r="E18" s="111"/>
    </row>
    <row r="19" spans="1:5" ht="12.75" customHeight="1" x14ac:dyDescent="0.25">
      <c r="A19" s="467">
        <v>16</v>
      </c>
      <c r="B19" s="107" t="s">
        <v>666</v>
      </c>
      <c r="C19" s="106">
        <v>4835</v>
      </c>
      <c r="D19" s="787">
        <v>4835</v>
      </c>
      <c r="E19" s="111"/>
    </row>
    <row r="20" spans="1:5" s="153" customFormat="1" ht="25.5" customHeight="1" thickBot="1" x14ac:dyDescent="0.3">
      <c r="A20" s="512">
        <v>17</v>
      </c>
      <c r="B20" s="513" t="s">
        <v>663</v>
      </c>
      <c r="C20" s="514">
        <f>SUM(C18:C19)</f>
        <v>24712</v>
      </c>
      <c r="D20" s="514">
        <f t="shared" ref="D20:E20" si="2">SUM(D18:D19)</f>
        <v>24712</v>
      </c>
      <c r="E20" s="514">
        <f t="shared" si="2"/>
        <v>0</v>
      </c>
    </row>
    <row r="21" spans="1:5" s="98" customFormat="1" ht="12.75" customHeight="1" x14ac:dyDescent="0.25">
      <c r="A21" s="508">
        <v>18</v>
      </c>
      <c r="B21" s="529"/>
      <c r="C21" s="520"/>
      <c r="D21" s="530"/>
      <c r="E21" s="530"/>
    </row>
    <row r="22" spans="1:5" s="98" customFormat="1" ht="12.75" customHeight="1" x14ac:dyDescent="0.25">
      <c r="A22" s="488">
        <v>19</v>
      </c>
      <c r="B22" s="622" t="s">
        <v>758</v>
      </c>
      <c r="C22" s="503">
        <v>59870</v>
      </c>
      <c r="D22" s="623">
        <v>59870</v>
      </c>
      <c r="E22" s="623"/>
    </row>
    <row r="23" spans="1:5" s="98" customFormat="1" ht="12.75" customHeight="1" x14ac:dyDescent="0.25">
      <c r="A23" s="467">
        <v>20</v>
      </c>
      <c r="B23" s="157" t="s">
        <v>355</v>
      </c>
      <c r="C23" s="621">
        <f>SUM(C22)</f>
        <v>59870</v>
      </c>
      <c r="D23" s="621">
        <f t="shared" ref="D23:E23" si="3">SUM(D22)</f>
        <v>59870</v>
      </c>
      <c r="E23" s="621">
        <f t="shared" si="3"/>
        <v>0</v>
      </c>
    </row>
    <row r="24" spans="1:5" x14ac:dyDescent="0.25">
      <c r="A24" s="467">
        <v>21</v>
      </c>
      <c r="B24" s="108"/>
      <c r="C24" s="109"/>
      <c r="D24" s="110"/>
      <c r="E24" s="110"/>
    </row>
    <row r="25" spans="1:5" x14ac:dyDescent="0.25">
      <c r="A25" s="467">
        <v>22</v>
      </c>
      <c r="B25" s="522" t="s">
        <v>658</v>
      </c>
      <c r="C25" s="106"/>
      <c r="D25" s="111"/>
      <c r="E25" s="111"/>
    </row>
    <row r="26" spans="1:5" x14ac:dyDescent="0.25">
      <c r="A26" s="467">
        <v>23</v>
      </c>
      <c r="B26" s="108"/>
      <c r="C26" s="109"/>
      <c r="D26" s="110"/>
      <c r="E26" s="110"/>
    </row>
    <row r="27" spans="1:5" ht="12.75" customHeight="1" thickBot="1" x14ac:dyDescent="0.3">
      <c r="A27" s="512">
        <v>24</v>
      </c>
      <c r="B27" s="513" t="s">
        <v>356</v>
      </c>
      <c r="C27" s="514">
        <f>+C23+C25</f>
        <v>59870</v>
      </c>
      <c r="D27" s="514">
        <f t="shared" ref="D27:E27" si="4">+D23+D25</f>
        <v>59870</v>
      </c>
      <c r="E27" s="514">
        <f t="shared" si="4"/>
        <v>0</v>
      </c>
    </row>
    <row r="28" spans="1:5" x14ac:dyDescent="0.25">
      <c r="A28" s="488">
        <v>25</v>
      </c>
      <c r="B28" s="527"/>
      <c r="C28" s="527"/>
      <c r="D28" s="528"/>
      <c r="E28" s="528"/>
    </row>
    <row r="29" spans="1:5" x14ac:dyDescent="0.25">
      <c r="A29" s="467">
        <v>26</v>
      </c>
      <c r="B29" s="112" t="s">
        <v>661</v>
      </c>
      <c r="C29" s="106"/>
      <c r="D29" s="111"/>
      <c r="E29" s="111"/>
    </row>
    <row r="30" spans="1:5" x14ac:dyDescent="0.25">
      <c r="A30" s="467">
        <v>27</v>
      </c>
      <c r="B30" s="108"/>
      <c r="C30" s="109"/>
      <c r="D30" s="110"/>
      <c r="E30" s="110"/>
    </row>
    <row r="31" spans="1:5" x14ac:dyDescent="0.25">
      <c r="A31" s="467">
        <v>28</v>
      </c>
      <c r="B31" s="112" t="s">
        <v>357</v>
      </c>
      <c r="C31" s="151">
        <f t="shared" ref="C31" si="5">SUM(C30:C30)</f>
        <v>0</v>
      </c>
      <c r="D31" s="151"/>
      <c r="E31" s="151"/>
    </row>
    <row r="32" spans="1:5" ht="15.75" thickBot="1" x14ac:dyDescent="0.3">
      <c r="A32" s="512">
        <v>29</v>
      </c>
      <c r="B32" s="341" t="s">
        <v>662</v>
      </c>
      <c r="C32" s="342">
        <f>+C27+C20+C13+C9</f>
        <v>84582</v>
      </c>
      <c r="D32" s="342">
        <f t="shared" ref="D32:E32" si="6">+D27+D20+D13+D9</f>
        <v>127196</v>
      </c>
      <c r="E32" s="342">
        <f t="shared" si="6"/>
        <v>0</v>
      </c>
    </row>
  </sheetData>
  <mergeCells count="1">
    <mergeCell ref="D2:E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&amp;C&amp;"Times New Roman,Félkövér"&amp;12Martonvásár Város Önkormányzat felújítási (felhalmozási) célú 
kiadásai előirányzata feladatonként      &amp;R&amp;"Times New Roman,Félkövér"&amp;10 8.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Layout" workbookViewId="0">
      <selection activeCell="E6" sqref="E6"/>
    </sheetView>
  </sheetViews>
  <sheetFormatPr defaultRowHeight="15" x14ac:dyDescent="0.25"/>
  <cols>
    <col min="1" max="1" width="7.85546875" style="609" bestFit="1" customWidth="1"/>
    <col min="2" max="2" width="29.5703125" style="609" customWidth="1"/>
    <col min="3" max="3" width="13" style="609" customWidth="1"/>
    <col min="4" max="4" width="13.5703125" style="609" customWidth="1"/>
    <col min="5" max="5" width="13.7109375" style="609" customWidth="1"/>
    <col min="6" max="16384" width="9.140625" style="609"/>
  </cols>
  <sheetData>
    <row r="1" spans="1:5" ht="15.75" thickBot="1" x14ac:dyDescent="0.3"/>
    <row r="2" spans="1:5" ht="15" customHeight="1" x14ac:dyDescent="0.25">
      <c r="A2" s="956" t="s">
        <v>358</v>
      </c>
      <c r="B2" s="958" t="s">
        <v>280</v>
      </c>
      <c r="C2" s="960" t="s">
        <v>674</v>
      </c>
      <c r="D2" s="960" t="s">
        <v>767</v>
      </c>
      <c r="E2" s="960" t="s">
        <v>768</v>
      </c>
    </row>
    <row r="3" spans="1:5" x14ac:dyDescent="0.25">
      <c r="A3" s="957"/>
      <c r="B3" s="959"/>
      <c r="C3" s="961"/>
      <c r="D3" s="961"/>
      <c r="E3" s="961"/>
    </row>
    <row r="4" spans="1:5" x14ac:dyDescent="0.25">
      <c r="A4" s="957"/>
      <c r="B4" s="959"/>
      <c r="C4" s="961"/>
      <c r="D4" s="961"/>
      <c r="E4" s="961"/>
    </row>
    <row r="5" spans="1:5" x14ac:dyDescent="0.25">
      <c r="A5" s="957"/>
      <c r="B5" s="959"/>
      <c r="C5" s="961"/>
      <c r="D5" s="961"/>
      <c r="E5" s="961"/>
    </row>
    <row r="6" spans="1:5" x14ac:dyDescent="0.25">
      <c r="A6" s="610" t="s">
        <v>300</v>
      </c>
      <c r="B6" s="611" t="s">
        <v>306</v>
      </c>
      <c r="C6" s="636" t="s">
        <v>301</v>
      </c>
      <c r="D6" s="627" t="s">
        <v>302</v>
      </c>
      <c r="E6" s="627" t="s">
        <v>303</v>
      </c>
    </row>
    <row r="7" spans="1:5" x14ac:dyDescent="0.25">
      <c r="A7" s="612">
        <v>1</v>
      </c>
      <c r="B7" s="121" t="s">
        <v>264</v>
      </c>
      <c r="C7" s="628">
        <v>1</v>
      </c>
      <c r="D7" s="628">
        <v>1</v>
      </c>
      <c r="E7" s="628">
        <v>1</v>
      </c>
    </row>
    <row r="8" spans="1:5" x14ac:dyDescent="0.25">
      <c r="A8" s="612">
        <v>2</v>
      </c>
      <c r="B8" s="121" t="s">
        <v>359</v>
      </c>
      <c r="C8" s="628"/>
      <c r="D8" s="628"/>
      <c r="E8" s="628"/>
    </row>
    <row r="9" spans="1:5" x14ac:dyDescent="0.25">
      <c r="A9" s="612">
        <v>3</v>
      </c>
      <c r="B9" s="613" t="s">
        <v>290</v>
      </c>
      <c r="C9" s="629">
        <v>35</v>
      </c>
      <c r="D9" s="629">
        <v>35</v>
      </c>
      <c r="E9" s="629">
        <v>35</v>
      </c>
    </row>
    <row r="10" spans="1:5" x14ac:dyDescent="0.25">
      <c r="A10" s="612">
        <v>4</v>
      </c>
      <c r="B10" s="613" t="s">
        <v>360</v>
      </c>
      <c r="C10" s="629">
        <v>8</v>
      </c>
      <c r="D10" s="629">
        <v>8</v>
      </c>
      <c r="E10" s="629">
        <v>8</v>
      </c>
    </row>
    <row r="11" spans="1:5" x14ac:dyDescent="0.25">
      <c r="A11" s="612">
        <v>5</v>
      </c>
      <c r="B11" s="121" t="s">
        <v>361</v>
      </c>
      <c r="C11" s="630">
        <f t="shared" ref="C11" si="0">SUM(C9:C10)</f>
        <v>43</v>
      </c>
      <c r="D11" s="630">
        <f t="shared" ref="D11" si="1">SUM(D9:D10)</f>
        <v>43</v>
      </c>
      <c r="E11" s="630">
        <f t="shared" ref="E11" si="2">SUM(E9:E10)</f>
        <v>43</v>
      </c>
    </row>
    <row r="12" spans="1:5" x14ac:dyDescent="0.25">
      <c r="A12" s="612">
        <v>6</v>
      </c>
      <c r="B12" s="121" t="s">
        <v>379</v>
      </c>
      <c r="C12" s="631" t="s">
        <v>631</v>
      </c>
      <c r="D12" s="631" t="s">
        <v>631</v>
      </c>
      <c r="E12" s="631" t="s">
        <v>631</v>
      </c>
    </row>
    <row r="13" spans="1:5" x14ac:dyDescent="0.25">
      <c r="A13" s="612"/>
      <c r="B13" s="121" t="s">
        <v>580</v>
      </c>
      <c r="C13" s="628"/>
      <c r="D13" s="628"/>
      <c r="E13" s="628"/>
    </row>
    <row r="14" spans="1:5" x14ac:dyDescent="0.25">
      <c r="A14" s="612">
        <v>7</v>
      </c>
      <c r="B14" s="121" t="s">
        <v>362</v>
      </c>
      <c r="C14" s="628">
        <v>3</v>
      </c>
      <c r="D14" s="628">
        <v>3</v>
      </c>
      <c r="E14" s="628">
        <v>3</v>
      </c>
    </row>
    <row r="15" spans="1:5" x14ac:dyDescent="0.25">
      <c r="A15" s="612">
        <v>8</v>
      </c>
      <c r="B15" s="121" t="s">
        <v>363</v>
      </c>
      <c r="C15" s="628">
        <v>1</v>
      </c>
      <c r="D15" s="628">
        <v>1</v>
      </c>
      <c r="E15" s="628">
        <v>1</v>
      </c>
    </row>
    <row r="16" spans="1:5" ht="15.75" thickBot="1" x14ac:dyDescent="0.3">
      <c r="A16" s="614">
        <v>9</v>
      </c>
      <c r="B16" s="615" t="s">
        <v>364</v>
      </c>
      <c r="C16" s="632">
        <f>SUM(C11:C15)+C7</f>
        <v>48</v>
      </c>
      <c r="D16" s="632">
        <f>SUM(D11:D15)+D7</f>
        <v>48</v>
      </c>
      <c r="E16" s="632">
        <f>SUM(E11:E15)+E7</f>
        <v>48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
  2018. évi létszámkerete     &amp;R&amp;"Times New Roman,Félkövér"&amp;10 9.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view="pageLayout" workbookViewId="0">
      <selection activeCell="E23" sqref="E23"/>
    </sheetView>
  </sheetViews>
  <sheetFormatPr defaultColWidth="9.140625" defaultRowHeight="15" x14ac:dyDescent="0.25"/>
  <cols>
    <col min="1" max="1" width="5.85546875" style="222" customWidth="1"/>
    <col min="2" max="2" width="42.5703125" style="223" customWidth="1"/>
    <col min="3" max="8" width="11" style="223" customWidth="1"/>
    <col min="9" max="9" width="12.140625" style="223" customWidth="1"/>
    <col min="10" max="10" width="13.28515625" style="223" customWidth="1"/>
    <col min="11" max="16384" width="9.140625" style="223"/>
  </cols>
  <sheetData>
    <row r="1" spans="1:11" s="226" customFormat="1" ht="26.25" customHeight="1" thickBot="1" x14ac:dyDescent="0.3">
      <c r="A1" s="222"/>
      <c r="B1" s="223"/>
      <c r="C1" s="223"/>
      <c r="D1" s="223"/>
      <c r="E1" s="223"/>
      <c r="F1" s="223"/>
      <c r="G1" s="223"/>
      <c r="H1" s="223"/>
      <c r="I1" s="223"/>
      <c r="J1" s="225" t="s">
        <v>435</v>
      </c>
    </row>
    <row r="2" spans="1:11" s="227" customFormat="1" ht="32.25" customHeight="1" thickBot="1" x14ac:dyDescent="0.3">
      <c r="A2" s="969" t="s">
        <v>445</v>
      </c>
      <c r="B2" s="971" t="s">
        <v>446</v>
      </c>
      <c r="C2" s="969" t="s">
        <v>447</v>
      </c>
      <c r="D2" s="969" t="s">
        <v>448</v>
      </c>
      <c r="E2" s="962" t="s">
        <v>449</v>
      </c>
      <c r="F2" s="963"/>
      <c r="G2" s="963"/>
      <c r="H2" s="963"/>
      <c r="I2" s="964"/>
      <c r="J2" s="965" t="s">
        <v>180</v>
      </c>
    </row>
    <row r="3" spans="1:11" s="231" customFormat="1" ht="37.5" customHeight="1" thickBot="1" x14ac:dyDescent="0.3">
      <c r="A3" s="970"/>
      <c r="B3" s="972"/>
      <c r="C3" s="966"/>
      <c r="D3" s="970"/>
      <c r="E3" s="228" t="s">
        <v>450</v>
      </c>
      <c r="F3" s="229" t="s">
        <v>451</v>
      </c>
      <c r="G3" s="229" t="s">
        <v>452</v>
      </c>
      <c r="H3" s="229" t="s">
        <v>453</v>
      </c>
      <c r="I3" s="230" t="s">
        <v>552</v>
      </c>
      <c r="J3" s="966"/>
    </row>
    <row r="4" spans="1:11" ht="20.100000000000001" customHeight="1" x14ac:dyDescent="0.25">
      <c r="A4" s="232">
        <v>1</v>
      </c>
      <c r="B4" s="233">
        <v>2</v>
      </c>
      <c r="C4" s="232">
        <v>3</v>
      </c>
      <c r="D4" s="232">
        <v>4</v>
      </c>
      <c r="E4" s="234">
        <v>5</v>
      </c>
      <c r="F4" s="235">
        <v>6</v>
      </c>
      <c r="G4" s="235">
        <v>7</v>
      </c>
      <c r="H4" s="235">
        <v>8</v>
      </c>
      <c r="I4" s="236">
        <v>9</v>
      </c>
      <c r="J4" s="232" t="s">
        <v>454</v>
      </c>
    </row>
    <row r="5" spans="1:11" s="245" customFormat="1" ht="20.100000000000001" customHeight="1" x14ac:dyDescent="0.25">
      <c r="A5" s="237" t="s">
        <v>304</v>
      </c>
      <c r="B5" s="238" t="s">
        <v>455</v>
      </c>
      <c r="C5" s="239"/>
      <c r="D5" s="240"/>
      <c r="E5" s="241">
        <f>SUM(E6:E6)</f>
        <v>0</v>
      </c>
      <c r="F5" s="242"/>
      <c r="G5" s="242"/>
      <c r="H5" s="242"/>
      <c r="I5" s="243"/>
      <c r="J5" s="244"/>
    </row>
    <row r="6" spans="1:11" ht="20.100000000000001" customHeight="1" x14ac:dyDescent="0.25">
      <c r="A6" s="237" t="s">
        <v>393</v>
      </c>
      <c r="B6" s="246"/>
      <c r="C6" s="247"/>
      <c r="D6" s="248"/>
      <c r="E6" s="249"/>
      <c r="F6" s="250"/>
      <c r="G6" s="250"/>
      <c r="H6" s="250"/>
      <c r="I6" s="251"/>
      <c r="J6" s="244"/>
    </row>
    <row r="7" spans="1:11" ht="20.100000000000001" customHeight="1" x14ac:dyDescent="0.25">
      <c r="A7" s="237" t="s">
        <v>436</v>
      </c>
      <c r="B7" s="252"/>
      <c r="C7" s="253"/>
      <c r="D7" s="248"/>
      <c r="E7" s="249"/>
      <c r="F7" s="250"/>
      <c r="G7" s="250"/>
      <c r="H7" s="250"/>
      <c r="I7" s="251"/>
      <c r="J7" s="244"/>
    </row>
    <row r="8" spans="1:11" ht="20.100000000000001" customHeight="1" x14ac:dyDescent="0.25">
      <c r="A8" s="237" t="s">
        <v>437</v>
      </c>
      <c r="B8" s="252"/>
      <c r="C8" s="253"/>
      <c r="D8" s="248"/>
      <c r="E8" s="249"/>
      <c r="F8" s="250"/>
      <c r="G8" s="250"/>
      <c r="H8" s="250"/>
      <c r="I8" s="251"/>
      <c r="J8" s="244"/>
    </row>
    <row r="9" spans="1:11" s="245" customFormat="1" ht="20.100000000000001" customHeight="1" x14ac:dyDescent="0.25">
      <c r="A9" s="237" t="s">
        <v>438</v>
      </c>
      <c r="B9" s="254" t="s">
        <v>456</v>
      </c>
      <c r="C9" s="255"/>
      <c r="D9" s="240">
        <f t="shared" ref="D9:J9" si="0">SUM(D10:D11)</f>
        <v>0</v>
      </c>
      <c r="E9" s="241">
        <f t="shared" si="0"/>
        <v>0</v>
      </c>
      <c r="F9" s="242">
        <f t="shared" si="0"/>
        <v>0</v>
      </c>
      <c r="G9" s="242">
        <f t="shared" si="0"/>
        <v>0</v>
      </c>
      <c r="H9" s="242">
        <f t="shared" si="0"/>
        <v>0</v>
      </c>
      <c r="I9" s="243">
        <f t="shared" si="0"/>
        <v>0</v>
      </c>
      <c r="J9" s="240">
        <f t="shared" si="0"/>
        <v>0</v>
      </c>
    </row>
    <row r="10" spans="1:11" ht="20.100000000000001" customHeight="1" x14ac:dyDescent="0.25">
      <c r="A10" s="237" t="s">
        <v>439</v>
      </c>
      <c r="B10" s="246"/>
      <c r="C10" s="247"/>
      <c r="D10" s="248">
        <v>0</v>
      </c>
      <c r="E10" s="249">
        <v>0</v>
      </c>
      <c r="F10" s="250">
        <v>0</v>
      </c>
      <c r="G10" s="250">
        <v>0</v>
      </c>
      <c r="H10" s="250">
        <v>0</v>
      </c>
      <c r="I10" s="251">
        <v>0</v>
      </c>
      <c r="J10" s="244">
        <f>SUM(D10:I10)</f>
        <v>0</v>
      </c>
    </row>
    <row r="11" spans="1:11" ht="20.100000000000001" customHeight="1" x14ac:dyDescent="0.25">
      <c r="A11" s="237" t="s">
        <v>440</v>
      </c>
      <c r="B11" s="246"/>
      <c r="C11" s="247"/>
      <c r="D11" s="248"/>
      <c r="E11" s="249"/>
      <c r="F11" s="250"/>
      <c r="G11" s="250"/>
      <c r="H11" s="250"/>
      <c r="I11" s="251"/>
      <c r="J11" s="244">
        <f>SUM(D11:I11)</f>
        <v>0</v>
      </c>
      <c r="K11" s="256"/>
    </row>
    <row r="12" spans="1:11" ht="19.5" customHeight="1" x14ac:dyDescent="0.25">
      <c r="A12" s="237" t="s">
        <v>441</v>
      </c>
      <c r="B12" s="246"/>
      <c r="C12" s="247"/>
      <c r="D12" s="248"/>
      <c r="E12" s="249"/>
      <c r="F12" s="250"/>
      <c r="G12" s="250"/>
      <c r="H12" s="250"/>
      <c r="I12" s="251"/>
      <c r="J12" s="244"/>
    </row>
    <row r="13" spans="1:11" ht="20.100000000000001" customHeight="1" x14ac:dyDescent="0.25">
      <c r="A13" s="237" t="s">
        <v>442</v>
      </c>
      <c r="B13" s="257"/>
      <c r="C13" s="258"/>
      <c r="D13" s="259"/>
      <c r="E13" s="260"/>
      <c r="F13" s="261"/>
      <c r="G13" s="261"/>
      <c r="H13" s="261"/>
      <c r="I13" s="262"/>
      <c r="J13" s="244"/>
    </row>
    <row r="14" spans="1:11" s="245" customFormat="1" ht="12.75" x14ac:dyDescent="0.25">
      <c r="A14" s="237" t="s">
        <v>443</v>
      </c>
      <c r="B14" s="263" t="s">
        <v>457</v>
      </c>
      <c r="C14" s="255"/>
      <c r="D14" s="264">
        <f>+D15+D16</f>
        <v>0</v>
      </c>
      <c r="E14" s="264">
        <f t="shared" ref="E14:J14" si="1">+E15+E16</f>
        <v>0</v>
      </c>
      <c r="F14" s="264">
        <f t="shared" si="1"/>
        <v>0</v>
      </c>
      <c r="G14" s="264">
        <f t="shared" si="1"/>
        <v>0</v>
      </c>
      <c r="H14" s="264">
        <f t="shared" si="1"/>
        <v>0</v>
      </c>
      <c r="I14" s="264">
        <f t="shared" si="1"/>
        <v>0</v>
      </c>
      <c r="J14" s="264">
        <f t="shared" si="1"/>
        <v>0</v>
      </c>
    </row>
    <row r="15" spans="1:11" s="269" customFormat="1" x14ac:dyDescent="0.25">
      <c r="A15" s="237"/>
      <c r="B15" s="450"/>
      <c r="C15" s="265"/>
      <c r="D15" s="266"/>
      <c r="E15" s="267"/>
      <c r="F15" s="224"/>
      <c r="G15" s="224"/>
      <c r="H15" s="224"/>
      <c r="I15" s="268"/>
      <c r="J15" s="244"/>
    </row>
    <row r="16" spans="1:11" ht="15.75" thickBot="1" x14ac:dyDescent="0.3">
      <c r="A16" s="270"/>
      <c r="B16" s="450"/>
      <c r="C16" s="265"/>
      <c r="D16" s="271"/>
      <c r="E16" s="272"/>
      <c r="F16" s="273"/>
      <c r="G16" s="273"/>
      <c r="H16" s="273"/>
      <c r="I16" s="274"/>
      <c r="J16" s="244"/>
    </row>
    <row r="17" spans="1:10" s="245" customFormat="1" ht="13.5" thickBot="1" x14ac:dyDescent="0.3">
      <c r="A17" s="967" t="s">
        <v>458</v>
      </c>
      <c r="B17" s="968"/>
      <c r="C17" s="275"/>
      <c r="D17" s="276">
        <f>+D14+D9</f>
        <v>0</v>
      </c>
      <c r="E17" s="277">
        <f t="shared" ref="E17:J17" si="2">+E14+E9</f>
        <v>0</v>
      </c>
      <c r="F17" s="278">
        <f t="shared" si="2"/>
        <v>0</v>
      </c>
      <c r="G17" s="278">
        <f t="shared" si="2"/>
        <v>0</v>
      </c>
      <c r="H17" s="278">
        <f t="shared" si="2"/>
        <v>0</v>
      </c>
      <c r="I17" s="279">
        <f t="shared" si="2"/>
        <v>0</v>
      </c>
      <c r="J17" s="276">
        <f t="shared" si="2"/>
        <v>0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&amp;C&amp;"Times New Roman,Félkövér"&amp;12Többéves kihatással járó döntésekből származó kötelezettségek célok szerint, évenkénti bontásban         &amp;R&amp;"Times New Roman,Félkövér"&amp;10 10.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7"/>
  <sheetViews>
    <sheetView zoomScaleNormal="100" workbookViewId="0">
      <selection activeCell="D37" sqref="D37"/>
    </sheetView>
  </sheetViews>
  <sheetFormatPr defaultColWidth="8.7109375" defaultRowHeight="12.75" customHeight="1" x14ac:dyDescent="0.25"/>
  <cols>
    <col min="1" max="1" width="18.85546875" style="162" customWidth="1"/>
    <col min="2" max="2" width="35.140625" style="168" customWidth="1"/>
    <col min="3" max="3" width="12.42578125" style="168" customWidth="1"/>
    <col min="4" max="5" width="11.7109375" style="168" customWidth="1"/>
    <col min="6" max="6" width="7.85546875" style="168" bestFit="1" customWidth="1"/>
    <col min="7" max="7" width="45.42578125" style="168" customWidth="1"/>
    <col min="8" max="8" width="12.85546875" style="168" customWidth="1"/>
    <col min="9" max="10" width="12.42578125" style="168" customWidth="1"/>
    <col min="11" max="11" width="8.7109375" style="168" customWidth="1"/>
    <col min="12" max="13" width="8.7109375" style="168"/>
    <col min="14" max="16384" width="8.7109375" style="162"/>
  </cols>
  <sheetData>
    <row r="1" spans="2:13" ht="16.5" customHeight="1" thickBot="1" x14ac:dyDescent="0.3">
      <c r="B1" s="169"/>
      <c r="C1" s="169"/>
      <c r="D1" s="169"/>
      <c r="E1" s="169"/>
      <c r="F1" s="169"/>
      <c r="G1" s="169"/>
      <c r="H1" s="169"/>
      <c r="I1" s="169"/>
      <c r="J1" s="170"/>
      <c r="K1" s="170" t="s">
        <v>380</v>
      </c>
      <c r="L1" s="161"/>
      <c r="M1" s="161"/>
    </row>
    <row r="2" spans="2:13" ht="26.25" customHeight="1" thickBot="1" x14ac:dyDescent="0.3">
      <c r="B2" s="171" t="s">
        <v>333</v>
      </c>
      <c r="C2" s="172" t="s">
        <v>279</v>
      </c>
      <c r="D2" s="172" t="s">
        <v>298</v>
      </c>
      <c r="E2" s="173" t="s">
        <v>334</v>
      </c>
      <c r="F2" s="736" t="s">
        <v>531</v>
      </c>
      <c r="G2" s="1151" t="s">
        <v>335</v>
      </c>
      <c r="H2" s="1152" t="s">
        <v>279</v>
      </c>
      <c r="I2" s="1152" t="s">
        <v>298</v>
      </c>
      <c r="J2" s="1153" t="s">
        <v>334</v>
      </c>
      <c r="K2" s="1153" t="s">
        <v>531</v>
      </c>
      <c r="L2" s="216"/>
      <c r="M2" s="161"/>
    </row>
    <row r="3" spans="2:13" ht="13.5" customHeight="1" x14ac:dyDescent="0.25">
      <c r="B3" s="175" t="s">
        <v>336</v>
      </c>
      <c r="C3" s="339">
        <f>SUM(C4:C8)</f>
        <v>996291</v>
      </c>
      <c r="D3" s="339">
        <f t="shared" ref="D3:E3" si="0">SUM(D4:D8)</f>
        <v>1023547</v>
      </c>
      <c r="E3" s="339">
        <f t="shared" si="0"/>
        <v>604803</v>
      </c>
      <c r="F3" s="421">
        <f>+E3/D3</f>
        <v>0.59088932897072632</v>
      </c>
      <c r="G3" s="215" t="s">
        <v>431</v>
      </c>
      <c r="H3" s="1157">
        <f>+H4+H5+H6+H8+H9+H10</f>
        <v>1512658</v>
      </c>
      <c r="I3" s="1157">
        <f t="shared" ref="I3:J3" si="1">+I4+I5+I6+I8+I9+I10</f>
        <v>1687249</v>
      </c>
      <c r="J3" s="1157">
        <f t="shared" si="1"/>
        <v>642043</v>
      </c>
      <c r="K3" s="194">
        <f>+J3/I3</f>
        <v>0.38052652572323348</v>
      </c>
      <c r="L3" s="216"/>
      <c r="M3" s="161"/>
    </row>
    <row r="4" spans="2:13" ht="15" customHeight="1" x14ac:dyDescent="0.25">
      <c r="B4" s="178" t="s">
        <v>410</v>
      </c>
      <c r="C4" s="179">
        <f>+'3.mell. Bevétel'!C23+'6. mell. Int.összesen'!D15</f>
        <v>480944</v>
      </c>
      <c r="D4" s="210">
        <f>+'3.mell. Bevétel'!D23+'6. mell. Int.összesen'!E15</f>
        <v>498680</v>
      </c>
      <c r="E4" s="210">
        <f>+'3.mell. Bevétel'!E23+'6. mell. Int.összesen'!F15</f>
        <v>263471</v>
      </c>
      <c r="F4" s="422">
        <f t="shared" ref="F4:F19" si="2">+E4/D4</f>
        <v>0.52833680917622527</v>
      </c>
      <c r="G4" s="206" t="s">
        <v>337</v>
      </c>
      <c r="H4" s="210">
        <f>+'5. mell. Önk.össz kiadás'!D5+'6. mell. Int.összesen'!D55</f>
        <v>339970</v>
      </c>
      <c r="I4" s="210">
        <f>+'5. mell. Önk.össz kiadás'!E5+'6. mell. Int.összesen'!E55</f>
        <v>360187</v>
      </c>
      <c r="J4" s="210">
        <f>+'5. mell. Önk.össz kiadás'!F5+'6. mell. Int.összesen'!F55</f>
        <v>164158</v>
      </c>
      <c r="K4" s="180">
        <f t="shared" ref="K4:K19" si="3">+J4/I4</f>
        <v>0.4557577036372773</v>
      </c>
      <c r="L4" s="216"/>
      <c r="M4" s="161"/>
    </row>
    <row r="5" spans="2:13" ht="15" customHeight="1" x14ac:dyDescent="0.25">
      <c r="B5" s="178" t="s">
        <v>432</v>
      </c>
      <c r="C5" s="301">
        <f>+'3.mell. Bevétel'!C54</f>
        <v>288500</v>
      </c>
      <c r="D5" s="301">
        <f>+'3.mell. Bevétel'!D54</f>
        <v>288500</v>
      </c>
      <c r="E5" s="301">
        <f>+'3.mell. Bevétel'!E54</f>
        <v>173067</v>
      </c>
      <c r="F5" s="422">
        <f t="shared" si="2"/>
        <v>0.5998856152512998</v>
      </c>
      <c r="G5" s="206" t="s">
        <v>338</v>
      </c>
      <c r="H5" s="181">
        <f>+'5. mell. Önk.össz kiadás'!D7+'6. mell. Int.összesen'!D56</f>
        <v>72827</v>
      </c>
      <c r="I5" s="181">
        <f>+'5. mell. Önk.össz kiadás'!E7+'6. mell. Int.összesen'!E56</f>
        <v>77012</v>
      </c>
      <c r="J5" s="181">
        <f>+'5. mell. Önk.össz kiadás'!F7+'6. mell. Int.összesen'!F56</f>
        <v>35357</v>
      </c>
      <c r="K5" s="180">
        <f t="shared" si="3"/>
        <v>0.45911026852957981</v>
      </c>
      <c r="L5" s="216"/>
      <c r="M5" s="161"/>
    </row>
    <row r="6" spans="2:13" ht="15" customHeight="1" x14ac:dyDescent="0.25">
      <c r="B6" s="178" t="s">
        <v>336</v>
      </c>
      <c r="C6" s="301">
        <f>+'3.mell. Bevétel'!C65+'6. mell. Int.összesen'!D36</f>
        <v>225804</v>
      </c>
      <c r="D6" s="301">
        <f>+'3.mell. Bevétel'!D65+'6. mell. Int.összesen'!E36</f>
        <v>234674</v>
      </c>
      <c r="E6" s="301">
        <f>+'3.mell. Bevétel'!E65+'6. mell. Int.összesen'!F36</f>
        <v>166744</v>
      </c>
      <c r="F6" s="422">
        <f t="shared" si="2"/>
        <v>0.71053461397513151</v>
      </c>
      <c r="G6" s="206" t="s">
        <v>339</v>
      </c>
      <c r="H6" s="210">
        <f>+'5. mell. Önk.össz kiadás'!D14+'6. mell. Int.összesen'!D63</f>
        <v>500963</v>
      </c>
      <c r="I6" s="210">
        <f>+'5. mell. Önk.össz kiadás'!E14+'6. mell. Int.összesen'!E63</f>
        <v>608675</v>
      </c>
      <c r="J6" s="210">
        <f>+'5. mell. Önk.össz kiadás'!F14+'6. mell. Int.összesen'!F63</f>
        <v>276749</v>
      </c>
      <c r="K6" s="180">
        <f t="shared" si="3"/>
        <v>0.45467449788474967</v>
      </c>
      <c r="L6" s="216"/>
      <c r="M6" s="161"/>
    </row>
    <row r="7" spans="2:13" ht="15" customHeight="1" x14ac:dyDescent="0.25">
      <c r="B7" s="206" t="s">
        <v>411</v>
      </c>
      <c r="C7" s="301">
        <f>+'1.mell. Mérleg'!C14</f>
        <v>1043</v>
      </c>
      <c r="D7" s="301">
        <f>+'1.mell. Mérleg'!D14</f>
        <v>1693</v>
      </c>
      <c r="E7" s="301">
        <f>+'1.mell. Mérleg'!E14</f>
        <v>1521</v>
      </c>
      <c r="F7" s="422">
        <f t="shared" si="2"/>
        <v>0.89840519787359718</v>
      </c>
      <c r="G7" s="207" t="s">
        <v>547</v>
      </c>
      <c r="H7" s="210">
        <f>+'5.b. mell. VF saját forrásból'!D30+'5.c. mell. VF Eu forrásból'!D30</f>
        <v>311492</v>
      </c>
      <c r="I7" s="210">
        <f>+'5.b. mell. VF saját forrásból'!E30+'5.c. mell. VF Eu forrásból'!E30</f>
        <v>311492</v>
      </c>
      <c r="J7" s="210">
        <f>+'5.b. mell. VF saját forrásból'!F30+'5.c. mell. VF Eu forrásból'!F30</f>
        <v>173385</v>
      </c>
      <c r="K7" s="180">
        <f t="shared" si="3"/>
        <v>0.55662745752699905</v>
      </c>
      <c r="L7" s="216"/>
      <c r="M7" s="161"/>
    </row>
    <row r="8" spans="2:13" ht="15" customHeight="1" x14ac:dyDescent="0.25">
      <c r="B8" s="178"/>
      <c r="C8" s="301"/>
      <c r="D8" s="179"/>
      <c r="E8" s="281"/>
      <c r="F8" s="422"/>
      <c r="G8" s="206" t="s">
        <v>340</v>
      </c>
      <c r="H8" s="210">
        <f>+'5. mell. Önk.össz kiadás'!D16</f>
        <v>23333</v>
      </c>
      <c r="I8" s="210">
        <f>+'5. mell. Önk.össz kiadás'!E16</f>
        <v>23333</v>
      </c>
      <c r="J8" s="210">
        <f>+'5. mell. Önk.össz kiadás'!F16</f>
        <v>10020</v>
      </c>
      <c r="K8" s="180">
        <f t="shared" si="3"/>
        <v>0.42943470621008872</v>
      </c>
      <c r="L8" s="216"/>
      <c r="M8" s="161"/>
    </row>
    <row r="9" spans="2:13" ht="15" customHeight="1" x14ac:dyDescent="0.25">
      <c r="B9" s="178"/>
      <c r="C9" s="179"/>
      <c r="D9" s="179"/>
      <c r="E9" s="281"/>
      <c r="F9" s="422"/>
      <c r="G9" s="206" t="s">
        <v>370</v>
      </c>
      <c r="H9" s="210">
        <f>+'5. mell. Önk.össz kiadás'!D18+'6. mell. Int.összesen'!D67-H10</f>
        <v>237325</v>
      </c>
      <c r="I9" s="210">
        <f>+'5. mell. Önk.össz kiadás'!E18+'6. mell. Int.összesen'!E67-I10</f>
        <v>249561</v>
      </c>
      <c r="J9" s="210">
        <f>+'5. mell. Önk.össz kiadás'!F18+'6. mell. Int.összesen'!F67-J10</f>
        <v>155759</v>
      </c>
      <c r="K9" s="180">
        <f t="shared" si="3"/>
        <v>0.62413197574941592</v>
      </c>
      <c r="L9" s="216"/>
      <c r="M9" s="161"/>
    </row>
    <row r="10" spans="2:13" ht="15" customHeight="1" x14ac:dyDescent="0.25">
      <c r="B10" s="182" t="s">
        <v>284</v>
      </c>
      <c r="C10" s="183">
        <f>+C11</f>
        <v>489162</v>
      </c>
      <c r="D10" s="183">
        <f t="shared" ref="D10:E10" si="4">+D11</f>
        <v>790742</v>
      </c>
      <c r="E10" s="183">
        <f t="shared" si="4"/>
        <v>790787</v>
      </c>
      <c r="F10" s="1160">
        <f t="shared" si="2"/>
        <v>1.0000569085744782</v>
      </c>
      <c r="G10" s="206" t="s">
        <v>721</v>
      </c>
      <c r="H10" s="210">
        <f>+'5. mell. Önk.össz kiadás'!D19</f>
        <v>338240</v>
      </c>
      <c r="I10" s="210">
        <f>+'5. mell. Önk.össz kiadás'!E19</f>
        <v>368481</v>
      </c>
      <c r="J10" s="210">
        <f>+'5. mell. Önk.össz kiadás'!F19</f>
        <v>0</v>
      </c>
      <c r="K10" s="180">
        <f t="shared" si="3"/>
        <v>0</v>
      </c>
      <c r="L10" s="216"/>
      <c r="M10" s="161"/>
    </row>
    <row r="11" spans="2:13" ht="15" customHeight="1" x14ac:dyDescent="0.25">
      <c r="B11" s="178" t="s">
        <v>375</v>
      </c>
      <c r="C11" s="179">
        <f>+'3.mell. Bevétel'!C76+'6. mell. Int.összesen'!D44</f>
        <v>489162</v>
      </c>
      <c r="D11" s="210">
        <f>+'3.mell. Bevétel'!D76+'6. mell. Int.összesen'!E44</f>
        <v>790742</v>
      </c>
      <c r="E11" s="210">
        <f>+'3.mell. Bevétel'!E76+'6. mell. Int.összesen'!F44</f>
        <v>790787</v>
      </c>
      <c r="F11" s="422">
        <f t="shared" si="2"/>
        <v>1.0000569085744782</v>
      </c>
      <c r="G11" s="1155" t="s">
        <v>722</v>
      </c>
      <c r="H11" s="210">
        <f>+'5.g. mell. Egyéb tev.'!D64</f>
        <v>6500</v>
      </c>
      <c r="I11" s="210">
        <f>+'5.g. mell. Egyéb tev.'!E64</f>
        <v>104</v>
      </c>
      <c r="J11" s="210">
        <f>+'5.g. mell. Egyéb tev.'!F64</f>
        <v>0</v>
      </c>
      <c r="K11" s="180">
        <f t="shared" si="3"/>
        <v>0</v>
      </c>
      <c r="L11" s="216"/>
      <c r="M11" s="161"/>
    </row>
    <row r="12" spans="2:13" ht="15" customHeight="1" x14ac:dyDescent="0.25">
      <c r="B12" s="207"/>
      <c r="C12" s="208"/>
      <c r="D12" s="210"/>
      <c r="E12" s="281"/>
      <c r="F12" s="422"/>
      <c r="G12" s="1155" t="s">
        <v>600</v>
      </c>
      <c r="H12" s="210">
        <f>+'5.g. mell. Egyéb tev.'!D67</f>
        <v>0</v>
      </c>
      <c r="I12" s="210">
        <f>+'5.g. mell. Egyéb tev.'!E67</f>
        <v>11846</v>
      </c>
      <c r="J12" s="210">
        <f>+'5.g. mell. Egyéb tev.'!F67</f>
        <v>0</v>
      </c>
      <c r="K12" s="180">
        <f t="shared" si="3"/>
        <v>0</v>
      </c>
      <c r="L12" s="216"/>
      <c r="M12" s="161"/>
    </row>
    <row r="13" spans="2:13" ht="15" customHeight="1" x14ac:dyDescent="0.25">
      <c r="B13" s="207"/>
      <c r="C13" s="208"/>
      <c r="D13" s="210"/>
      <c r="E13" s="281"/>
      <c r="F13" s="422"/>
      <c r="G13" s="1155" t="s">
        <v>707</v>
      </c>
      <c r="H13" s="210">
        <f>+'5.g. mell. Egyéb tev.'!D68</f>
        <v>239565</v>
      </c>
      <c r="I13" s="210">
        <f>+'5.g. mell. Egyéb tev.'!E68</f>
        <v>239565</v>
      </c>
      <c r="J13" s="210">
        <f>+'5.g. mell. Egyéb tev.'!F68</f>
        <v>0</v>
      </c>
      <c r="K13" s="180">
        <f t="shared" si="3"/>
        <v>0</v>
      </c>
      <c r="L13" s="216"/>
      <c r="M13" s="161"/>
    </row>
    <row r="14" spans="2:13" ht="15" customHeight="1" x14ac:dyDescent="0.25">
      <c r="B14" s="207"/>
      <c r="C14" s="208"/>
      <c r="D14" s="210"/>
      <c r="E14" s="281"/>
      <c r="F14" s="422"/>
      <c r="G14" s="1155" t="s">
        <v>736</v>
      </c>
      <c r="H14" s="210">
        <f>+'5.g. mell. Egyéb tev.'!D70</f>
        <v>1050</v>
      </c>
      <c r="I14" s="210">
        <f>+'5.g. mell. Egyéb tev.'!E70</f>
        <v>1050</v>
      </c>
      <c r="J14" s="210">
        <f>+'5.g. mell. Egyéb tev.'!F70</f>
        <v>0</v>
      </c>
      <c r="K14" s="180">
        <f t="shared" si="3"/>
        <v>0</v>
      </c>
      <c r="L14" s="216"/>
      <c r="M14" s="161"/>
    </row>
    <row r="15" spans="2:13" ht="15" customHeight="1" x14ac:dyDescent="0.25">
      <c r="B15" s="207"/>
      <c r="C15" s="208"/>
      <c r="D15" s="210"/>
      <c r="E15" s="281"/>
      <c r="F15" s="422"/>
      <c r="G15" s="1155" t="s">
        <v>734</v>
      </c>
      <c r="H15" s="210">
        <f>+'5.g. mell. Egyéb tev.'!D71</f>
        <v>11262</v>
      </c>
      <c r="I15" s="210">
        <f>+'5.g. mell. Egyéb tev.'!E71</f>
        <v>11262</v>
      </c>
      <c r="J15" s="210">
        <f>+'5.g. mell. Egyéb tev.'!F71</f>
        <v>0</v>
      </c>
      <c r="K15" s="180">
        <f t="shared" si="3"/>
        <v>0</v>
      </c>
      <c r="L15" s="216"/>
      <c r="M15" s="161"/>
    </row>
    <row r="16" spans="2:13" ht="15" customHeight="1" x14ac:dyDescent="0.25">
      <c r="B16" s="207"/>
      <c r="C16" s="208"/>
      <c r="D16" s="210"/>
      <c r="E16" s="281"/>
      <c r="F16" s="422"/>
      <c r="G16" s="1156" t="s">
        <v>788</v>
      </c>
      <c r="H16" s="210">
        <f>+'5.g. mell. Egyéb tev.'!D72</f>
        <v>0</v>
      </c>
      <c r="I16" s="210">
        <f>+'5.g. mell. Egyéb tev.'!E72</f>
        <v>20000</v>
      </c>
      <c r="J16" s="210">
        <f>+'5.g. mell. Egyéb tev.'!F72</f>
        <v>0</v>
      </c>
      <c r="K16" s="180">
        <f t="shared" si="3"/>
        <v>0</v>
      </c>
      <c r="L16" s="216"/>
      <c r="M16" s="161"/>
    </row>
    <row r="17" spans="2:13" ht="15" customHeight="1" x14ac:dyDescent="0.25">
      <c r="B17" s="178"/>
      <c r="C17" s="179"/>
      <c r="D17" s="179"/>
      <c r="E17" s="281"/>
      <c r="F17" s="422"/>
      <c r="G17" s="1155" t="s">
        <v>601</v>
      </c>
      <c r="H17" s="210">
        <f>+'5.g. mell. Egyéb tev.'!D73</f>
        <v>10000</v>
      </c>
      <c r="I17" s="210">
        <f>+'5.g. mell. Egyéb tev.'!E73</f>
        <v>15088</v>
      </c>
      <c r="J17" s="210">
        <f>+'5.g. mell. Egyéb tev.'!F73</f>
        <v>0</v>
      </c>
      <c r="K17" s="180">
        <f t="shared" si="3"/>
        <v>0</v>
      </c>
      <c r="L17" s="216"/>
      <c r="M17" s="161"/>
    </row>
    <row r="18" spans="2:13" s="185" customFormat="1" ht="15" customHeight="1" thickBot="1" x14ac:dyDescent="0.3">
      <c r="B18" s="178"/>
      <c r="C18" s="179"/>
      <c r="D18" s="179"/>
      <c r="E18" s="281"/>
      <c r="F18" s="422"/>
      <c r="G18" s="1155" t="s">
        <v>579</v>
      </c>
      <c r="H18" s="210">
        <f>+'5.g. mell. Egyéb tev.'!D74</f>
        <v>69863</v>
      </c>
      <c r="I18" s="210">
        <f>+'5.g. mell. Egyéb tev.'!E74</f>
        <v>69566</v>
      </c>
      <c r="J18" s="1158">
        <f>+'5.g. mell. Egyéb tev.'!F74</f>
        <v>0</v>
      </c>
      <c r="K18" s="180">
        <f t="shared" si="3"/>
        <v>0</v>
      </c>
      <c r="L18" s="216"/>
      <c r="M18" s="161"/>
    </row>
    <row r="19" spans="2:13" ht="15.75" thickBot="1" x14ac:dyDescent="0.3">
      <c r="B19" s="186" t="s">
        <v>341</v>
      </c>
      <c r="C19" s="187">
        <f>+C10+C3</f>
        <v>1485453</v>
      </c>
      <c r="D19" s="187">
        <f>+D10+D3</f>
        <v>1814289</v>
      </c>
      <c r="E19" s="187">
        <f>+E10+E3</f>
        <v>1395590</v>
      </c>
      <c r="F19" s="1150">
        <f t="shared" si="2"/>
        <v>0.76922144156746808</v>
      </c>
      <c r="G19" s="186" t="s">
        <v>341</v>
      </c>
      <c r="H19" s="187">
        <f>+H3</f>
        <v>1512658</v>
      </c>
      <c r="I19" s="187">
        <f t="shared" ref="I19:J19" si="5">+I3</f>
        <v>1687249</v>
      </c>
      <c r="J19" s="1154">
        <f t="shared" si="5"/>
        <v>642043</v>
      </c>
      <c r="K19" s="1159">
        <f t="shared" si="3"/>
        <v>0.38052652572323348</v>
      </c>
      <c r="L19" s="161"/>
      <c r="M19" s="599"/>
    </row>
    <row r="20" spans="2:13" ht="13.5" customHeight="1" x14ac:dyDescent="0.25">
      <c r="B20" s="189"/>
      <c r="C20" s="189"/>
      <c r="D20" s="189"/>
      <c r="E20" s="190"/>
      <c r="F20" s="190"/>
      <c r="G20" s="191"/>
      <c r="H20" s="420"/>
      <c r="I20" s="191"/>
      <c r="J20" s="190"/>
      <c r="K20" s="190"/>
      <c r="L20" s="161"/>
      <c r="M20" s="161"/>
    </row>
    <row r="21" spans="2:13" s="168" customFormat="1" ht="25.5" customHeight="1" thickBot="1" x14ac:dyDescent="0.3">
      <c r="B21" s="216"/>
      <c r="C21" s="420"/>
      <c r="D21" s="420"/>
      <c r="E21" s="593"/>
      <c r="F21" s="593"/>
      <c r="G21" s="192"/>
      <c r="H21" s="192"/>
      <c r="I21" s="192"/>
      <c r="J21" s="193"/>
      <c r="K21" s="193"/>
      <c r="L21" s="216"/>
      <c r="M21" s="161"/>
    </row>
    <row r="22" spans="2:13" s="168" customFormat="1" ht="26.25" thickBot="1" x14ac:dyDescent="0.3">
      <c r="B22" s="211" t="s">
        <v>333</v>
      </c>
      <c r="C22" s="209" t="s">
        <v>279</v>
      </c>
      <c r="D22" s="209" t="s">
        <v>298</v>
      </c>
      <c r="E22" s="173" t="s">
        <v>334</v>
      </c>
      <c r="F22" s="598" t="s">
        <v>531</v>
      </c>
      <c r="G22" s="592" t="s">
        <v>335</v>
      </c>
      <c r="H22" s="176" t="s">
        <v>279</v>
      </c>
      <c r="I22" s="176" t="s">
        <v>298</v>
      </c>
      <c r="J22" s="177" t="s">
        <v>334</v>
      </c>
      <c r="K22" s="173" t="s">
        <v>531</v>
      </c>
      <c r="L22" s="174"/>
      <c r="M22" s="161"/>
    </row>
    <row r="23" spans="2:13" s="168" customFormat="1" ht="15" x14ac:dyDescent="0.25">
      <c r="B23" s="214" t="s">
        <v>434</v>
      </c>
      <c r="C23" s="594">
        <f>+C24+C25+C26</f>
        <v>574643</v>
      </c>
      <c r="D23" s="594">
        <f t="shared" ref="D23:E23" si="6">+D24+D25+D26</f>
        <v>495136</v>
      </c>
      <c r="E23" s="594">
        <f t="shared" si="6"/>
        <v>299286</v>
      </c>
      <c r="F23" s="1163">
        <f>+E23/D23</f>
        <v>0.60445211012731859</v>
      </c>
      <c r="G23" s="215" t="s">
        <v>405</v>
      </c>
      <c r="H23" s="428">
        <f>(+H24+H25)+H26</f>
        <v>1550346</v>
      </c>
      <c r="I23" s="428">
        <f t="shared" ref="I23:J23" si="7">(+I24+I25)+I26</f>
        <v>1608930</v>
      </c>
      <c r="J23" s="428">
        <f t="shared" si="7"/>
        <v>434191</v>
      </c>
      <c r="K23" s="194">
        <f>+J23/I23</f>
        <v>0.26986320100936645</v>
      </c>
      <c r="L23" s="174"/>
      <c r="M23" s="196"/>
    </row>
    <row r="24" spans="2:13" s="168" customFormat="1" ht="15" x14ac:dyDescent="0.25">
      <c r="B24" s="213" t="s">
        <v>723</v>
      </c>
      <c r="C24" s="301">
        <f>+'1.mell. Mérleg'!C16</f>
        <v>574643</v>
      </c>
      <c r="D24" s="301">
        <f>+'1.mell. Mérleg'!D16</f>
        <v>495136</v>
      </c>
      <c r="E24" s="301">
        <f>+'1.mell. Mérleg'!E16</f>
        <v>299074</v>
      </c>
      <c r="F24" s="595">
        <f t="shared" ref="F24:F32" si="8">+E24/D24</f>
        <v>0.60402394493634071</v>
      </c>
      <c r="G24" s="178" t="s">
        <v>161</v>
      </c>
      <c r="H24" s="195">
        <f>+'5. mell. Önk.össz kiadás'!D21+'6. mell. Int.összesen'!D69</f>
        <v>1465764</v>
      </c>
      <c r="I24" s="195">
        <f>+'5. mell. Önk.össz kiadás'!E21+'6. mell. Int.összesen'!E69</f>
        <v>1481734</v>
      </c>
      <c r="J24" s="195">
        <f>+'5. mell. Önk.össz kiadás'!F21+'6. mell. Int.összesen'!F69</f>
        <v>434191</v>
      </c>
      <c r="K24" s="431">
        <f t="shared" ref="K24:K32" si="9">+J24/I24</f>
        <v>0.29302897821066398</v>
      </c>
      <c r="L24" s="174"/>
      <c r="M24" s="161"/>
    </row>
    <row r="25" spans="2:13" s="168" customFormat="1" ht="15" x14ac:dyDescent="0.25">
      <c r="B25" s="213" t="s">
        <v>342</v>
      </c>
      <c r="C25" s="301">
        <f>+'3.mell. Bevétel'!C70</f>
        <v>0</v>
      </c>
      <c r="D25" s="301">
        <f>+'3.mell. Bevétel'!D70</f>
        <v>0</v>
      </c>
      <c r="E25" s="301">
        <f>+'3.mell. Bevétel'!E70</f>
        <v>0</v>
      </c>
      <c r="F25" s="595"/>
      <c r="G25" s="178" t="s">
        <v>309</v>
      </c>
      <c r="H25" s="195">
        <f>+'5. mell. Önk.össz kiadás'!D23</f>
        <v>84582</v>
      </c>
      <c r="I25" s="195">
        <f>+'5. mell. Önk.össz kiadás'!E23</f>
        <v>127196</v>
      </c>
      <c r="J25" s="195">
        <f>+'5. mell. Önk.össz kiadás'!F23</f>
        <v>0</v>
      </c>
      <c r="K25" s="431">
        <f t="shared" si="9"/>
        <v>0</v>
      </c>
      <c r="L25" s="174"/>
      <c r="M25" s="161"/>
    </row>
    <row r="26" spans="2:13" s="168" customFormat="1" ht="15" x14ac:dyDescent="0.25">
      <c r="B26" s="213" t="s">
        <v>630</v>
      </c>
      <c r="C26" s="206">
        <f>+'3.mell. Bevétel'!C66</f>
        <v>0</v>
      </c>
      <c r="D26" s="206">
        <f>+'3.mell. Bevétel'!D66</f>
        <v>0</v>
      </c>
      <c r="E26" s="206">
        <f>+'3.mell. Bevétel'!E66</f>
        <v>212</v>
      </c>
      <c r="F26" s="595"/>
      <c r="G26" s="178" t="s">
        <v>412</v>
      </c>
      <c r="H26" s="195">
        <f>+'5. mell. Önk.össz kiadás'!D25</f>
        <v>0</v>
      </c>
      <c r="I26" s="195">
        <f>+'5. mell. Önk.össz kiadás'!E25</f>
        <v>0</v>
      </c>
      <c r="J26" s="195">
        <f>+'5. mell. Önk.össz kiadás'!F25</f>
        <v>0</v>
      </c>
      <c r="K26" s="431"/>
      <c r="L26" s="174"/>
      <c r="M26" s="161"/>
    </row>
    <row r="27" spans="2:13" s="168" customFormat="1" ht="15" x14ac:dyDescent="0.25">
      <c r="B27" s="212" t="s">
        <v>284</v>
      </c>
      <c r="C27" s="340">
        <f>+C28+C29</f>
        <v>1002908</v>
      </c>
      <c r="D27" s="340">
        <f t="shared" ref="D27:E27" si="10">+D28+D29</f>
        <v>1852908</v>
      </c>
      <c r="E27" s="340">
        <f t="shared" si="10"/>
        <v>1002908</v>
      </c>
      <c r="F27" s="1162">
        <f t="shared" si="8"/>
        <v>0.54126162766850805</v>
      </c>
      <c r="G27" s="178"/>
      <c r="H27" s="178"/>
      <c r="I27" s="197"/>
      <c r="J27" s="180"/>
      <c r="K27" s="431"/>
      <c r="L27" s="174"/>
      <c r="M27" s="161"/>
    </row>
    <row r="28" spans="2:13" s="168" customFormat="1" ht="15" x14ac:dyDescent="0.25">
      <c r="B28" s="213" t="s">
        <v>376</v>
      </c>
      <c r="C28" s="210">
        <f>+'3.mell. Bevétel'!C77</f>
        <v>622908</v>
      </c>
      <c r="D28" s="210">
        <f>+'3.mell. Bevétel'!D77</f>
        <v>622908</v>
      </c>
      <c r="E28" s="210">
        <f>+'3.mell. Bevétel'!E77</f>
        <v>622908</v>
      </c>
      <c r="F28" s="595">
        <f t="shared" si="8"/>
        <v>1</v>
      </c>
      <c r="G28" s="184" t="s">
        <v>274</v>
      </c>
      <c r="H28" s="198">
        <f>+H29</f>
        <v>0</v>
      </c>
      <c r="I28" s="198">
        <f>+I29+I30</f>
        <v>866154</v>
      </c>
      <c r="J28" s="198">
        <f>+J29+J30</f>
        <v>866154</v>
      </c>
      <c r="K28" s="1164">
        <f t="shared" si="9"/>
        <v>1</v>
      </c>
      <c r="L28" s="174"/>
      <c r="M28" s="161"/>
    </row>
    <row r="29" spans="2:13" s="188" customFormat="1" ht="18.75" customHeight="1" x14ac:dyDescent="0.25">
      <c r="B29" s="734" t="s">
        <v>720</v>
      </c>
      <c r="C29" s="210">
        <f>+'3.mell. Bevétel'!C74</f>
        <v>380000</v>
      </c>
      <c r="D29" s="210">
        <f>+'3.mell. Bevétel'!D74</f>
        <v>1230000</v>
      </c>
      <c r="E29" s="210">
        <f>+'3.mell. Bevétel'!E74</f>
        <v>380000</v>
      </c>
      <c r="F29" s="595">
        <f t="shared" si="8"/>
        <v>0.30894308943089432</v>
      </c>
      <c r="G29" s="178" t="s">
        <v>806</v>
      </c>
      <c r="H29" s="197">
        <f>+'5.g. mell. Egyéb tev.'!D101</f>
        <v>0</v>
      </c>
      <c r="I29" s="197">
        <f>+'5.g. mell. Egyéb tev.'!E101</f>
        <v>850000</v>
      </c>
      <c r="J29" s="197">
        <f>+'5.g. mell. Egyéb tev.'!F101</f>
        <v>850000</v>
      </c>
      <c r="K29" s="431">
        <f t="shared" si="9"/>
        <v>1</v>
      </c>
      <c r="L29" s="174"/>
      <c r="M29" s="161"/>
    </row>
    <row r="30" spans="2:13" s="188" customFormat="1" ht="15" x14ac:dyDescent="0.25">
      <c r="B30" s="735"/>
      <c r="C30" s="733"/>
      <c r="D30" s="733"/>
      <c r="E30" s="733"/>
      <c r="F30" s="596"/>
      <c r="G30" s="206" t="s">
        <v>807</v>
      </c>
      <c r="H30" s="197">
        <f>+'5.g. mell. Egyéb tev.'!D102</f>
        <v>0</v>
      </c>
      <c r="I30" s="197">
        <f>+'5.g. mell. Egyéb tev.'!E102</f>
        <v>16154</v>
      </c>
      <c r="J30" s="197">
        <f>+'5.g. mell. Egyéb tev.'!F102</f>
        <v>16154</v>
      </c>
      <c r="K30" s="431">
        <f t="shared" si="9"/>
        <v>1</v>
      </c>
      <c r="L30" s="174"/>
      <c r="M30" s="161"/>
    </row>
    <row r="31" spans="2:13" s="188" customFormat="1" ht="15.75" thickBot="1" x14ac:dyDescent="0.3">
      <c r="B31" s="424" t="s">
        <v>343</v>
      </c>
      <c r="C31" s="425">
        <f>+C23+C27</f>
        <v>1577551</v>
      </c>
      <c r="D31" s="425">
        <f t="shared" ref="D31:E31" si="11">+D23+D27</f>
        <v>2348044</v>
      </c>
      <c r="E31" s="425">
        <f t="shared" si="11"/>
        <v>1302194</v>
      </c>
      <c r="F31" s="1161">
        <f t="shared" si="8"/>
        <v>0.55458671132227511</v>
      </c>
      <c r="G31" s="737" t="s">
        <v>343</v>
      </c>
      <c r="H31" s="597">
        <f>+H28+H23</f>
        <v>1550346</v>
      </c>
      <c r="I31" s="597">
        <f t="shared" ref="I31:J31" si="12">+I28+I23</f>
        <v>2475084</v>
      </c>
      <c r="J31" s="597">
        <f t="shared" si="12"/>
        <v>1300345</v>
      </c>
      <c r="K31" s="738">
        <f t="shared" si="9"/>
        <v>0.52537408831377042</v>
      </c>
      <c r="L31" s="174"/>
      <c r="M31" s="161"/>
    </row>
    <row r="32" spans="2:13" ht="15.75" thickBot="1" x14ac:dyDescent="0.3">
      <c r="B32" s="426" t="s">
        <v>278</v>
      </c>
      <c r="C32" s="427">
        <f>C19+C31</f>
        <v>3063004</v>
      </c>
      <c r="D32" s="427">
        <f t="shared" ref="D32:E32" si="13">D19+D31</f>
        <v>4162333</v>
      </c>
      <c r="E32" s="427">
        <f t="shared" si="13"/>
        <v>2697784</v>
      </c>
      <c r="F32" s="1165">
        <f t="shared" si="8"/>
        <v>0.64814227982239769</v>
      </c>
      <c r="G32" s="739" t="s">
        <v>278</v>
      </c>
      <c r="H32" s="740">
        <f>H19+H31</f>
        <v>3063004</v>
      </c>
      <c r="I32" s="740">
        <f t="shared" ref="I32:J32" si="14">I19+I31</f>
        <v>4162333</v>
      </c>
      <c r="J32" s="740">
        <f t="shared" si="14"/>
        <v>1942388</v>
      </c>
      <c r="K32" s="741">
        <f t="shared" si="9"/>
        <v>0.46665848215411887</v>
      </c>
      <c r="L32" s="161"/>
      <c r="M32" s="600"/>
    </row>
    <row r="33" spans="2:13" ht="15" x14ac:dyDescent="0.25">
      <c r="B33" s="199"/>
      <c r="C33" s="423"/>
      <c r="D33" s="200"/>
      <c r="E33" s="200"/>
      <c r="F33" s="200"/>
      <c r="G33" s="199"/>
      <c r="H33" s="199"/>
      <c r="I33" s="199"/>
      <c r="J33" s="199"/>
      <c r="K33" s="199"/>
      <c r="L33" s="161"/>
      <c r="M33" s="161"/>
    </row>
    <row r="34" spans="2:13" ht="15" x14ac:dyDescent="0.25">
      <c r="B34" s="205"/>
      <c r="C34" s="201"/>
      <c r="D34" s="201"/>
      <c r="E34" s="201"/>
      <c r="F34" s="201"/>
      <c r="G34" s="201"/>
      <c r="H34" s="201"/>
      <c r="I34" s="201"/>
      <c r="J34" s="201"/>
      <c r="K34" s="201"/>
      <c r="L34" s="161"/>
      <c r="M34" s="161"/>
    </row>
    <row r="35" spans="2:13" ht="15" x14ac:dyDescent="0.25">
      <c r="B35" s="161"/>
      <c r="C35" s="201"/>
      <c r="D35" s="201"/>
      <c r="E35" s="201"/>
      <c r="F35" s="201"/>
      <c r="G35" s="201"/>
      <c r="H35" s="201"/>
      <c r="I35" s="201"/>
      <c r="J35" s="161"/>
      <c r="K35" s="161"/>
      <c r="L35" s="161"/>
      <c r="M35" s="161"/>
    </row>
    <row r="36" spans="2:13" ht="15" x14ac:dyDescent="0.25"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</row>
    <row r="37" spans="2:13" ht="12.75" customHeight="1" x14ac:dyDescent="0.25">
      <c r="B37" s="161"/>
      <c r="C37" s="201"/>
      <c r="D37" s="201"/>
      <c r="E37" s="201"/>
      <c r="F37" s="201"/>
      <c r="G37" s="161"/>
      <c r="H37" s="161"/>
      <c r="I37" s="161"/>
      <c r="J37" s="201"/>
      <c r="K37" s="20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&amp;C&amp;"Times New Roman,Félkövér"&amp;14Martonvásár Város Önkormányzata 2018. évi költségvetésének pénzügyi mérlege&amp;R&amp;"Times New Roman,Félkövér"&amp;12 2. melléklet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zoomScaleNormal="100" workbookViewId="0">
      <selection activeCell="J76" sqref="J76"/>
    </sheetView>
  </sheetViews>
  <sheetFormatPr defaultColWidth="9.140625" defaultRowHeight="12.75" x14ac:dyDescent="0.2"/>
  <cols>
    <col min="1" max="1" width="6.28515625" style="77" customWidth="1"/>
    <col min="2" max="2" width="57" style="74" customWidth="1"/>
    <col min="3" max="3" width="12.85546875" style="74" customWidth="1"/>
    <col min="4" max="4" width="11.7109375" style="74" customWidth="1"/>
    <col min="5" max="5" width="12.7109375" style="74" customWidth="1"/>
    <col min="6" max="6" width="8.140625" style="316" customWidth="1"/>
    <col min="7" max="16384" width="9.140625" style="74"/>
  </cols>
  <sheetData>
    <row r="1" spans="1:6" ht="15.75" x14ac:dyDescent="0.25">
      <c r="A1" s="804"/>
      <c r="B1" s="804"/>
      <c r="C1" s="804"/>
      <c r="D1" s="804"/>
      <c r="E1" s="804"/>
    </row>
    <row r="2" spans="1:6" ht="11.25" customHeight="1" x14ac:dyDescent="0.2">
      <c r="B2" s="282"/>
      <c r="C2" s="808" t="s">
        <v>380</v>
      </c>
      <c r="D2" s="808"/>
      <c r="E2" s="808"/>
    </row>
    <row r="3" spans="1:6" s="70" customFormat="1" ht="15" customHeight="1" x14ac:dyDescent="0.25">
      <c r="A3" s="806" t="s">
        <v>0</v>
      </c>
      <c r="B3" s="806" t="s">
        <v>182</v>
      </c>
      <c r="C3" s="807" t="s">
        <v>672</v>
      </c>
      <c r="D3" s="807"/>
      <c r="E3" s="807"/>
      <c r="F3" s="805" t="s">
        <v>531</v>
      </c>
    </row>
    <row r="4" spans="1:6" s="71" customFormat="1" x14ac:dyDescent="0.25">
      <c r="A4" s="806"/>
      <c r="B4" s="806"/>
      <c r="C4" s="3" t="s">
        <v>177</v>
      </c>
      <c r="D4" s="3" t="s">
        <v>178</v>
      </c>
      <c r="E4" s="3" t="s">
        <v>179</v>
      </c>
      <c r="F4" s="805"/>
    </row>
    <row r="5" spans="1:6" s="73" customFormat="1" ht="12.75" customHeight="1" x14ac:dyDescent="0.2">
      <c r="A5" s="58" t="s">
        <v>195</v>
      </c>
      <c r="B5" s="13" t="s">
        <v>194</v>
      </c>
      <c r="C5" s="311">
        <v>128756</v>
      </c>
      <c r="D5" s="311">
        <v>128946</v>
      </c>
      <c r="E5" s="311">
        <v>67143</v>
      </c>
      <c r="F5" s="317">
        <f>+E5/D5</f>
        <v>0.52070634218975387</v>
      </c>
    </row>
    <row r="6" spans="1:6" s="73" customFormat="1" ht="12.75" customHeight="1" x14ac:dyDescent="0.2">
      <c r="A6" s="58" t="s">
        <v>197</v>
      </c>
      <c r="B6" s="52" t="s">
        <v>196</v>
      </c>
      <c r="C6" s="311">
        <v>146671</v>
      </c>
      <c r="D6" s="311">
        <v>146671</v>
      </c>
      <c r="E6" s="311">
        <v>74963</v>
      </c>
      <c r="F6" s="317">
        <f t="shared" ref="F6:F69" si="0">+E6/D6</f>
        <v>0.51109626306495493</v>
      </c>
    </row>
    <row r="7" spans="1:6" s="73" customFormat="1" ht="12.75" customHeight="1" x14ac:dyDescent="0.2">
      <c r="A7" s="58" t="s">
        <v>199</v>
      </c>
      <c r="B7" s="52" t="s">
        <v>198</v>
      </c>
      <c r="C7" s="311">
        <v>170614</v>
      </c>
      <c r="D7" s="311">
        <v>180312</v>
      </c>
      <c r="E7" s="311">
        <v>98417</v>
      </c>
      <c r="F7" s="317">
        <f t="shared" si="0"/>
        <v>0.54581503172279155</v>
      </c>
    </row>
    <row r="8" spans="1:6" ht="12.75" customHeight="1" x14ac:dyDescent="0.2">
      <c r="A8" s="58" t="s">
        <v>201</v>
      </c>
      <c r="B8" s="52" t="s">
        <v>200</v>
      </c>
      <c r="C8" s="311">
        <v>6903</v>
      </c>
      <c r="D8" s="311">
        <v>8053</v>
      </c>
      <c r="E8" s="311">
        <v>5030</v>
      </c>
      <c r="F8" s="317">
        <f t="shared" si="0"/>
        <v>0.62461194585868618</v>
      </c>
    </row>
    <row r="9" spans="1:6" s="75" customFormat="1" ht="12.75" customHeight="1" x14ac:dyDescent="0.2">
      <c r="A9" s="58" t="s">
        <v>202</v>
      </c>
      <c r="B9" s="52" t="s">
        <v>606</v>
      </c>
      <c r="C9" s="312"/>
      <c r="D9" s="312">
        <v>1785</v>
      </c>
      <c r="E9" s="312">
        <v>1785</v>
      </c>
      <c r="F9" s="317">
        <f t="shared" si="0"/>
        <v>1</v>
      </c>
    </row>
    <row r="10" spans="1:6" s="75" customFormat="1" ht="12.75" customHeight="1" x14ac:dyDescent="0.2">
      <c r="A10" s="58" t="s">
        <v>203</v>
      </c>
      <c r="B10" s="52" t="s">
        <v>607</v>
      </c>
      <c r="C10" s="312">
        <v>0</v>
      </c>
      <c r="D10" s="312">
        <v>0</v>
      </c>
      <c r="E10" s="312">
        <v>441</v>
      </c>
      <c r="F10" s="317"/>
    </row>
    <row r="11" spans="1:6" ht="12.75" customHeight="1" x14ac:dyDescent="0.2">
      <c r="A11" s="67" t="s">
        <v>204</v>
      </c>
      <c r="B11" s="53" t="s">
        <v>326</v>
      </c>
      <c r="C11" s="313">
        <f>SUM(C5:C10)</f>
        <v>452944</v>
      </c>
      <c r="D11" s="313">
        <f t="shared" ref="D11:E11" si="1">SUM(D5:D10)</f>
        <v>465767</v>
      </c>
      <c r="E11" s="313">
        <f t="shared" si="1"/>
        <v>247779</v>
      </c>
      <c r="F11" s="317">
        <f t="shared" si="0"/>
        <v>0.53198058256596115</v>
      </c>
    </row>
    <row r="12" spans="1:6" ht="12.75" customHeight="1" x14ac:dyDescent="0.2">
      <c r="A12" s="414" t="s">
        <v>206</v>
      </c>
      <c r="B12" s="53" t="s">
        <v>205</v>
      </c>
      <c r="C12" s="313">
        <f>SUM(C13:C22)</f>
        <v>28000</v>
      </c>
      <c r="D12" s="313">
        <f t="shared" ref="D12:E12" si="2">SUM(D13:D22)</f>
        <v>31702</v>
      </c>
      <c r="E12" s="313">
        <f t="shared" si="2"/>
        <v>14481</v>
      </c>
      <c r="F12" s="317">
        <f t="shared" si="0"/>
        <v>0.45678506087943976</v>
      </c>
    </row>
    <row r="13" spans="1:6" s="89" customFormat="1" ht="12.75" customHeight="1" x14ac:dyDescent="0.2">
      <c r="A13" s="86"/>
      <c r="B13" s="87" t="s">
        <v>327</v>
      </c>
      <c r="C13" s="314">
        <v>600</v>
      </c>
      <c r="D13" s="314">
        <v>600</v>
      </c>
      <c r="E13" s="314"/>
      <c r="F13" s="317">
        <f t="shared" si="0"/>
        <v>0</v>
      </c>
    </row>
    <row r="14" spans="1:6" s="89" customFormat="1" ht="12.75" customHeight="1" x14ac:dyDescent="0.2">
      <c r="A14" s="86"/>
      <c r="B14" s="87" t="s">
        <v>317</v>
      </c>
      <c r="C14" s="314"/>
      <c r="D14" s="314">
        <v>0</v>
      </c>
      <c r="E14" s="314"/>
      <c r="F14" s="317"/>
    </row>
    <row r="15" spans="1:6" s="89" customFormat="1" ht="12.75" customHeight="1" x14ac:dyDescent="0.2">
      <c r="A15" s="86"/>
      <c r="B15" s="87" t="s">
        <v>318</v>
      </c>
      <c r="C15" s="314"/>
      <c r="D15" s="314">
        <v>0</v>
      </c>
      <c r="E15" s="314">
        <v>167</v>
      </c>
      <c r="F15" s="317"/>
    </row>
    <row r="16" spans="1:6" s="89" customFormat="1" ht="12.75" customHeight="1" x14ac:dyDescent="0.2">
      <c r="A16" s="86"/>
      <c r="B16" s="87" t="s">
        <v>319</v>
      </c>
      <c r="C16" s="314">
        <f>9000+250+1080</f>
        <v>10330</v>
      </c>
      <c r="D16" s="314">
        <v>10330</v>
      </c>
      <c r="E16" s="314">
        <v>270</v>
      </c>
      <c r="F16" s="317">
        <f t="shared" si="0"/>
        <v>2.6137463697967087E-2</v>
      </c>
    </row>
    <row r="17" spans="1:6" s="89" customFormat="1" ht="12.75" customHeight="1" x14ac:dyDescent="0.2">
      <c r="A17" s="86"/>
      <c r="B17" s="87" t="s">
        <v>320</v>
      </c>
      <c r="C17" s="314">
        <v>13070</v>
      </c>
      <c r="D17" s="314">
        <v>13070</v>
      </c>
      <c r="E17" s="314">
        <v>7763</v>
      </c>
      <c r="F17" s="317">
        <f t="shared" si="0"/>
        <v>0.59395562356541698</v>
      </c>
    </row>
    <row r="18" spans="1:6" s="89" customFormat="1" ht="12.75" customHeight="1" x14ac:dyDescent="0.2">
      <c r="A18" s="86"/>
      <c r="B18" s="87" t="s">
        <v>321</v>
      </c>
      <c r="C18" s="314"/>
      <c r="D18" s="314">
        <v>0</v>
      </c>
      <c r="E18" s="314">
        <f>412+206</f>
        <v>618</v>
      </c>
      <c r="F18" s="317"/>
    </row>
    <row r="19" spans="1:6" s="89" customFormat="1" ht="12.75" customHeight="1" x14ac:dyDescent="0.2">
      <c r="A19" s="86"/>
      <c r="B19" s="87" t="s">
        <v>99</v>
      </c>
      <c r="C19" s="314"/>
      <c r="D19" s="314">
        <v>615</v>
      </c>
      <c r="E19" s="314"/>
      <c r="F19" s="317">
        <f t="shared" si="0"/>
        <v>0</v>
      </c>
    </row>
    <row r="20" spans="1:6" s="89" customFormat="1" ht="12.75" customHeight="1" x14ac:dyDescent="0.2">
      <c r="A20" s="86"/>
      <c r="B20" s="87" t="s">
        <v>100</v>
      </c>
      <c r="C20" s="314">
        <v>4000</v>
      </c>
      <c r="D20" s="314">
        <v>7087</v>
      </c>
      <c r="E20" s="314">
        <v>5663</v>
      </c>
      <c r="F20" s="317">
        <f t="shared" si="0"/>
        <v>0.79906871736983209</v>
      </c>
    </row>
    <row r="21" spans="1:6" s="89" customFormat="1" ht="12.75" customHeight="1" x14ac:dyDescent="0.2">
      <c r="A21" s="86"/>
      <c r="B21" s="87" t="s">
        <v>322</v>
      </c>
      <c r="C21" s="314"/>
      <c r="D21" s="314">
        <v>0</v>
      </c>
      <c r="E21" s="314"/>
      <c r="F21" s="317"/>
    </row>
    <row r="22" spans="1:6" s="89" customFormat="1" ht="12.75" customHeight="1" x14ac:dyDescent="0.2">
      <c r="A22" s="86"/>
      <c r="B22" s="87" t="s">
        <v>323</v>
      </c>
      <c r="C22" s="314"/>
      <c r="D22" s="314">
        <v>0</v>
      </c>
      <c r="E22" s="314"/>
      <c r="F22" s="317"/>
    </row>
    <row r="23" spans="1:6" ht="12.75" customHeight="1" x14ac:dyDescent="0.2">
      <c r="A23" s="67" t="s">
        <v>207</v>
      </c>
      <c r="B23" s="53" t="s">
        <v>324</v>
      </c>
      <c r="C23" s="313">
        <f>+C11+C12</f>
        <v>480944</v>
      </c>
      <c r="D23" s="313">
        <f t="shared" ref="D23:E23" si="3">+D11+D12</f>
        <v>497469</v>
      </c>
      <c r="E23" s="313">
        <f t="shared" si="3"/>
        <v>262260</v>
      </c>
      <c r="F23" s="317">
        <f t="shared" si="0"/>
        <v>0.52718862883918394</v>
      </c>
    </row>
    <row r="24" spans="1:6" ht="12.75" customHeight="1" x14ac:dyDescent="0.2">
      <c r="A24" s="58" t="s">
        <v>381</v>
      </c>
      <c r="B24" s="52" t="s">
        <v>382</v>
      </c>
      <c r="C24" s="311">
        <v>0</v>
      </c>
      <c r="D24" s="311">
        <v>24745</v>
      </c>
      <c r="E24" s="311">
        <v>24745</v>
      </c>
      <c r="F24" s="317">
        <f t="shared" si="0"/>
        <v>1</v>
      </c>
    </row>
    <row r="25" spans="1:6" ht="12.75" customHeight="1" x14ac:dyDescent="0.2">
      <c r="A25" s="58" t="s">
        <v>373</v>
      </c>
      <c r="B25" s="52" t="s">
        <v>374</v>
      </c>
      <c r="C25" s="311">
        <v>0</v>
      </c>
      <c r="D25" s="311">
        <v>0</v>
      </c>
      <c r="E25" s="311"/>
      <c r="F25" s="317"/>
    </row>
    <row r="26" spans="1:6" ht="12.75" customHeight="1" x14ac:dyDescent="0.2">
      <c r="A26" s="58" t="s">
        <v>209</v>
      </c>
      <c r="B26" s="52" t="s">
        <v>208</v>
      </c>
      <c r="C26" s="311">
        <f>SUM(C27:C36)</f>
        <v>574643</v>
      </c>
      <c r="D26" s="311">
        <v>456114</v>
      </c>
      <c r="E26" s="311">
        <f>+E27+E28+E29+E30+E31+E32+E33+E34+E35+E36</f>
        <v>260052</v>
      </c>
      <c r="F26" s="317">
        <f t="shared" si="0"/>
        <v>0.57014693694997298</v>
      </c>
    </row>
    <row r="27" spans="1:6" s="89" customFormat="1" ht="12.75" customHeight="1" x14ac:dyDescent="0.2">
      <c r="A27" s="86"/>
      <c r="B27" s="87" t="s">
        <v>316</v>
      </c>
      <c r="C27" s="314"/>
      <c r="D27" s="314">
        <v>0</v>
      </c>
      <c r="E27" s="314"/>
      <c r="F27" s="317"/>
    </row>
    <row r="28" spans="1:6" s="89" customFormat="1" ht="12.75" customHeight="1" x14ac:dyDescent="0.2">
      <c r="A28" s="86"/>
      <c r="B28" s="87" t="s">
        <v>317</v>
      </c>
      <c r="C28" s="314"/>
      <c r="D28" s="314">
        <v>0</v>
      </c>
      <c r="E28" s="314"/>
      <c r="F28" s="317"/>
    </row>
    <row r="29" spans="1:6" s="89" customFormat="1" ht="30.75" customHeight="1" x14ac:dyDescent="0.2">
      <c r="A29" s="86"/>
      <c r="B29" s="87" t="s">
        <v>318</v>
      </c>
      <c r="C29" s="314">
        <f>451823+122820</f>
        <v>574643</v>
      </c>
      <c r="D29" s="314">
        <v>456114</v>
      </c>
      <c r="E29" s="314">
        <v>260052</v>
      </c>
      <c r="F29" s="317">
        <f t="shared" si="0"/>
        <v>0.57014693694997298</v>
      </c>
    </row>
    <row r="30" spans="1:6" s="89" customFormat="1" ht="12.75" customHeight="1" x14ac:dyDescent="0.2">
      <c r="A30" s="86"/>
      <c r="B30" s="87" t="s">
        <v>319</v>
      </c>
      <c r="C30" s="314"/>
      <c r="D30" s="314">
        <v>0</v>
      </c>
      <c r="E30" s="314"/>
      <c r="F30" s="317"/>
    </row>
    <row r="31" spans="1:6" s="89" customFormat="1" ht="12.75" customHeight="1" x14ac:dyDescent="0.2">
      <c r="A31" s="86"/>
      <c r="B31" s="87" t="s">
        <v>320</v>
      </c>
      <c r="C31" s="314"/>
      <c r="D31" s="314">
        <v>0</v>
      </c>
      <c r="E31" s="314"/>
      <c r="F31" s="317"/>
    </row>
    <row r="32" spans="1:6" s="89" customFormat="1" ht="12.75" customHeight="1" x14ac:dyDescent="0.2">
      <c r="A32" s="86"/>
      <c r="B32" s="87" t="s">
        <v>321</v>
      </c>
      <c r="C32" s="314"/>
      <c r="D32" s="314">
        <v>0</v>
      </c>
      <c r="E32" s="314"/>
      <c r="F32" s="317"/>
    </row>
    <row r="33" spans="1:6" s="89" customFormat="1" ht="12.75" customHeight="1" x14ac:dyDescent="0.2">
      <c r="A33" s="86"/>
      <c r="B33" s="87" t="s">
        <v>99</v>
      </c>
      <c r="C33" s="314"/>
      <c r="D33" s="314">
        <v>0</v>
      </c>
      <c r="E33" s="314"/>
      <c r="F33" s="317"/>
    </row>
    <row r="34" spans="1:6" s="89" customFormat="1" ht="12.75" customHeight="1" x14ac:dyDescent="0.2">
      <c r="A34" s="86"/>
      <c r="B34" s="87" t="s">
        <v>100</v>
      </c>
      <c r="C34" s="314"/>
      <c r="D34" s="314">
        <v>0</v>
      </c>
      <c r="E34" s="314"/>
      <c r="F34" s="317"/>
    </row>
    <row r="35" spans="1:6" s="89" customFormat="1" ht="12.75" customHeight="1" x14ac:dyDescent="0.2">
      <c r="A35" s="86"/>
      <c r="B35" s="87" t="s">
        <v>322</v>
      </c>
      <c r="C35" s="314"/>
      <c r="D35" s="314">
        <v>0</v>
      </c>
      <c r="E35" s="314"/>
      <c r="F35" s="317"/>
    </row>
    <row r="36" spans="1:6" s="89" customFormat="1" ht="12.75" customHeight="1" x14ac:dyDescent="0.2">
      <c r="A36" s="86"/>
      <c r="B36" s="87" t="s">
        <v>323</v>
      </c>
      <c r="C36" s="314"/>
      <c r="D36" s="314">
        <v>0</v>
      </c>
      <c r="E36" s="314"/>
      <c r="F36" s="317"/>
    </row>
    <row r="37" spans="1:6" ht="12.75" customHeight="1" x14ac:dyDescent="0.2">
      <c r="A37" s="67" t="s">
        <v>210</v>
      </c>
      <c r="B37" s="53" t="s">
        <v>325</v>
      </c>
      <c r="C37" s="313">
        <f>+C26+C25+C24</f>
        <v>574643</v>
      </c>
      <c r="D37" s="313">
        <f t="shared" ref="D37:E37" si="4">+D26+D25+D24</f>
        <v>480859</v>
      </c>
      <c r="E37" s="313">
        <f t="shared" si="4"/>
        <v>284797</v>
      </c>
      <c r="F37" s="317">
        <f t="shared" si="0"/>
        <v>0.59226717187366773</v>
      </c>
    </row>
    <row r="38" spans="1:6" ht="12.75" customHeight="1" x14ac:dyDescent="0.2">
      <c r="A38" s="58" t="s">
        <v>212</v>
      </c>
      <c r="B38" s="52" t="s">
        <v>211</v>
      </c>
      <c r="C38" s="311"/>
      <c r="D38" s="311">
        <v>0</v>
      </c>
      <c r="E38" s="311"/>
      <c r="F38" s="317"/>
    </row>
    <row r="39" spans="1:6" ht="12.75" customHeight="1" x14ac:dyDescent="0.2">
      <c r="A39" s="58" t="s">
        <v>214</v>
      </c>
      <c r="B39" s="52" t="s">
        <v>213</v>
      </c>
      <c r="C39" s="311"/>
      <c r="D39" s="311">
        <v>0</v>
      </c>
      <c r="E39" s="311"/>
      <c r="F39" s="317"/>
    </row>
    <row r="40" spans="1:6" s="77" customFormat="1" ht="12.75" customHeight="1" x14ac:dyDescent="0.2">
      <c r="A40" s="67" t="s">
        <v>215</v>
      </c>
      <c r="B40" s="53" t="s">
        <v>328</v>
      </c>
      <c r="C40" s="313">
        <f>SUM(C38:C39)</f>
        <v>0</v>
      </c>
      <c r="D40" s="311">
        <v>0</v>
      </c>
      <c r="E40" s="311"/>
      <c r="F40" s="317"/>
    </row>
    <row r="41" spans="1:6" ht="12.75" customHeight="1" x14ac:dyDescent="0.2">
      <c r="A41" s="58" t="s">
        <v>217</v>
      </c>
      <c r="B41" s="52" t="s">
        <v>216</v>
      </c>
      <c r="C41" s="311"/>
      <c r="D41" s="311">
        <v>0</v>
      </c>
      <c r="E41" s="311"/>
      <c r="F41" s="317"/>
    </row>
    <row r="42" spans="1:6" ht="12.75" customHeight="1" x14ac:dyDescent="0.2">
      <c r="A42" s="58" t="s">
        <v>219</v>
      </c>
      <c r="B42" s="52" t="s">
        <v>218</v>
      </c>
      <c r="C42" s="311"/>
      <c r="D42" s="311">
        <v>0</v>
      </c>
      <c r="E42" s="311"/>
      <c r="F42" s="317"/>
    </row>
    <row r="43" spans="1:6" ht="12.75" customHeight="1" x14ac:dyDescent="0.2">
      <c r="A43" s="67" t="s">
        <v>221</v>
      </c>
      <c r="B43" s="53" t="s">
        <v>220</v>
      </c>
      <c r="C43" s="313">
        <f>+C44+C45+C46</f>
        <v>129000</v>
      </c>
      <c r="D43" s="313">
        <f t="shared" ref="D43:E43" si="5">+D44+D45+D46</f>
        <v>129000</v>
      </c>
      <c r="E43" s="313">
        <f t="shared" si="5"/>
        <v>83092</v>
      </c>
      <c r="F43" s="317">
        <f t="shared" si="0"/>
        <v>0.64412403100775195</v>
      </c>
    </row>
    <row r="44" spans="1:6" ht="12.75" customHeight="1" x14ac:dyDescent="0.2">
      <c r="A44" s="58"/>
      <c r="B44" s="87" t="s">
        <v>365</v>
      </c>
      <c r="C44" s="314">
        <v>20000</v>
      </c>
      <c r="D44" s="311">
        <v>20000</v>
      </c>
      <c r="E44" s="311">
        <v>15308</v>
      </c>
      <c r="F44" s="317">
        <f t="shared" si="0"/>
        <v>0.76539999999999997</v>
      </c>
    </row>
    <row r="45" spans="1:6" ht="12.75" customHeight="1" x14ac:dyDescent="0.2">
      <c r="A45" s="58"/>
      <c r="B45" s="87" t="s">
        <v>366</v>
      </c>
      <c r="C45" s="314">
        <v>54000</v>
      </c>
      <c r="D45" s="311">
        <v>54000</v>
      </c>
      <c r="E45" s="311">
        <v>35049</v>
      </c>
      <c r="F45" s="317">
        <f t="shared" si="0"/>
        <v>0.64905555555555561</v>
      </c>
    </row>
    <row r="46" spans="1:6" ht="12.75" customHeight="1" x14ac:dyDescent="0.2">
      <c r="A46" s="58"/>
      <c r="B46" s="87" t="s">
        <v>367</v>
      </c>
      <c r="C46" s="314">
        <v>55000</v>
      </c>
      <c r="D46" s="311">
        <v>55000</v>
      </c>
      <c r="E46" s="311">
        <v>32735</v>
      </c>
      <c r="F46" s="317">
        <f t="shared" si="0"/>
        <v>0.59518181818181815</v>
      </c>
    </row>
    <row r="47" spans="1:6" s="73" customFormat="1" ht="12.75" customHeight="1" x14ac:dyDescent="0.2">
      <c r="A47" s="454" t="s">
        <v>223</v>
      </c>
      <c r="B47" s="53" t="s">
        <v>222</v>
      </c>
      <c r="C47" s="313">
        <f>120000+16000</f>
        <v>136000</v>
      </c>
      <c r="D47" s="313">
        <v>136000</v>
      </c>
      <c r="E47" s="313">
        <v>71233</v>
      </c>
      <c r="F47" s="458">
        <f t="shared" si="0"/>
        <v>0.5237720588235294</v>
      </c>
    </row>
    <row r="48" spans="1:6" ht="12.75" customHeight="1" x14ac:dyDescent="0.2">
      <c r="A48" s="58" t="s">
        <v>225</v>
      </c>
      <c r="B48" s="52" t="s">
        <v>224</v>
      </c>
      <c r="C48" s="311"/>
      <c r="D48" s="311">
        <v>0</v>
      </c>
      <c r="E48" s="311"/>
      <c r="F48" s="317"/>
    </row>
    <row r="49" spans="1:6" ht="12.75" customHeight="1" x14ac:dyDescent="0.2">
      <c r="A49" s="58" t="s">
        <v>227</v>
      </c>
      <c r="B49" s="52" t="s">
        <v>226</v>
      </c>
      <c r="C49" s="311"/>
      <c r="D49" s="311">
        <v>0</v>
      </c>
      <c r="E49" s="311"/>
      <c r="F49" s="317"/>
    </row>
    <row r="50" spans="1:6" ht="12.75" customHeight="1" x14ac:dyDescent="0.2">
      <c r="A50" s="58" t="s">
        <v>229</v>
      </c>
      <c r="B50" s="52" t="s">
        <v>228</v>
      </c>
      <c r="C50" s="311">
        <v>18000</v>
      </c>
      <c r="D50" s="311">
        <v>18000</v>
      </c>
      <c r="E50" s="311">
        <v>10749</v>
      </c>
      <c r="F50" s="317">
        <f t="shared" si="0"/>
        <v>0.59716666666666662</v>
      </c>
    </row>
    <row r="51" spans="1:6" ht="12.75" customHeight="1" x14ac:dyDescent="0.2">
      <c r="A51" s="58" t="s">
        <v>231</v>
      </c>
      <c r="B51" s="52" t="s">
        <v>230</v>
      </c>
      <c r="C51" s="311"/>
      <c r="D51" s="311">
        <v>0</v>
      </c>
      <c r="E51" s="311"/>
      <c r="F51" s="317"/>
    </row>
    <row r="52" spans="1:6" ht="12.75" customHeight="1" x14ac:dyDescent="0.2">
      <c r="A52" s="67" t="s">
        <v>232</v>
      </c>
      <c r="B52" s="53" t="s">
        <v>329</v>
      </c>
      <c r="C52" s="313">
        <f>+C51+C50+C49+C48+C47</f>
        <v>154000</v>
      </c>
      <c r="D52" s="313">
        <f t="shared" ref="D52:E52" si="6">+D51+D50+D49+D48+D47</f>
        <v>154000</v>
      </c>
      <c r="E52" s="313">
        <f t="shared" si="6"/>
        <v>81982</v>
      </c>
      <c r="F52" s="317">
        <f t="shared" si="0"/>
        <v>0.53235064935064935</v>
      </c>
    </row>
    <row r="53" spans="1:6" ht="12.75" customHeight="1" x14ac:dyDescent="0.2">
      <c r="A53" s="67" t="s">
        <v>234</v>
      </c>
      <c r="B53" s="53" t="s">
        <v>233</v>
      </c>
      <c r="C53" s="313">
        <f>2000+3500</f>
        <v>5500</v>
      </c>
      <c r="D53" s="311">
        <v>5500</v>
      </c>
      <c r="E53" s="311">
        <v>7993</v>
      </c>
      <c r="F53" s="317">
        <f t="shared" si="0"/>
        <v>1.4532727272727273</v>
      </c>
    </row>
    <row r="54" spans="1:6" ht="12.75" customHeight="1" x14ac:dyDescent="0.2">
      <c r="A54" s="67" t="s">
        <v>235</v>
      </c>
      <c r="B54" s="53" t="s">
        <v>330</v>
      </c>
      <c r="C54" s="313">
        <f>+C53+C52+C40+C41+C42+C43</f>
        <v>288500</v>
      </c>
      <c r="D54" s="313">
        <f t="shared" ref="D54:E54" si="7">+D53+D52+D40+D41+D42+D43</f>
        <v>288500</v>
      </c>
      <c r="E54" s="313">
        <f t="shared" si="7"/>
        <v>173067</v>
      </c>
      <c r="F54" s="317">
        <f t="shared" si="0"/>
        <v>0.5998856152512998</v>
      </c>
    </row>
    <row r="55" spans="1:6" ht="12.75" customHeight="1" x14ac:dyDescent="0.2">
      <c r="A55" s="58" t="s">
        <v>237</v>
      </c>
      <c r="B55" s="52" t="s">
        <v>236</v>
      </c>
      <c r="C55" s="311"/>
      <c r="D55" s="311">
        <v>0</v>
      </c>
      <c r="E55" s="311"/>
      <c r="F55" s="317"/>
    </row>
    <row r="56" spans="1:6" ht="12.75" customHeight="1" x14ac:dyDescent="0.2">
      <c r="A56" s="58" t="s">
        <v>239</v>
      </c>
      <c r="B56" s="52" t="s">
        <v>238</v>
      </c>
      <c r="C56" s="311">
        <f>250+1500+16965</f>
        <v>18715</v>
      </c>
      <c r="D56" s="311">
        <v>18715</v>
      </c>
      <c r="E56" s="311">
        <v>10613</v>
      </c>
      <c r="F56" s="317">
        <f t="shared" si="0"/>
        <v>0.56708522575474218</v>
      </c>
    </row>
    <row r="57" spans="1:6" ht="12.75" customHeight="1" x14ac:dyDescent="0.2">
      <c r="A57" s="58" t="s">
        <v>241</v>
      </c>
      <c r="B57" s="52" t="s">
        <v>240</v>
      </c>
      <c r="C57" s="311">
        <v>1500</v>
      </c>
      <c r="D57" s="311">
        <v>1500</v>
      </c>
      <c r="E57" s="311">
        <v>246</v>
      </c>
      <c r="F57" s="317">
        <f t="shared" si="0"/>
        <v>0.16400000000000001</v>
      </c>
    </row>
    <row r="58" spans="1:6" ht="12.75" customHeight="1" x14ac:dyDescent="0.2">
      <c r="A58" s="58" t="s">
        <v>243</v>
      </c>
      <c r="B58" s="52" t="s">
        <v>242</v>
      </c>
      <c r="C58" s="311">
        <f>960+395+15000+400</f>
        <v>16755</v>
      </c>
      <c r="D58" s="311">
        <v>16755</v>
      </c>
      <c r="E58" s="311">
        <v>10657</v>
      </c>
      <c r="F58" s="317">
        <f t="shared" si="0"/>
        <v>0.63604894061474182</v>
      </c>
    </row>
    <row r="59" spans="1:6" ht="12.75" customHeight="1" x14ac:dyDescent="0.2">
      <c r="A59" s="58" t="s">
        <v>245</v>
      </c>
      <c r="B59" s="52" t="s">
        <v>244</v>
      </c>
      <c r="C59" s="311"/>
      <c r="D59" s="311">
        <v>0</v>
      </c>
      <c r="E59" s="311"/>
      <c r="F59" s="317"/>
    </row>
    <row r="60" spans="1:6" ht="12.75" customHeight="1" x14ac:dyDescent="0.2">
      <c r="A60" s="58" t="s">
        <v>247</v>
      </c>
      <c r="B60" s="52" t="s">
        <v>246</v>
      </c>
      <c r="C60" s="311">
        <f>68+405+405+4050+108+4581</f>
        <v>9617</v>
      </c>
      <c r="D60" s="311">
        <v>9617</v>
      </c>
      <c r="E60" s="311">
        <v>5574</v>
      </c>
      <c r="F60" s="317">
        <f t="shared" si="0"/>
        <v>0.57959862743059165</v>
      </c>
    </row>
    <row r="61" spans="1:6" ht="12.75" customHeight="1" x14ac:dyDescent="0.2">
      <c r="A61" s="58" t="s">
        <v>249</v>
      </c>
      <c r="B61" s="52" t="s">
        <v>248</v>
      </c>
      <c r="C61" s="311">
        <f>405+4050+121992+32416+5325</f>
        <v>164188</v>
      </c>
      <c r="D61" s="311">
        <v>164188</v>
      </c>
      <c r="E61" s="311">
        <v>129147</v>
      </c>
      <c r="F61" s="317">
        <f t="shared" si="0"/>
        <v>0.78658001802811406</v>
      </c>
    </row>
    <row r="62" spans="1:6" ht="12.75" customHeight="1" x14ac:dyDescent="0.2">
      <c r="A62" s="58" t="s">
        <v>251</v>
      </c>
      <c r="B62" s="52" t="s">
        <v>250</v>
      </c>
      <c r="C62" s="311">
        <v>4350</v>
      </c>
      <c r="D62" s="311">
        <v>4350</v>
      </c>
      <c r="E62" s="311">
        <v>4320</v>
      </c>
      <c r="F62" s="317">
        <f t="shared" si="0"/>
        <v>0.99310344827586206</v>
      </c>
    </row>
    <row r="63" spans="1:6" ht="12.75" customHeight="1" x14ac:dyDescent="0.2">
      <c r="A63" s="58" t="s">
        <v>253</v>
      </c>
      <c r="B63" s="52" t="s">
        <v>252</v>
      </c>
      <c r="C63" s="311"/>
      <c r="D63" s="311">
        <v>0</v>
      </c>
      <c r="E63" s="311"/>
      <c r="F63" s="317"/>
    </row>
    <row r="64" spans="1:6" ht="12.75" customHeight="1" x14ac:dyDescent="0.2">
      <c r="A64" s="58" t="s">
        <v>605</v>
      </c>
      <c r="B64" s="52" t="s">
        <v>254</v>
      </c>
      <c r="C64" s="311"/>
      <c r="D64" s="311">
        <v>0</v>
      </c>
      <c r="E64" s="311">
        <v>127</v>
      </c>
      <c r="F64" s="317"/>
    </row>
    <row r="65" spans="1:6" ht="12.75" customHeight="1" x14ac:dyDescent="0.2">
      <c r="A65" s="67" t="s">
        <v>255</v>
      </c>
      <c r="B65" s="53" t="s">
        <v>277</v>
      </c>
      <c r="C65" s="313">
        <f>SUM(C55:C64)</f>
        <v>215125</v>
      </c>
      <c r="D65" s="313">
        <f t="shared" ref="D65:E65" si="8">SUM(D55:D64)</f>
        <v>215125</v>
      </c>
      <c r="E65" s="313">
        <f t="shared" si="8"/>
        <v>160684</v>
      </c>
      <c r="F65" s="317">
        <f t="shared" si="0"/>
        <v>0.74693317838466011</v>
      </c>
    </row>
    <row r="66" spans="1:6" ht="12.75" customHeight="1" x14ac:dyDescent="0.2">
      <c r="A66" s="655" t="s">
        <v>256</v>
      </c>
      <c r="B66" s="587" t="s">
        <v>276</v>
      </c>
      <c r="C66" s="313">
        <v>0</v>
      </c>
      <c r="D66" s="313">
        <v>0</v>
      </c>
      <c r="E66" s="313">
        <v>212</v>
      </c>
      <c r="F66" s="317"/>
    </row>
    <row r="67" spans="1:6" ht="12.75" customHeight="1" x14ac:dyDescent="0.2">
      <c r="A67" s="58" t="s">
        <v>609</v>
      </c>
      <c r="B67" s="52" t="s">
        <v>482</v>
      </c>
      <c r="C67" s="311">
        <v>700</v>
      </c>
      <c r="D67" s="311">
        <v>700</v>
      </c>
      <c r="E67" s="311">
        <v>700</v>
      </c>
      <c r="F67" s="317">
        <f t="shared" si="0"/>
        <v>1</v>
      </c>
    </row>
    <row r="68" spans="1:6" ht="12.75" customHeight="1" x14ac:dyDescent="0.2">
      <c r="A68" s="58" t="s">
        <v>608</v>
      </c>
      <c r="B68" s="52" t="s">
        <v>257</v>
      </c>
      <c r="C68" s="311">
        <v>43</v>
      </c>
      <c r="D68" s="311">
        <v>693</v>
      </c>
      <c r="E68" s="311">
        <v>671</v>
      </c>
      <c r="F68" s="317">
        <f t="shared" si="0"/>
        <v>0.96825396825396826</v>
      </c>
    </row>
    <row r="69" spans="1:6" ht="12.75" customHeight="1" x14ac:dyDescent="0.2">
      <c r="A69" s="67" t="s">
        <v>259</v>
      </c>
      <c r="B69" s="53" t="s">
        <v>275</v>
      </c>
      <c r="C69" s="313">
        <f>+C68+C67</f>
        <v>743</v>
      </c>
      <c r="D69" s="313">
        <v>1393</v>
      </c>
      <c r="E69" s="313">
        <f t="shared" ref="E69" si="9">+E68+E67</f>
        <v>1371</v>
      </c>
      <c r="F69" s="317">
        <f t="shared" si="0"/>
        <v>0.98420674802584351</v>
      </c>
    </row>
    <row r="70" spans="1:6" ht="12.75" customHeight="1" x14ac:dyDescent="0.2">
      <c r="A70" s="58" t="s">
        <v>610</v>
      </c>
      <c r="B70" s="52" t="s">
        <v>260</v>
      </c>
      <c r="C70" s="311"/>
      <c r="D70" s="311">
        <v>0</v>
      </c>
      <c r="E70" s="311"/>
      <c r="F70" s="317"/>
    </row>
    <row r="71" spans="1:6" ht="12.75" customHeight="1" x14ac:dyDescent="0.2">
      <c r="A71" s="67" t="s">
        <v>262</v>
      </c>
      <c r="B71" s="53" t="s">
        <v>281</v>
      </c>
      <c r="C71" s="313">
        <f>+C70</f>
        <v>0</v>
      </c>
      <c r="D71" s="313">
        <v>0</v>
      </c>
      <c r="E71" s="311"/>
      <c r="F71" s="317"/>
    </row>
    <row r="72" spans="1:6" ht="12.75" customHeight="1" x14ac:dyDescent="0.2">
      <c r="A72" s="67" t="s">
        <v>263</v>
      </c>
      <c r="B72" s="53" t="s">
        <v>273</v>
      </c>
      <c r="C72" s="313">
        <f>+C71+C69+C66+C65+C54+C37+C23</f>
        <v>1559955</v>
      </c>
      <c r="D72" s="313">
        <f t="shared" ref="D72:E72" si="10">+D71+D69+D66+D65+D54+D37+D23</f>
        <v>1483346</v>
      </c>
      <c r="E72" s="313">
        <f t="shared" si="10"/>
        <v>882391</v>
      </c>
      <c r="F72" s="317">
        <f t="shared" ref="F70:F79" si="11">+E72/D72</f>
        <v>0.59486525733038687</v>
      </c>
    </row>
    <row r="73" spans="1:6" ht="12.75" customHeight="1" x14ac:dyDescent="0.2">
      <c r="A73" s="56" t="s">
        <v>545</v>
      </c>
      <c r="B73" s="587" t="s">
        <v>544</v>
      </c>
      <c r="C73" s="311"/>
      <c r="D73" s="311">
        <v>0</v>
      </c>
      <c r="E73" s="311"/>
      <c r="F73" s="317"/>
    </row>
    <row r="74" spans="1:6" s="73" customFormat="1" ht="12.75" customHeight="1" x14ac:dyDescent="0.2">
      <c r="A74" s="56" t="s">
        <v>719</v>
      </c>
      <c r="B74" s="587" t="s">
        <v>718</v>
      </c>
      <c r="C74" s="313">
        <v>380000</v>
      </c>
      <c r="D74" s="313">
        <v>1230000</v>
      </c>
      <c r="E74" s="313">
        <v>380000</v>
      </c>
      <c r="F74" s="313">
        <f t="shared" si="11"/>
        <v>0.30894308943089432</v>
      </c>
    </row>
    <row r="75" spans="1:6" x14ac:dyDescent="0.2">
      <c r="A75" s="65" t="s">
        <v>270</v>
      </c>
      <c r="B75" s="52" t="s">
        <v>269</v>
      </c>
      <c r="C75" s="315">
        <f>+C76+C77</f>
        <v>1112070</v>
      </c>
      <c r="D75" s="311">
        <v>1413035</v>
      </c>
      <c r="E75" s="311">
        <v>1413035</v>
      </c>
      <c r="F75" s="317">
        <f t="shared" si="11"/>
        <v>1</v>
      </c>
    </row>
    <row r="76" spans="1:6" s="89" customFormat="1" x14ac:dyDescent="0.2">
      <c r="A76" s="139"/>
      <c r="B76" s="116" t="s">
        <v>387</v>
      </c>
      <c r="C76" s="314">
        <f>6500+264223+20362+1943+126184+1050+50305+2961+14684+950</f>
        <v>489162</v>
      </c>
      <c r="D76" s="314">
        <v>790127</v>
      </c>
      <c r="E76" s="314">
        <v>790172</v>
      </c>
      <c r="F76" s="317">
        <f t="shared" si="11"/>
        <v>1.0000569528696019</v>
      </c>
    </row>
    <row r="77" spans="1:6" s="89" customFormat="1" x14ac:dyDescent="0.2">
      <c r="A77" s="139"/>
      <c r="B77" s="116" t="s">
        <v>388</v>
      </c>
      <c r="C77" s="314">
        <f>180902+75636+74631+195964+89675+6100</f>
        <v>622908</v>
      </c>
      <c r="D77" s="314">
        <v>622908</v>
      </c>
      <c r="E77" s="314">
        <v>622908</v>
      </c>
      <c r="F77" s="317">
        <f t="shared" si="11"/>
        <v>1</v>
      </c>
    </row>
    <row r="78" spans="1:6" x14ac:dyDescent="0.2">
      <c r="A78" s="66" t="s">
        <v>271</v>
      </c>
      <c r="B78" s="66" t="s">
        <v>331</v>
      </c>
      <c r="C78" s="313">
        <f>+C75</f>
        <v>1112070</v>
      </c>
      <c r="D78" s="313">
        <f t="shared" ref="D78:E78" si="12">+D75</f>
        <v>1413035</v>
      </c>
      <c r="E78" s="313">
        <f t="shared" si="12"/>
        <v>1413035</v>
      </c>
      <c r="F78" s="317">
        <f t="shared" si="11"/>
        <v>1</v>
      </c>
    </row>
    <row r="79" spans="1:6" x14ac:dyDescent="0.2">
      <c r="A79" s="66" t="s">
        <v>272</v>
      </c>
      <c r="B79" s="56" t="s">
        <v>332</v>
      </c>
      <c r="C79" s="313">
        <f>+C78+C74</f>
        <v>1492070</v>
      </c>
      <c r="D79" s="313">
        <f t="shared" ref="D79:E79" si="13">+D78+D74</f>
        <v>2643035</v>
      </c>
      <c r="E79" s="313">
        <f t="shared" si="13"/>
        <v>1793035</v>
      </c>
      <c r="F79" s="317">
        <f t="shared" si="11"/>
        <v>0.67840002118776332</v>
      </c>
    </row>
  </sheetData>
  <mergeCells count="6">
    <mergeCell ref="A1:E1"/>
    <mergeCell ref="F3:F4"/>
    <mergeCell ref="A3:A4"/>
    <mergeCell ref="B3:B4"/>
    <mergeCell ref="C3:E3"/>
    <mergeCell ref="C2:E2"/>
  </mergeCells>
  <pageMargins left="0.70866141732283472" right="0.70866141732283472" top="0.74803149606299213" bottom="0.74803149606299213" header="0.31496062992125984" footer="0.31496062992125984"/>
  <pageSetup paperSize="9" scale="74" fitToWidth="2" orientation="portrait" cellComments="asDisplayed" errors="blank" r:id="rId1"/>
  <headerFooter>
    <oddHeader>&amp;C&amp;"Times New Roman,Félkövér"&amp;12Martonvásár Város Önkormányzatának bevételei 2018.
&amp;"Times New Roman,Dőlt"(intézmények nélkül)&amp;R&amp;"Times New Roman,Félkövér"&amp;10 3. melléklet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opLeftCell="A10" zoomScaleNormal="100" workbookViewId="0">
      <selection activeCell="G45" sqref="G45"/>
    </sheetView>
  </sheetViews>
  <sheetFormatPr defaultColWidth="9.140625" defaultRowHeight="15" x14ac:dyDescent="0.25"/>
  <cols>
    <col min="1" max="1" width="43.42578125" style="350" customWidth="1"/>
    <col min="2" max="2" width="15.42578125" style="350" customWidth="1"/>
    <col min="3" max="3" width="13" style="350" customWidth="1"/>
    <col min="4" max="4" width="14.42578125" style="350" customWidth="1"/>
    <col min="5" max="5" width="10.5703125" style="350" customWidth="1"/>
    <col min="6" max="16384" width="9.140625" style="350"/>
  </cols>
  <sheetData>
    <row r="1" spans="1:5" ht="15.75" thickBot="1" x14ac:dyDescent="0.3">
      <c r="D1" s="809" t="s">
        <v>380</v>
      </c>
      <c r="E1" s="809"/>
    </row>
    <row r="2" spans="1:5" x14ac:dyDescent="0.25">
      <c r="A2" s="810" t="s">
        <v>499</v>
      </c>
      <c r="B2" s="811"/>
      <c r="C2" s="812"/>
      <c r="D2" s="812"/>
      <c r="E2" s="813"/>
    </row>
    <row r="3" spans="1:5" ht="15.75" thickBot="1" x14ac:dyDescent="0.3">
      <c r="A3" s="537"/>
      <c r="B3" s="538"/>
      <c r="C3" s="539"/>
      <c r="D3" s="539"/>
      <c r="E3" s="540"/>
    </row>
    <row r="4" spans="1:5" s="388" customFormat="1" ht="27.75" customHeight="1" x14ac:dyDescent="0.25">
      <c r="A4" s="541" t="s">
        <v>280</v>
      </c>
      <c r="B4" s="546" t="s">
        <v>279</v>
      </c>
      <c r="C4" s="535" t="s">
        <v>298</v>
      </c>
      <c r="D4" s="535" t="s">
        <v>334</v>
      </c>
      <c r="E4" s="547" t="s">
        <v>483</v>
      </c>
    </row>
    <row r="5" spans="1:5" x14ac:dyDescent="0.25">
      <c r="A5" s="351" t="s">
        <v>615</v>
      </c>
      <c r="B5" s="352">
        <v>1080</v>
      </c>
      <c r="C5" s="459">
        <v>1080</v>
      </c>
      <c r="D5" s="459">
        <v>270</v>
      </c>
      <c r="E5" s="973">
        <f>+D5/C5</f>
        <v>0.25</v>
      </c>
    </row>
    <row r="6" spans="1:5" x14ac:dyDescent="0.25">
      <c r="A6" s="351" t="s">
        <v>616</v>
      </c>
      <c r="B6" s="352">
        <v>9000</v>
      </c>
      <c r="C6" s="459">
        <v>9000</v>
      </c>
      <c r="D6" s="459">
        <v>618</v>
      </c>
      <c r="E6" s="973">
        <f t="shared" ref="E6:E14" si="0">+D6/C6</f>
        <v>6.8666666666666668E-2</v>
      </c>
    </row>
    <row r="7" spans="1:5" x14ac:dyDescent="0.25">
      <c r="A7" s="351" t="s">
        <v>617</v>
      </c>
      <c r="B7" s="352">
        <v>4000</v>
      </c>
      <c r="C7" s="459">
        <v>7087</v>
      </c>
      <c r="D7" s="459">
        <v>5663</v>
      </c>
      <c r="E7" s="973">
        <f t="shared" si="0"/>
        <v>0.79906871736983209</v>
      </c>
    </row>
    <row r="8" spans="1:5" x14ac:dyDescent="0.25">
      <c r="A8" s="351" t="s">
        <v>618</v>
      </c>
      <c r="B8" s="352">
        <f>12971+(3*33)</f>
        <v>13070</v>
      </c>
      <c r="C8" s="462">
        <v>13070</v>
      </c>
      <c r="D8" s="462">
        <v>7763</v>
      </c>
      <c r="E8" s="973">
        <f t="shared" si="0"/>
        <v>0.59395562356541698</v>
      </c>
    </row>
    <row r="9" spans="1:5" x14ac:dyDescent="0.25">
      <c r="A9" s="465" t="s">
        <v>619</v>
      </c>
      <c r="B9" s="466">
        <v>250</v>
      </c>
      <c r="C9" s="462">
        <v>250</v>
      </c>
      <c r="D9" s="462">
        <v>167</v>
      </c>
      <c r="E9" s="973">
        <f t="shared" si="0"/>
        <v>0.66800000000000004</v>
      </c>
    </row>
    <row r="10" spans="1:5" x14ac:dyDescent="0.25">
      <c r="A10" s="545" t="s">
        <v>633</v>
      </c>
      <c r="B10" s="459">
        <v>600</v>
      </c>
      <c r="C10" s="462">
        <v>600</v>
      </c>
      <c r="D10" s="462"/>
      <c r="E10" s="973">
        <f t="shared" si="0"/>
        <v>0</v>
      </c>
    </row>
    <row r="11" spans="1:5" x14ac:dyDescent="0.25">
      <c r="A11" s="545" t="s">
        <v>769</v>
      </c>
      <c r="B11" s="473"/>
      <c r="C11" s="462">
        <v>615</v>
      </c>
      <c r="D11" s="462"/>
      <c r="E11" s="974">
        <f t="shared" si="0"/>
        <v>0</v>
      </c>
    </row>
    <row r="12" spans="1:5" x14ac:dyDescent="0.25">
      <c r="A12" s="460" t="s">
        <v>770</v>
      </c>
      <c r="B12" s="639"/>
      <c r="C12" s="462">
        <v>1211</v>
      </c>
      <c r="D12" s="462"/>
      <c r="E12" s="974">
        <f t="shared" si="0"/>
        <v>0</v>
      </c>
    </row>
    <row r="13" spans="1:5" x14ac:dyDescent="0.25">
      <c r="A13" s="460"/>
      <c r="B13" s="461"/>
      <c r="C13" s="462"/>
      <c r="D13" s="462"/>
      <c r="E13" s="974"/>
    </row>
    <row r="14" spans="1:5" ht="15.75" thickBot="1" x14ac:dyDescent="0.3">
      <c r="A14" s="463" t="s">
        <v>180</v>
      </c>
      <c r="B14" s="464">
        <f>SUM(B5:B13)</f>
        <v>28000</v>
      </c>
      <c r="C14" s="464">
        <f>SUM(C5:C13)</f>
        <v>32913</v>
      </c>
      <c r="D14" s="464">
        <f>SUM(D5:D13)</f>
        <v>14481</v>
      </c>
      <c r="E14" s="975">
        <f t="shared" si="0"/>
        <v>0.43997812414547444</v>
      </c>
    </row>
    <row r="15" spans="1:5" x14ac:dyDescent="0.25">
      <c r="A15" s="356"/>
      <c r="B15" s="356"/>
      <c r="C15" s="357"/>
      <c r="D15" s="357"/>
      <c r="E15" s="358"/>
    </row>
    <row r="16" spans="1:5" ht="15.75" thickBot="1" x14ac:dyDescent="0.3">
      <c r="A16" s="359"/>
      <c r="B16" s="359"/>
      <c r="C16" s="359"/>
      <c r="D16" s="360"/>
      <c r="E16" s="359"/>
    </row>
    <row r="17" spans="1:5" x14ac:dyDescent="0.25">
      <c r="A17" s="810" t="s">
        <v>500</v>
      </c>
      <c r="B17" s="811"/>
      <c r="C17" s="812"/>
      <c r="D17" s="812"/>
      <c r="E17" s="814"/>
    </row>
    <row r="18" spans="1:5" ht="15.75" thickBot="1" x14ac:dyDescent="0.3">
      <c r="A18" s="537"/>
      <c r="B18" s="538"/>
      <c r="C18" s="539"/>
      <c r="D18" s="539"/>
      <c r="E18" s="540"/>
    </row>
    <row r="19" spans="1:5" ht="26.25" x14ac:dyDescent="0.25">
      <c r="A19" s="533" t="s">
        <v>280</v>
      </c>
      <c r="B19" s="534" t="s">
        <v>279</v>
      </c>
      <c r="C19" s="535" t="s">
        <v>298</v>
      </c>
      <c r="D19" s="535" t="s">
        <v>334</v>
      </c>
      <c r="E19" s="536" t="s">
        <v>483</v>
      </c>
    </row>
    <row r="20" spans="1:5" x14ac:dyDescent="0.25">
      <c r="A20" s="351" t="s">
        <v>708</v>
      </c>
      <c r="B20" s="352">
        <v>451823</v>
      </c>
      <c r="C20" s="353">
        <v>217205</v>
      </c>
      <c r="D20" s="353">
        <v>143962</v>
      </c>
      <c r="E20" s="976">
        <f>+D20/C20</f>
        <v>0.66279321378421308</v>
      </c>
    </row>
    <row r="21" spans="1:5" x14ac:dyDescent="0.25">
      <c r="A21" s="351" t="s">
        <v>709</v>
      </c>
      <c r="B21" s="352">
        <v>122820</v>
      </c>
      <c r="C21" s="353">
        <v>122820</v>
      </c>
      <c r="D21" s="353"/>
      <c r="E21" s="976">
        <f t="shared" ref="E21:E27" si="1">+D21/C21</f>
        <v>0</v>
      </c>
    </row>
    <row r="22" spans="1:5" x14ac:dyDescent="0.25">
      <c r="A22" s="351" t="s">
        <v>771</v>
      </c>
      <c r="B22" s="352"/>
      <c r="C22" s="353">
        <v>65561</v>
      </c>
      <c r="D22" s="353">
        <v>65561</v>
      </c>
      <c r="E22" s="976">
        <f t="shared" si="1"/>
        <v>1</v>
      </c>
    </row>
    <row r="23" spans="1:5" x14ac:dyDescent="0.25">
      <c r="A23" s="351" t="s">
        <v>772</v>
      </c>
      <c r="B23" s="352"/>
      <c r="C23" s="353">
        <v>24745</v>
      </c>
      <c r="D23" s="353">
        <v>24745</v>
      </c>
      <c r="E23" s="976">
        <f t="shared" si="1"/>
        <v>1</v>
      </c>
    </row>
    <row r="24" spans="1:5" s="388" customFormat="1" ht="15.75" customHeight="1" x14ac:dyDescent="0.25">
      <c r="A24" s="351" t="s">
        <v>773</v>
      </c>
      <c r="B24" s="640"/>
      <c r="C24" s="353">
        <v>22722</v>
      </c>
      <c r="D24" s="353">
        <v>22722</v>
      </c>
      <c r="E24" s="976">
        <f t="shared" si="1"/>
        <v>1</v>
      </c>
    </row>
    <row r="25" spans="1:5" x14ac:dyDescent="0.25">
      <c r="A25" s="351" t="s">
        <v>794</v>
      </c>
      <c r="B25" s="352"/>
      <c r="C25" s="353">
        <v>14277</v>
      </c>
      <c r="D25" s="353">
        <v>14277</v>
      </c>
      <c r="E25" s="976">
        <f t="shared" si="1"/>
        <v>1</v>
      </c>
    </row>
    <row r="26" spans="1:5" x14ac:dyDescent="0.25">
      <c r="A26" s="351" t="s">
        <v>774</v>
      </c>
      <c r="B26" s="352"/>
      <c r="C26" s="353">
        <v>27806</v>
      </c>
      <c r="D26" s="353">
        <v>27806</v>
      </c>
      <c r="E26" s="976">
        <f t="shared" si="1"/>
        <v>1</v>
      </c>
    </row>
    <row r="27" spans="1:5" ht="15.75" thickBot="1" x14ac:dyDescent="0.3">
      <c r="A27" s="354" t="s">
        <v>180</v>
      </c>
      <c r="B27" s="355">
        <f>SUM(B20:B26)</f>
        <v>574643</v>
      </c>
      <c r="C27" s="355">
        <f>SUM(C20:C26)</f>
        <v>495136</v>
      </c>
      <c r="D27" s="355">
        <f>SUM(D20:D26)</f>
        <v>299073</v>
      </c>
      <c r="E27" s="977">
        <f t="shared" si="1"/>
        <v>0.6040219252892135</v>
      </c>
    </row>
    <row r="28" spans="1:5" x14ac:dyDescent="0.25">
      <c r="A28" s="361"/>
      <c r="B28" s="361"/>
      <c r="C28" s="362"/>
      <c r="D28" s="362"/>
      <c r="E28" s="358"/>
    </row>
    <row r="29" spans="1:5" ht="15.75" thickBot="1" x14ac:dyDescent="0.3">
      <c r="A29" s="359"/>
      <c r="B29" s="359"/>
      <c r="C29" s="359"/>
      <c r="D29" s="360"/>
      <c r="E29" s="359"/>
    </row>
    <row r="30" spans="1:5" x14ac:dyDescent="0.25">
      <c r="A30" s="815" t="s">
        <v>501</v>
      </c>
      <c r="B30" s="816"/>
      <c r="C30" s="816"/>
      <c r="D30" s="816"/>
      <c r="E30" s="817"/>
    </row>
    <row r="31" spans="1:5" ht="15.75" thickBot="1" x14ac:dyDescent="0.3">
      <c r="A31" s="542"/>
      <c r="B31" s="543"/>
      <c r="C31" s="543"/>
      <c r="D31" s="543"/>
      <c r="E31" s="544"/>
    </row>
    <row r="32" spans="1:5" ht="26.25" x14ac:dyDescent="0.25">
      <c r="A32" s="533" t="s">
        <v>280</v>
      </c>
      <c r="B32" s="534" t="s">
        <v>279</v>
      </c>
      <c r="C32" s="535" t="s">
        <v>298</v>
      </c>
      <c r="D32" s="535" t="s">
        <v>334</v>
      </c>
      <c r="E32" s="536" t="s">
        <v>483</v>
      </c>
    </row>
    <row r="33" spans="1:5" x14ac:dyDescent="0.25">
      <c r="A33" s="351" t="s">
        <v>484</v>
      </c>
      <c r="B33" s="641">
        <v>43</v>
      </c>
      <c r="C33" s="643">
        <v>43</v>
      </c>
      <c r="D33" s="643">
        <v>21</v>
      </c>
      <c r="E33" s="978">
        <f>+D33/C33</f>
        <v>0.48837209302325579</v>
      </c>
    </row>
    <row r="34" spans="1:5" x14ac:dyDescent="0.25">
      <c r="A34" s="624" t="s">
        <v>706</v>
      </c>
      <c r="B34" s="641">
        <v>700</v>
      </c>
      <c r="C34" s="643">
        <v>700</v>
      </c>
      <c r="D34" s="643">
        <v>700</v>
      </c>
      <c r="E34" s="978">
        <f t="shared" ref="E34:E37" si="2">+D34/C34</f>
        <v>1</v>
      </c>
    </row>
    <row r="35" spans="1:5" x14ac:dyDescent="0.25">
      <c r="A35" s="642" t="s">
        <v>775</v>
      </c>
      <c r="B35" s="364"/>
      <c r="C35" s="365">
        <v>650</v>
      </c>
      <c r="D35" s="365">
        <v>650</v>
      </c>
      <c r="E35" s="978">
        <f t="shared" si="2"/>
        <v>1</v>
      </c>
    </row>
    <row r="36" spans="1:5" s="388" customFormat="1" ht="20.25" customHeight="1" x14ac:dyDescent="0.25">
      <c r="A36" s="642" t="s">
        <v>776</v>
      </c>
      <c r="B36" s="461"/>
      <c r="C36" s="365">
        <v>300</v>
      </c>
      <c r="D36" s="365">
        <v>150</v>
      </c>
      <c r="E36" s="978">
        <f t="shared" si="2"/>
        <v>0.5</v>
      </c>
    </row>
    <row r="37" spans="1:5" ht="15.75" thickBot="1" x14ac:dyDescent="0.3">
      <c r="A37" s="354" t="s">
        <v>180</v>
      </c>
      <c r="B37" s="367">
        <f>SUM(B33:B36)</f>
        <v>743</v>
      </c>
      <c r="C37" s="367">
        <f t="shared" ref="C37:D37" si="3">SUM(C33:C36)</f>
        <v>1693</v>
      </c>
      <c r="D37" s="367">
        <f t="shared" si="3"/>
        <v>1521</v>
      </c>
      <c r="E37" s="979">
        <f t="shared" si="2"/>
        <v>0.89840519787359718</v>
      </c>
    </row>
    <row r="38" spans="1:5" ht="15.75" thickBot="1" x14ac:dyDescent="0.3">
      <c r="A38" s="359"/>
      <c r="B38" s="359"/>
      <c r="C38" s="359"/>
      <c r="D38" s="359"/>
      <c r="E38" s="359"/>
    </row>
    <row r="39" spans="1:5" x14ac:dyDescent="0.25">
      <c r="A39" s="815" t="s">
        <v>502</v>
      </c>
      <c r="B39" s="816"/>
      <c r="C39" s="816"/>
      <c r="D39" s="816"/>
      <c r="E39" s="817"/>
    </row>
    <row r="40" spans="1:5" ht="15.75" thickBot="1" x14ac:dyDescent="0.3">
      <c r="A40" s="542"/>
      <c r="B40" s="543"/>
      <c r="C40" s="543"/>
      <c r="D40" s="543"/>
      <c r="E40" s="544"/>
    </row>
    <row r="41" spans="1:5" ht="26.25" x14ac:dyDescent="0.25">
      <c r="A41" s="531" t="s">
        <v>280</v>
      </c>
      <c r="B41" s="389" t="s">
        <v>279</v>
      </c>
      <c r="C41" s="390" t="s">
        <v>298</v>
      </c>
      <c r="D41" s="390" t="s">
        <v>334</v>
      </c>
      <c r="E41" s="532" t="s">
        <v>483</v>
      </c>
    </row>
    <row r="42" spans="1:5" x14ac:dyDescent="0.25">
      <c r="A42" s="363" t="s">
        <v>821</v>
      </c>
      <c r="B42" s="364"/>
      <c r="C42" s="365"/>
      <c r="D42" s="365">
        <v>212</v>
      </c>
      <c r="E42" s="366"/>
    </row>
    <row r="43" spans="1:5" s="388" customFormat="1" ht="16.5" customHeight="1" x14ac:dyDescent="0.25">
      <c r="A43" s="351"/>
      <c r="B43" s="364"/>
      <c r="C43" s="365"/>
      <c r="D43" s="365"/>
      <c r="E43" s="366"/>
    </row>
    <row r="44" spans="1:5" x14ac:dyDescent="0.25">
      <c r="A44" s="351"/>
      <c r="B44" s="364"/>
      <c r="C44" s="365"/>
      <c r="D44" s="365"/>
      <c r="E44" s="366"/>
    </row>
    <row r="45" spans="1:5" x14ac:dyDescent="0.25">
      <c r="A45" s="351"/>
      <c r="B45" s="364"/>
      <c r="C45" s="365"/>
      <c r="D45" s="365"/>
      <c r="E45" s="366"/>
    </row>
    <row r="46" spans="1:5" ht="15.75" thickBot="1" x14ac:dyDescent="0.3">
      <c r="A46" s="354" t="s">
        <v>180</v>
      </c>
      <c r="B46" s="367">
        <f>SUM(B42:B45)</f>
        <v>0</v>
      </c>
      <c r="C46" s="367">
        <f t="shared" ref="C46:D46" si="4">SUM(C42:C45)</f>
        <v>0</v>
      </c>
      <c r="D46" s="367">
        <f t="shared" si="4"/>
        <v>212</v>
      </c>
      <c r="E46" s="368"/>
    </row>
    <row r="47" spans="1:5" x14ac:dyDescent="0.25">
      <c r="A47" s="359"/>
      <c r="B47" s="359"/>
      <c r="C47" s="359"/>
      <c r="D47" s="359"/>
      <c r="E47" s="359"/>
    </row>
    <row r="48" spans="1:5" x14ac:dyDescent="0.25">
      <c r="A48" s="359"/>
      <c r="B48" s="359"/>
      <c r="C48" s="359"/>
      <c r="D48" s="359"/>
      <c r="E48" s="359"/>
    </row>
  </sheetData>
  <mergeCells count="5">
    <mergeCell ref="D1:E1"/>
    <mergeCell ref="A2:E2"/>
    <mergeCell ref="A17:E17"/>
    <mergeCell ref="A30:E30"/>
    <mergeCell ref="A39:E3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>
    <oddHeader>&amp;C&amp;"Times New Roman,Félkövér"&amp;12Martonvásár Város Önkormányzat 
átvett pénzeszközeinek, támogatásainak részletezése    &amp;R&amp;"Times New Roman,Félkövér"&amp;12 3/a.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Normal="100" workbookViewId="0">
      <selection activeCell="G9" sqref="G9"/>
    </sheetView>
  </sheetViews>
  <sheetFormatPr defaultColWidth="9.140625" defaultRowHeight="12.75" x14ac:dyDescent="0.2"/>
  <cols>
    <col min="1" max="1" width="39.85546875" style="369" customWidth="1"/>
    <col min="2" max="2" width="13.140625" style="369" customWidth="1"/>
    <col min="3" max="3" width="14.7109375" style="369" customWidth="1"/>
    <col min="4" max="4" width="13.140625" style="369" customWidth="1"/>
    <col min="5" max="5" width="7.85546875" style="369" customWidth="1"/>
    <col min="6" max="16384" width="9.140625" style="369"/>
  </cols>
  <sheetData>
    <row r="1" spans="1:5" ht="13.5" customHeight="1" thickBot="1" x14ac:dyDescent="0.3">
      <c r="A1" s="407"/>
      <c r="B1" s="407"/>
      <c r="C1" s="818" t="s">
        <v>380</v>
      </c>
      <c r="D1" s="818"/>
      <c r="E1" s="818"/>
    </row>
    <row r="2" spans="1:5" s="392" customFormat="1" ht="25.5" x14ac:dyDescent="0.2">
      <c r="A2" s="393" t="s">
        <v>280</v>
      </c>
      <c r="B2" s="389" t="s">
        <v>279</v>
      </c>
      <c r="C2" s="390" t="s">
        <v>298</v>
      </c>
      <c r="D2" s="390" t="s">
        <v>334</v>
      </c>
      <c r="E2" s="391" t="s">
        <v>483</v>
      </c>
    </row>
    <row r="3" spans="1:5" x14ac:dyDescent="0.2">
      <c r="A3" s="370" t="s">
        <v>503</v>
      </c>
      <c r="B3" s="371">
        <v>1500</v>
      </c>
      <c r="C3" s="372">
        <v>1500</v>
      </c>
      <c r="D3" s="372">
        <v>689</v>
      </c>
      <c r="E3" s="973">
        <f>+D3/C3</f>
        <v>0.45933333333333332</v>
      </c>
    </row>
    <row r="4" spans="1:5" x14ac:dyDescent="0.2">
      <c r="A4" s="370" t="s">
        <v>796</v>
      </c>
      <c r="B4" s="371"/>
      <c r="C4" s="372"/>
      <c r="D4" s="372">
        <f>246+125</f>
        <v>371</v>
      </c>
      <c r="E4" s="973"/>
    </row>
    <row r="5" spans="1:5" x14ac:dyDescent="0.2">
      <c r="A5" s="370" t="s">
        <v>557</v>
      </c>
      <c r="B5" s="371">
        <v>250</v>
      </c>
      <c r="C5" s="372">
        <v>250</v>
      </c>
      <c r="D5" s="372">
        <v>90</v>
      </c>
      <c r="E5" s="973">
        <f t="shared" ref="E4:E19" si="0">+D5/C5</f>
        <v>0.36</v>
      </c>
    </row>
    <row r="6" spans="1:5" x14ac:dyDescent="0.2">
      <c r="A6" s="370" t="s">
        <v>735</v>
      </c>
      <c r="B6" s="371">
        <f>14444+2521</f>
        <v>16965</v>
      </c>
      <c r="C6" s="372">
        <v>16965</v>
      </c>
      <c r="D6" s="372">
        <f>9462+2</f>
        <v>9464</v>
      </c>
      <c r="E6" s="973">
        <f t="shared" si="0"/>
        <v>0.55785440613026815</v>
      </c>
    </row>
    <row r="7" spans="1:5" x14ac:dyDescent="0.2">
      <c r="A7" s="370" t="s">
        <v>504</v>
      </c>
      <c r="B7" s="371">
        <f>15000+400</f>
        <v>15400</v>
      </c>
      <c r="C7" s="372">
        <v>15400</v>
      </c>
      <c r="D7" s="372">
        <v>10089</v>
      </c>
      <c r="E7" s="973">
        <f t="shared" si="0"/>
        <v>0.65512987012987012</v>
      </c>
    </row>
    <row r="8" spans="1:5" x14ac:dyDescent="0.2">
      <c r="A8" s="370" t="s">
        <v>551</v>
      </c>
      <c r="B8" s="371">
        <f>4050+405+32416+121992+5325</f>
        <v>164188</v>
      </c>
      <c r="C8" s="372">
        <v>164188</v>
      </c>
      <c r="D8" s="372">
        <v>129147</v>
      </c>
      <c r="E8" s="973">
        <f t="shared" si="0"/>
        <v>0.78658001802811406</v>
      </c>
    </row>
    <row r="9" spans="1:5" ht="15" customHeight="1" x14ac:dyDescent="0.2">
      <c r="A9" s="370" t="s">
        <v>485</v>
      </c>
      <c r="B9" s="371">
        <v>1500</v>
      </c>
      <c r="C9" s="372">
        <v>1500</v>
      </c>
      <c r="D9" s="372">
        <v>246</v>
      </c>
      <c r="E9" s="973">
        <f t="shared" si="0"/>
        <v>0.16400000000000001</v>
      </c>
    </row>
    <row r="10" spans="1:5" x14ac:dyDescent="0.2">
      <c r="A10" s="370" t="s">
        <v>486</v>
      </c>
      <c r="B10" s="429">
        <v>4350</v>
      </c>
      <c r="C10" s="372">
        <v>4350</v>
      </c>
      <c r="D10" s="372">
        <v>4320</v>
      </c>
      <c r="E10" s="973">
        <f t="shared" si="0"/>
        <v>0.99310344827586206</v>
      </c>
    </row>
    <row r="11" spans="1:5" x14ac:dyDescent="0.2">
      <c r="A11" s="370" t="s">
        <v>548</v>
      </c>
      <c r="B11" s="371">
        <f>960+395</f>
        <v>1355</v>
      </c>
      <c r="C11" s="372">
        <v>1355</v>
      </c>
      <c r="D11" s="372">
        <v>567</v>
      </c>
      <c r="E11" s="973">
        <f t="shared" si="0"/>
        <v>0.41845018450184501</v>
      </c>
    </row>
    <row r="12" spans="1:5" x14ac:dyDescent="0.2">
      <c r="A12" s="370" t="s">
        <v>505</v>
      </c>
      <c r="B12" s="371">
        <f>68+405+405+4050+108+4581</f>
        <v>9617</v>
      </c>
      <c r="C12" s="372">
        <v>9617</v>
      </c>
      <c r="D12" s="372">
        <v>5574</v>
      </c>
      <c r="E12" s="973">
        <f t="shared" si="0"/>
        <v>0.57959862743059165</v>
      </c>
    </row>
    <row r="13" spans="1:5" x14ac:dyDescent="0.2">
      <c r="A13" s="370" t="s">
        <v>797</v>
      </c>
      <c r="B13" s="371"/>
      <c r="C13" s="372"/>
      <c r="D13" s="372">
        <v>127</v>
      </c>
      <c r="E13" s="973"/>
    </row>
    <row r="14" spans="1:5" x14ac:dyDescent="0.2">
      <c r="A14" s="370" t="s">
        <v>560</v>
      </c>
      <c r="B14" s="371"/>
      <c r="C14" s="372">
        <v>0</v>
      </c>
      <c r="D14" s="372">
        <v>410</v>
      </c>
      <c r="E14" s="973"/>
    </row>
    <row r="15" spans="1:5" x14ac:dyDescent="0.2">
      <c r="A15" s="370" t="s">
        <v>777</v>
      </c>
      <c r="B15" s="429">
        <v>200</v>
      </c>
      <c r="C15" s="372">
        <v>500</v>
      </c>
      <c r="D15" s="372">
        <v>297</v>
      </c>
      <c r="E15" s="973">
        <f t="shared" si="0"/>
        <v>0.59399999999999997</v>
      </c>
    </row>
    <row r="16" spans="1:5" x14ac:dyDescent="0.2">
      <c r="A16" s="370" t="s">
        <v>818</v>
      </c>
      <c r="B16" s="429"/>
      <c r="C16" s="372"/>
      <c r="D16" s="372">
        <v>567</v>
      </c>
      <c r="E16" s="973"/>
    </row>
    <row r="17" spans="1:5" x14ac:dyDescent="0.2">
      <c r="A17" s="370" t="s">
        <v>820</v>
      </c>
      <c r="B17" s="429">
        <v>4840</v>
      </c>
      <c r="C17" s="373">
        <v>13166</v>
      </c>
      <c r="D17" s="372">
        <v>2536</v>
      </c>
      <c r="E17" s="973">
        <f t="shared" si="0"/>
        <v>0.19261734771380828</v>
      </c>
    </row>
    <row r="18" spans="1:5" x14ac:dyDescent="0.2">
      <c r="A18" s="370" t="s">
        <v>819</v>
      </c>
      <c r="B18" s="374"/>
      <c r="C18" s="373">
        <v>5883</v>
      </c>
      <c r="D18" s="373">
        <v>2249</v>
      </c>
      <c r="E18" s="973">
        <f t="shared" si="0"/>
        <v>0.38228794832568419</v>
      </c>
    </row>
    <row r="19" spans="1:5" ht="13.5" thickBot="1" x14ac:dyDescent="0.25">
      <c r="A19" s="375" t="s">
        <v>778</v>
      </c>
      <c r="B19" s="376">
        <f>SUM(B3:B18)</f>
        <v>220165</v>
      </c>
      <c r="C19" s="376">
        <f>SUM(C3:C18)</f>
        <v>234674</v>
      </c>
      <c r="D19" s="376">
        <f>SUM(D3:D18)</f>
        <v>166743</v>
      </c>
      <c r="E19" s="975">
        <f t="shared" si="0"/>
        <v>0.71053035274465859</v>
      </c>
    </row>
    <row r="21" spans="1:5" ht="13.5" thickBot="1" x14ac:dyDescent="0.25"/>
    <row r="22" spans="1:5" x14ac:dyDescent="0.2">
      <c r="A22" s="548"/>
      <c r="B22" s="549"/>
      <c r="C22" s="550"/>
      <c r="D22" s="551"/>
      <c r="E22" s="552"/>
    </row>
    <row r="23" spans="1:5" x14ac:dyDescent="0.2">
      <c r="A23" s="378"/>
      <c r="B23" s="379"/>
      <c r="C23" s="380"/>
      <c r="D23" s="381"/>
      <c r="E23" s="382"/>
    </row>
    <row r="24" spans="1:5" ht="13.5" thickBot="1" x14ac:dyDescent="0.25">
      <c r="A24" s="375" t="s">
        <v>487</v>
      </c>
      <c r="B24" s="383">
        <f>SUM(B22:B23)</f>
        <v>0</v>
      </c>
      <c r="C24" s="384"/>
      <c r="D24" s="377">
        <f>SUM(D22:D23)</f>
        <v>0</v>
      </c>
      <c r="E24" s="385"/>
    </row>
    <row r="30" spans="1:5" x14ac:dyDescent="0.2">
      <c r="A30" s="369" t="s">
        <v>488</v>
      </c>
    </row>
  </sheetData>
  <mergeCells count="1">
    <mergeCell ref="C1:E1"/>
  </mergeCells>
  <printOptions horizontalCentered="1"/>
  <pageMargins left="0.78740157480314965" right="0.78740157480314965" top="0.98425196850393704" bottom="0.98425196850393704" header="0.51181102362204722" footer="0.51181102362204722"/>
  <pageSetup scale="98" orientation="portrait" r:id="rId1"/>
  <headerFooter alignWithMargins="0">
    <oddHeader>&amp;C&amp;"Times New Roman,Félkövér"&amp;12Martonvásár Város Önkormányzat 
működési bevételeinek részletezése    &amp;R&amp;"Times New Roman,Félkövér"&amp;12 3/b. melléklet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zoomScaleNormal="100" workbookViewId="0">
      <selection activeCell="J9" sqref="J9"/>
    </sheetView>
  </sheetViews>
  <sheetFormatPr defaultColWidth="9.140625" defaultRowHeight="12.75" x14ac:dyDescent="0.2"/>
  <cols>
    <col min="1" max="1" width="39.28515625" style="369" customWidth="1"/>
    <col min="2" max="2" width="15.140625" style="369" customWidth="1"/>
    <col min="3" max="3" width="16.7109375" style="369" customWidth="1"/>
    <col min="4" max="4" width="15.7109375" style="369" customWidth="1"/>
    <col min="5" max="5" width="8.5703125" style="369" customWidth="1"/>
    <col min="6" max="16384" width="9.140625" style="369"/>
  </cols>
  <sheetData>
    <row r="1" spans="1:5" ht="15.75" customHeight="1" thickBot="1" x14ac:dyDescent="0.25">
      <c r="D1" s="819" t="s">
        <v>380</v>
      </c>
      <c r="E1" s="819"/>
    </row>
    <row r="2" spans="1:5" s="392" customFormat="1" ht="25.5" x14ac:dyDescent="0.2">
      <c r="A2" s="553" t="s">
        <v>280</v>
      </c>
      <c r="B2" s="389" t="s">
        <v>279</v>
      </c>
      <c r="C2" s="390" t="s">
        <v>298</v>
      </c>
      <c r="D2" s="390" t="s">
        <v>334</v>
      </c>
      <c r="E2" s="391" t="s">
        <v>483</v>
      </c>
    </row>
    <row r="3" spans="1:5" x14ac:dyDescent="0.2">
      <c r="A3" s="554" t="s">
        <v>489</v>
      </c>
      <c r="B3" s="373">
        <v>20000</v>
      </c>
      <c r="C3" s="373">
        <v>20000</v>
      </c>
      <c r="D3" s="373">
        <v>15308</v>
      </c>
      <c r="E3" s="973">
        <f>+D3/C3</f>
        <v>0.76539999999999997</v>
      </c>
    </row>
    <row r="4" spans="1:5" x14ac:dyDescent="0.2">
      <c r="A4" s="554" t="s">
        <v>490</v>
      </c>
      <c r="B4" s="373">
        <v>54000</v>
      </c>
      <c r="C4" s="373">
        <v>54000</v>
      </c>
      <c r="D4" s="373">
        <v>35049</v>
      </c>
      <c r="E4" s="973">
        <f t="shared" ref="E4:E23" si="0">+D4/C4</f>
        <v>0.64905555555555561</v>
      </c>
    </row>
    <row r="5" spans="1:5" x14ac:dyDescent="0.2">
      <c r="A5" s="554" t="s">
        <v>491</v>
      </c>
      <c r="B5" s="373">
        <v>55000</v>
      </c>
      <c r="C5" s="373">
        <v>55000</v>
      </c>
      <c r="D5" s="373">
        <v>32735</v>
      </c>
      <c r="E5" s="973">
        <f t="shared" si="0"/>
        <v>0.59518181818181815</v>
      </c>
    </row>
    <row r="6" spans="1:5" x14ac:dyDescent="0.2">
      <c r="A6" s="554" t="s">
        <v>492</v>
      </c>
      <c r="B6" s="373">
        <f>120000</f>
        <v>120000</v>
      </c>
      <c r="C6" s="373">
        <v>120000</v>
      </c>
      <c r="D6" s="373">
        <v>71233</v>
      </c>
      <c r="E6" s="973">
        <f t="shared" si="0"/>
        <v>0.59360833333333329</v>
      </c>
    </row>
    <row r="7" spans="1:5" x14ac:dyDescent="0.2">
      <c r="A7" s="555" t="s">
        <v>493</v>
      </c>
      <c r="B7" s="386">
        <f>SUM(B3:B6)</f>
        <v>249000</v>
      </c>
      <c r="C7" s="386">
        <f t="shared" ref="C7:D7" si="1">SUM(C3:C6)</f>
        <v>249000</v>
      </c>
      <c r="D7" s="386">
        <f t="shared" si="1"/>
        <v>154325</v>
      </c>
      <c r="E7" s="980">
        <f t="shared" si="0"/>
        <v>0.61977911646586348</v>
      </c>
    </row>
    <row r="8" spans="1:5" x14ac:dyDescent="0.2">
      <c r="A8" s="554"/>
      <c r="B8" s="371"/>
      <c r="C8" s="373"/>
      <c r="D8" s="373"/>
      <c r="E8" s="973"/>
    </row>
    <row r="9" spans="1:5" x14ac:dyDescent="0.2">
      <c r="A9" s="554" t="s">
        <v>494</v>
      </c>
      <c r="B9" s="371">
        <v>18000</v>
      </c>
      <c r="C9" s="373">
        <v>18000</v>
      </c>
      <c r="D9" s="373">
        <v>10749</v>
      </c>
      <c r="E9" s="973">
        <f t="shared" si="0"/>
        <v>0.59716666666666662</v>
      </c>
    </row>
    <row r="10" spans="1:5" x14ac:dyDescent="0.2">
      <c r="A10" s="555" t="s">
        <v>495</v>
      </c>
      <c r="B10" s="386">
        <f>+B9</f>
        <v>18000</v>
      </c>
      <c r="C10" s="386">
        <f t="shared" ref="C10:D10" si="2">+C9</f>
        <v>18000</v>
      </c>
      <c r="D10" s="386">
        <f t="shared" si="2"/>
        <v>10749</v>
      </c>
      <c r="E10" s="980">
        <f t="shared" si="0"/>
        <v>0.59716666666666662</v>
      </c>
    </row>
    <row r="11" spans="1:5" x14ac:dyDescent="0.2">
      <c r="A11" s="554"/>
      <c r="B11" s="371"/>
      <c r="C11" s="373"/>
      <c r="D11" s="373"/>
      <c r="E11" s="973"/>
    </row>
    <row r="12" spans="1:5" x14ac:dyDescent="0.2">
      <c r="A12" s="554" t="s">
        <v>506</v>
      </c>
      <c r="B12" s="429">
        <v>3500</v>
      </c>
      <c r="C12" s="373">
        <v>3500</v>
      </c>
      <c r="D12" s="373">
        <v>998</v>
      </c>
      <c r="E12" s="973">
        <f t="shared" si="0"/>
        <v>0.28514285714285714</v>
      </c>
    </row>
    <row r="13" spans="1:5" ht="13.5" customHeight="1" x14ac:dyDescent="0.2">
      <c r="A13" s="554" t="s">
        <v>496</v>
      </c>
      <c r="B13" s="371">
        <v>2000</v>
      </c>
      <c r="C13" s="373">
        <v>2000</v>
      </c>
      <c r="D13" s="373">
        <v>3145</v>
      </c>
      <c r="E13" s="973">
        <f t="shared" si="0"/>
        <v>1.5725</v>
      </c>
    </row>
    <row r="14" spans="1:5" ht="13.5" customHeight="1" x14ac:dyDescent="0.2">
      <c r="A14" s="554" t="s">
        <v>795</v>
      </c>
      <c r="B14" s="371"/>
      <c r="C14" s="373">
        <v>0</v>
      </c>
      <c r="D14" s="373">
        <v>3850</v>
      </c>
      <c r="E14" s="973"/>
    </row>
    <row r="15" spans="1:5" x14ac:dyDescent="0.2">
      <c r="A15" s="555" t="s">
        <v>497</v>
      </c>
      <c r="B15" s="386">
        <f>SUM(B12:B14)</f>
        <v>5500</v>
      </c>
      <c r="C15" s="386">
        <f t="shared" ref="C15:D15" si="3">SUM(C12:C14)</f>
        <v>5500</v>
      </c>
      <c r="D15" s="386">
        <f t="shared" si="3"/>
        <v>7993</v>
      </c>
      <c r="E15" s="980">
        <f t="shared" si="0"/>
        <v>1.4532727272727273</v>
      </c>
    </row>
    <row r="16" spans="1:5" x14ac:dyDescent="0.2">
      <c r="A16" s="554"/>
      <c r="B16" s="374"/>
      <c r="C16" s="373"/>
      <c r="D16" s="373"/>
      <c r="E16" s="973"/>
    </row>
    <row r="17" spans="1:5" x14ac:dyDescent="0.2">
      <c r="A17" s="554" t="s">
        <v>642</v>
      </c>
      <c r="B17" s="373"/>
      <c r="C17" s="373">
        <v>0</v>
      </c>
      <c r="D17" s="373"/>
      <c r="E17" s="973"/>
    </row>
    <row r="18" spans="1:5" x14ac:dyDescent="0.2">
      <c r="A18" s="554" t="s">
        <v>705</v>
      </c>
      <c r="B18" s="373"/>
      <c r="C18" s="373">
        <v>0</v>
      </c>
      <c r="D18" s="373"/>
      <c r="E18" s="973"/>
    </row>
    <row r="19" spans="1:5" x14ac:dyDescent="0.2">
      <c r="A19" s="554" t="s">
        <v>643</v>
      </c>
      <c r="B19" s="373"/>
      <c r="C19" s="373">
        <v>0</v>
      </c>
      <c r="D19" s="373"/>
      <c r="E19" s="973"/>
    </row>
    <row r="20" spans="1:5" x14ac:dyDescent="0.2">
      <c r="A20" s="554" t="s">
        <v>648</v>
      </c>
      <c r="B20" s="373">
        <v>16000</v>
      </c>
      <c r="C20" s="373">
        <v>16000</v>
      </c>
      <c r="D20" s="373"/>
      <c r="E20" s="973">
        <f t="shared" si="0"/>
        <v>0</v>
      </c>
    </row>
    <row r="21" spans="1:5" x14ac:dyDescent="0.2">
      <c r="A21" s="555" t="s">
        <v>641</v>
      </c>
      <c r="B21" s="386">
        <f>SUM(B17:B20)</f>
        <v>16000</v>
      </c>
      <c r="C21" s="386">
        <f t="shared" ref="C21:D21" si="4">SUM(C17:C20)</f>
        <v>16000</v>
      </c>
      <c r="D21" s="386">
        <f t="shared" si="4"/>
        <v>0</v>
      </c>
      <c r="E21" s="980">
        <f t="shared" si="0"/>
        <v>0</v>
      </c>
    </row>
    <row r="22" spans="1:5" x14ac:dyDescent="0.2">
      <c r="A22" s="554"/>
      <c r="B22" s="371"/>
      <c r="C22" s="373"/>
      <c r="D22" s="373"/>
      <c r="E22" s="973"/>
    </row>
    <row r="23" spans="1:5" ht="13.5" thickBot="1" x14ac:dyDescent="0.25">
      <c r="A23" s="556" t="s">
        <v>498</v>
      </c>
      <c r="B23" s="376">
        <f>+B15+B10+B7+B21</f>
        <v>288500</v>
      </c>
      <c r="C23" s="376">
        <f t="shared" ref="C23:D23" si="5">+C15+C10+C7+C21</f>
        <v>288500</v>
      </c>
      <c r="D23" s="376">
        <f t="shared" si="5"/>
        <v>173067</v>
      </c>
      <c r="E23" s="975">
        <f t="shared" si="0"/>
        <v>0.5998856152512998</v>
      </c>
    </row>
    <row r="24" spans="1:5" x14ac:dyDescent="0.2">
      <c r="D24" s="387"/>
      <c r="E24" s="387"/>
    </row>
    <row r="25" spans="1:5" x14ac:dyDescent="0.2">
      <c r="D25" s="387"/>
      <c r="E25" s="387"/>
    </row>
    <row r="26" spans="1:5" x14ac:dyDescent="0.2">
      <c r="D26" s="387"/>
      <c r="E26" s="387"/>
    </row>
  </sheetData>
  <mergeCells count="1">
    <mergeCell ref="D1:E1"/>
  </mergeCells>
  <printOptions horizontalCentered="1"/>
  <pageMargins left="0.78740157480314965" right="0.78740157480314965" top="0.98425196850393704" bottom="0.98425196850393704" header="0.51181102362204722" footer="0.51181102362204722"/>
  <pageSetup scale="92" orientation="portrait" r:id="rId1"/>
  <headerFooter alignWithMargins="0">
    <oddHeader>&amp;C&amp;"Times New Roman,Félkövér"&amp;12Martonvásár Város Önkormányzat 
közhatalmi bevételeinek részletezése    &amp;R&amp;"Times New Roman,Félkövér"&amp;12 3/c 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opLeftCell="A16" zoomScale="90" zoomScaleNormal="90" zoomScalePageLayoutView="70" workbookViewId="0">
      <selection activeCell="G16" sqref="G16"/>
    </sheetView>
  </sheetViews>
  <sheetFormatPr defaultColWidth="9.140625" defaultRowHeight="12.75" x14ac:dyDescent="0.25"/>
  <cols>
    <col min="1" max="1" width="36.7109375" style="319" customWidth="1"/>
    <col min="2" max="4" width="12.7109375" style="321" customWidth="1"/>
    <col min="5" max="7" width="14.28515625" style="319" customWidth="1"/>
    <col min="8" max="10" width="14.28515625" style="320" customWidth="1"/>
    <col min="11" max="11" width="11.85546875" style="320" customWidth="1"/>
    <col min="12" max="16384" width="9.140625" style="319"/>
  </cols>
  <sheetData>
    <row r="1" spans="1:11" ht="53.25" customHeight="1" x14ac:dyDescent="0.25">
      <c r="A1" s="822" t="s">
        <v>507</v>
      </c>
      <c r="B1" s="826" t="s">
        <v>577</v>
      </c>
      <c r="C1" s="826"/>
      <c r="D1" s="820"/>
      <c r="E1" s="824" t="s">
        <v>578</v>
      </c>
      <c r="F1" s="826"/>
      <c r="G1" s="820"/>
      <c r="H1" s="824" t="s">
        <v>764</v>
      </c>
      <c r="I1" s="826" t="s">
        <v>765</v>
      </c>
      <c r="J1" s="826" t="s">
        <v>766</v>
      </c>
      <c r="K1" s="820" t="s">
        <v>531</v>
      </c>
    </row>
    <row r="2" spans="1:11" s="320" customFormat="1" ht="39.75" customHeight="1" x14ac:dyDescent="0.25">
      <c r="A2" s="823"/>
      <c r="B2" s="326" t="s">
        <v>673</v>
      </c>
      <c r="C2" s="326" t="s">
        <v>762</v>
      </c>
      <c r="D2" s="767" t="s">
        <v>763</v>
      </c>
      <c r="E2" s="777" t="s">
        <v>673</v>
      </c>
      <c r="F2" s="326" t="s">
        <v>762</v>
      </c>
      <c r="G2" s="767" t="s">
        <v>763</v>
      </c>
      <c r="H2" s="825"/>
      <c r="I2" s="827"/>
      <c r="J2" s="827"/>
      <c r="K2" s="821"/>
    </row>
    <row r="3" spans="1:11" ht="16.5" customHeight="1" x14ac:dyDescent="0.25">
      <c r="A3" s="752" t="s">
        <v>508</v>
      </c>
      <c r="B3" s="328">
        <v>100714200</v>
      </c>
      <c r="C3" s="607">
        <v>100714200</v>
      </c>
      <c r="D3" s="769">
        <v>52371384</v>
      </c>
      <c r="E3" s="778">
        <v>0</v>
      </c>
      <c r="F3" s="328">
        <v>0</v>
      </c>
      <c r="G3" s="768"/>
      <c r="H3" s="763">
        <f>+B3+E3</f>
        <v>100714200</v>
      </c>
      <c r="I3" s="742">
        <f t="shared" ref="I3:J3" si="0">+C3+F3</f>
        <v>100714200</v>
      </c>
      <c r="J3" s="742">
        <f t="shared" si="0"/>
        <v>52371384</v>
      </c>
      <c r="K3" s="753">
        <f>+J3/I3</f>
        <v>0.52</v>
      </c>
    </row>
    <row r="4" spans="1:11" ht="16.5" customHeight="1" x14ac:dyDescent="0.25">
      <c r="A4" s="752" t="s">
        <v>509</v>
      </c>
      <c r="B4" s="607">
        <v>25387472</v>
      </c>
      <c r="C4" s="328">
        <v>25387472</v>
      </c>
      <c r="D4" s="768">
        <v>13201484</v>
      </c>
      <c r="E4" s="778">
        <v>0</v>
      </c>
      <c r="F4" s="328">
        <v>0</v>
      </c>
      <c r="G4" s="768"/>
      <c r="H4" s="763">
        <f t="shared" ref="H4:H46" si="1">+B4+E4</f>
        <v>25387472</v>
      </c>
      <c r="I4" s="742">
        <f t="shared" ref="I4:I46" si="2">+C4+F4</f>
        <v>25387472</v>
      </c>
      <c r="J4" s="742">
        <f t="shared" ref="J4:J46" si="3">+D4+G4</f>
        <v>13201484</v>
      </c>
      <c r="K4" s="753">
        <f t="shared" ref="K4:K46" si="4">+J4/I4</f>
        <v>0.51999994327911025</v>
      </c>
    </row>
    <row r="5" spans="1:11" s="338" customFormat="1" ht="16.5" customHeight="1" x14ac:dyDescent="0.25">
      <c r="A5" s="754" t="s">
        <v>539</v>
      </c>
      <c r="B5" s="607">
        <v>7900890</v>
      </c>
      <c r="C5" s="607">
        <v>7900890</v>
      </c>
      <c r="D5" s="769">
        <f>+C5*0.52</f>
        <v>4108462.8000000003</v>
      </c>
      <c r="E5" s="779">
        <v>0</v>
      </c>
      <c r="F5" s="607">
        <v>0</v>
      </c>
      <c r="G5" s="769"/>
      <c r="H5" s="763">
        <f t="shared" si="1"/>
        <v>7900890</v>
      </c>
      <c r="I5" s="742">
        <f t="shared" si="2"/>
        <v>7900890</v>
      </c>
      <c r="J5" s="742">
        <f t="shared" si="3"/>
        <v>4108462.8000000003</v>
      </c>
      <c r="K5" s="753">
        <f t="shared" si="4"/>
        <v>0.52</v>
      </c>
    </row>
    <row r="6" spans="1:11" s="338" customFormat="1" ht="16.5" customHeight="1" x14ac:dyDescent="0.25">
      <c r="A6" s="754" t="s">
        <v>541</v>
      </c>
      <c r="B6" s="607">
        <v>10880000</v>
      </c>
      <c r="C6" s="607">
        <v>10880000</v>
      </c>
      <c r="D6" s="769">
        <f>+C6*0.52</f>
        <v>5657600</v>
      </c>
      <c r="E6" s="779">
        <v>0</v>
      </c>
      <c r="F6" s="607">
        <v>0</v>
      </c>
      <c r="G6" s="769"/>
      <c r="H6" s="763">
        <f t="shared" si="1"/>
        <v>10880000</v>
      </c>
      <c r="I6" s="742">
        <f t="shared" si="2"/>
        <v>10880000</v>
      </c>
      <c r="J6" s="742">
        <f t="shared" si="3"/>
        <v>5657600</v>
      </c>
      <c r="K6" s="753">
        <f t="shared" si="4"/>
        <v>0.52</v>
      </c>
    </row>
    <row r="7" spans="1:11" s="338" customFormat="1" ht="16.5" customHeight="1" x14ac:dyDescent="0.25">
      <c r="A7" s="754" t="s">
        <v>542</v>
      </c>
      <c r="B7" s="607">
        <v>1539942</v>
      </c>
      <c r="C7" s="607">
        <v>1539942</v>
      </c>
      <c r="D7" s="769">
        <f>+C7*0.52</f>
        <v>800769.84000000008</v>
      </c>
      <c r="E7" s="779">
        <v>0</v>
      </c>
      <c r="F7" s="607">
        <v>0</v>
      </c>
      <c r="G7" s="769"/>
      <c r="H7" s="763">
        <f t="shared" si="1"/>
        <v>1539942</v>
      </c>
      <c r="I7" s="742">
        <f t="shared" si="2"/>
        <v>1539942</v>
      </c>
      <c r="J7" s="742">
        <f t="shared" si="3"/>
        <v>800769.84000000008</v>
      </c>
      <c r="K7" s="753">
        <f t="shared" si="4"/>
        <v>0.52</v>
      </c>
    </row>
    <row r="8" spans="1:11" s="338" customFormat="1" ht="16.5" customHeight="1" x14ac:dyDescent="0.25">
      <c r="A8" s="754" t="s">
        <v>540</v>
      </c>
      <c r="B8" s="607">
        <v>5066640</v>
      </c>
      <c r="C8" s="607">
        <v>5066640</v>
      </c>
      <c r="D8" s="769">
        <f>+C8*0.52</f>
        <v>2634652.8000000003</v>
      </c>
      <c r="E8" s="779">
        <v>0</v>
      </c>
      <c r="F8" s="607">
        <v>0</v>
      </c>
      <c r="G8" s="769"/>
      <c r="H8" s="763">
        <f t="shared" si="1"/>
        <v>5066640</v>
      </c>
      <c r="I8" s="742">
        <f t="shared" si="2"/>
        <v>5066640</v>
      </c>
      <c r="J8" s="742">
        <f t="shared" si="3"/>
        <v>2634652.8000000003</v>
      </c>
      <c r="K8" s="753">
        <f t="shared" si="4"/>
        <v>0.52</v>
      </c>
    </row>
    <row r="9" spans="1:11" ht="26.25" customHeight="1" x14ac:dyDescent="0.25">
      <c r="A9" s="755" t="s">
        <v>510</v>
      </c>
      <c r="B9" s="743">
        <v>-15402975</v>
      </c>
      <c r="C9" s="744">
        <v>-15402975</v>
      </c>
      <c r="D9" s="770">
        <v>-8009544</v>
      </c>
      <c r="E9" s="780">
        <v>0</v>
      </c>
      <c r="F9" s="744">
        <v>0</v>
      </c>
      <c r="G9" s="770"/>
      <c r="H9" s="763">
        <f t="shared" si="1"/>
        <v>-15402975</v>
      </c>
      <c r="I9" s="742">
        <f t="shared" si="2"/>
        <v>-15402975</v>
      </c>
      <c r="J9" s="742">
        <f t="shared" si="3"/>
        <v>-8009544</v>
      </c>
      <c r="K9" s="753">
        <f t="shared" si="4"/>
        <v>0.51999980523243072</v>
      </c>
    </row>
    <row r="10" spans="1:11" ht="16.5" customHeight="1" x14ac:dyDescent="0.25">
      <c r="A10" s="752" t="s">
        <v>511</v>
      </c>
      <c r="B10" s="607">
        <v>15403500</v>
      </c>
      <c r="C10" s="328">
        <v>15403500</v>
      </c>
      <c r="D10" s="768">
        <v>8009820</v>
      </c>
      <c r="E10" s="778">
        <v>0</v>
      </c>
      <c r="F10" s="328">
        <v>0</v>
      </c>
      <c r="G10" s="768"/>
      <c r="H10" s="763">
        <f t="shared" si="1"/>
        <v>15403500</v>
      </c>
      <c r="I10" s="742">
        <f t="shared" si="2"/>
        <v>15403500</v>
      </c>
      <c r="J10" s="742">
        <f t="shared" si="3"/>
        <v>8009820</v>
      </c>
      <c r="K10" s="753">
        <f t="shared" si="4"/>
        <v>0.52</v>
      </c>
    </row>
    <row r="11" spans="1:11" s="320" customFormat="1" ht="16.5" customHeight="1" x14ac:dyDescent="0.25">
      <c r="A11" s="327" t="s">
        <v>526</v>
      </c>
      <c r="B11" s="607">
        <v>0</v>
      </c>
      <c r="C11" s="328">
        <v>0</v>
      </c>
      <c r="D11" s="768"/>
      <c r="E11" s="778">
        <v>0</v>
      </c>
      <c r="F11" s="328">
        <v>0</v>
      </c>
      <c r="G11" s="768"/>
      <c r="H11" s="763">
        <f t="shared" si="1"/>
        <v>0</v>
      </c>
      <c r="I11" s="742">
        <f t="shared" si="2"/>
        <v>0</v>
      </c>
      <c r="J11" s="742">
        <f t="shared" si="3"/>
        <v>0</v>
      </c>
      <c r="K11" s="753"/>
    </row>
    <row r="12" spans="1:11" s="320" customFormat="1" ht="16.5" customHeight="1" x14ac:dyDescent="0.25">
      <c r="A12" s="752" t="s">
        <v>528</v>
      </c>
      <c r="B12" s="607">
        <v>897600</v>
      </c>
      <c r="C12" s="328">
        <v>897600</v>
      </c>
      <c r="D12" s="768">
        <v>466752</v>
      </c>
      <c r="E12" s="778">
        <v>0</v>
      </c>
      <c r="F12" s="328">
        <v>0</v>
      </c>
      <c r="G12" s="768"/>
      <c r="H12" s="763">
        <f t="shared" si="1"/>
        <v>897600</v>
      </c>
      <c r="I12" s="742">
        <f t="shared" si="2"/>
        <v>897600</v>
      </c>
      <c r="J12" s="742">
        <f t="shared" si="3"/>
        <v>466752</v>
      </c>
      <c r="K12" s="753">
        <f t="shared" si="4"/>
        <v>0.52</v>
      </c>
    </row>
    <row r="13" spans="1:11" s="320" customFormat="1" ht="16.5" customHeight="1" thickBot="1" x14ac:dyDescent="0.3">
      <c r="A13" s="442" t="s">
        <v>733</v>
      </c>
      <c r="B13" s="608">
        <v>1756400</v>
      </c>
      <c r="C13" s="443">
        <v>1756400</v>
      </c>
      <c r="D13" s="771">
        <v>913328</v>
      </c>
      <c r="E13" s="781"/>
      <c r="F13" s="443">
        <v>0</v>
      </c>
      <c r="G13" s="771"/>
      <c r="H13" s="764">
        <f t="shared" si="1"/>
        <v>1756400</v>
      </c>
      <c r="I13" s="745">
        <f t="shared" si="2"/>
        <v>1756400</v>
      </c>
      <c r="J13" s="745">
        <f t="shared" si="3"/>
        <v>913328</v>
      </c>
      <c r="K13" s="756">
        <f t="shared" si="4"/>
        <v>0.52</v>
      </c>
    </row>
    <row r="14" spans="1:11" s="320" customFormat="1" ht="18" customHeight="1" thickBot="1" x14ac:dyDescent="0.3">
      <c r="A14" s="435" t="s">
        <v>513</v>
      </c>
      <c r="B14" s="333">
        <f>+B3+B4+B9+B10+B12+B13</f>
        <v>128756197</v>
      </c>
      <c r="C14" s="333">
        <f t="shared" ref="C14:D14" si="5">+C3+C4+C9+C10+C12+C13</f>
        <v>128756197</v>
      </c>
      <c r="D14" s="772">
        <f t="shared" si="5"/>
        <v>66953224</v>
      </c>
      <c r="E14" s="782">
        <v>0</v>
      </c>
      <c r="F14" s="333">
        <v>0</v>
      </c>
      <c r="G14" s="772"/>
      <c r="H14" s="765">
        <f t="shared" si="1"/>
        <v>128756197</v>
      </c>
      <c r="I14" s="749">
        <f t="shared" si="2"/>
        <v>128756197</v>
      </c>
      <c r="J14" s="749">
        <f t="shared" si="3"/>
        <v>66953224</v>
      </c>
      <c r="K14" s="750">
        <f t="shared" si="4"/>
        <v>0.52000001211592173</v>
      </c>
    </row>
    <row r="15" spans="1:11" ht="16.5" customHeight="1" x14ac:dyDescent="0.25">
      <c r="A15" s="757" t="s">
        <v>694</v>
      </c>
      <c r="B15" s="746">
        <v>63928200</v>
      </c>
      <c r="C15" s="747">
        <v>63928200</v>
      </c>
      <c r="D15" s="776">
        <v>48585432</v>
      </c>
      <c r="E15" s="783"/>
      <c r="F15" s="746">
        <v>0</v>
      </c>
      <c r="G15" s="773"/>
      <c r="H15" s="766">
        <f t="shared" si="1"/>
        <v>63928200</v>
      </c>
      <c r="I15" s="748">
        <f t="shared" si="2"/>
        <v>63928200</v>
      </c>
      <c r="J15" s="748">
        <f t="shared" si="3"/>
        <v>48585432</v>
      </c>
      <c r="K15" s="758">
        <f t="shared" si="4"/>
        <v>0.76</v>
      </c>
    </row>
    <row r="16" spans="1:11" ht="16.5" customHeight="1" x14ac:dyDescent="0.25">
      <c r="A16" s="759" t="s">
        <v>695</v>
      </c>
      <c r="B16" s="328">
        <v>30933000</v>
      </c>
      <c r="C16" s="607">
        <v>30933000</v>
      </c>
      <c r="D16" s="769"/>
      <c r="E16" s="778"/>
      <c r="F16" s="328">
        <v>0</v>
      </c>
      <c r="G16" s="768"/>
      <c r="H16" s="763">
        <f t="shared" si="1"/>
        <v>30933000</v>
      </c>
      <c r="I16" s="742">
        <f t="shared" si="2"/>
        <v>30933000</v>
      </c>
      <c r="J16" s="742">
        <f t="shared" si="3"/>
        <v>0</v>
      </c>
      <c r="K16" s="753">
        <f t="shared" si="4"/>
        <v>0</v>
      </c>
    </row>
    <row r="17" spans="1:11" s="320" customFormat="1" ht="16.5" customHeight="1" x14ac:dyDescent="0.25">
      <c r="A17" s="455" t="s">
        <v>514</v>
      </c>
      <c r="B17" s="330">
        <f>+B16+B15</f>
        <v>94861200</v>
      </c>
      <c r="C17" s="330">
        <f t="shared" ref="C17:D17" si="6">+C16+C15</f>
        <v>94861200</v>
      </c>
      <c r="D17" s="774">
        <f t="shared" si="6"/>
        <v>48585432</v>
      </c>
      <c r="E17" s="784">
        <v>0</v>
      </c>
      <c r="F17" s="330">
        <v>0</v>
      </c>
      <c r="G17" s="774"/>
      <c r="H17" s="763">
        <f t="shared" si="1"/>
        <v>94861200</v>
      </c>
      <c r="I17" s="742">
        <f t="shared" si="2"/>
        <v>94861200</v>
      </c>
      <c r="J17" s="742">
        <f t="shared" si="3"/>
        <v>48585432</v>
      </c>
      <c r="K17" s="753">
        <f t="shared" si="4"/>
        <v>0.51217391304347826</v>
      </c>
    </row>
    <row r="18" spans="1:11" s="320" customFormat="1" ht="16.5" customHeight="1" x14ac:dyDescent="0.25">
      <c r="A18" s="455" t="s">
        <v>515</v>
      </c>
      <c r="B18" s="330"/>
      <c r="C18" s="568">
        <v>0</v>
      </c>
      <c r="D18" s="786"/>
      <c r="E18" s="784"/>
      <c r="F18" s="330">
        <v>0</v>
      </c>
      <c r="G18" s="774"/>
      <c r="H18" s="763">
        <f t="shared" si="1"/>
        <v>0</v>
      </c>
      <c r="I18" s="742">
        <f t="shared" si="2"/>
        <v>0</v>
      </c>
      <c r="J18" s="742">
        <f t="shared" si="3"/>
        <v>0</v>
      </c>
      <c r="K18" s="753"/>
    </row>
    <row r="19" spans="1:11" s="320" customFormat="1" ht="33.75" customHeight="1" x14ac:dyDescent="0.25">
      <c r="A19" s="457" t="s">
        <v>533</v>
      </c>
      <c r="B19" s="330">
        <v>1604000</v>
      </c>
      <c r="C19" s="568">
        <v>1604000</v>
      </c>
      <c r="D19" s="786">
        <v>802002</v>
      </c>
      <c r="E19" s="784"/>
      <c r="F19" s="330">
        <v>0</v>
      </c>
      <c r="G19" s="774"/>
      <c r="H19" s="763">
        <f t="shared" si="1"/>
        <v>1604000</v>
      </c>
      <c r="I19" s="742">
        <f t="shared" si="2"/>
        <v>1604000</v>
      </c>
      <c r="J19" s="742">
        <f t="shared" si="3"/>
        <v>802002</v>
      </c>
      <c r="K19" s="753">
        <f t="shared" si="4"/>
        <v>0.50000124688279302</v>
      </c>
    </row>
    <row r="20" spans="1:11" ht="16.5" customHeight="1" x14ac:dyDescent="0.25">
      <c r="A20" s="754" t="s">
        <v>696</v>
      </c>
      <c r="B20" s="328">
        <v>20580000</v>
      </c>
      <c r="C20" s="607">
        <v>20580000</v>
      </c>
      <c r="D20" s="769">
        <v>15640800</v>
      </c>
      <c r="E20" s="778"/>
      <c r="F20" s="328">
        <v>0</v>
      </c>
      <c r="G20" s="768"/>
      <c r="H20" s="763">
        <f t="shared" si="1"/>
        <v>20580000</v>
      </c>
      <c r="I20" s="742">
        <f t="shared" si="2"/>
        <v>20580000</v>
      </c>
      <c r="J20" s="742">
        <f t="shared" si="3"/>
        <v>15640800</v>
      </c>
      <c r="K20" s="753">
        <f t="shared" si="4"/>
        <v>0.76</v>
      </c>
    </row>
    <row r="21" spans="1:11" ht="16.5" customHeight="1" x14ac:dyDescent="0.25">
      <c r="A21" s="759" t="s">
        <v>695</v>
      </c>
      <c r="B21" s="328">
        <v>10290000</v>
      </c>
      <c r="C21" s="607">
        <v>10290000</v>
      </c>
      <c r="D21" s="769"/>
      <c r="E21" s="778"/>
      <c r="F21" s="328">
        <v>0</v>
      </c>
      <c r="G21" s="768"/>
      <c r="H21" s="763">
        <f t="shared" si="1"/>
        <v>10290000</v>
      </c>
      <c r="I21" s="742">
        <f t="shared" si="2"/>
        <v>10290000</v>
      </c>
      <c r="J21" s="742">
        <f t="shared" si="3"/>
        <v>0</v>
      </c>
      <c r="K21" s="753">
        <f t="shared" si="4"/>
        <v>0</v>
      </c>
    </row>
    <row r="22" spans="1:11" s="320" customFormat="1" ht="29.25" customHeight="1" x14ac:dyDescent="0.25">
      <c r="A22" s="456" t="s">
        <v>697</v>
      </c>
      <c r="B22" s="330">
        <f>+B21+B20</f>
        <v>30870000</v>
      </c>
      <c r="C22" s="330">
        <f t="shared" ref="C22:D22" si="7">+C21+C20</f>
        <v>30870000</v>
      </c>
      <c r="D22" s="774">
        <f t="shared" si="7"/>
        <v>15640800</v>
      </c>
      <c r="E22" s="784">
        <v>0</v>
      </c>
      <c r="F22" s="330">
        <v>0</v>
      </c>
      <c r="G22" s="774"/>
      <c r="H22" s="763">
        <f t="shared" si="1"/>
        <v>30870000</v>
      </c>
      <c r="I22" s="742">
        <f t="shared" si="2"/>
        <v>30870000</v>
      </c>
      <c r="J22" s="742">
        <f t="shared" si="3"/>
        <v>15640800</v>
      </c>
      <c r="K22" s="753">
        <f t="shared" si="4"/>
        <v>0.50666666666666671</v>
      </c>
    </row>
    <row r="23" spans="1:11" ht="16.5" customHeight="1" x14ac:dyDescent="0.25">
      <c r="A23" s="754" t="s">
        <v>696</v>
      </c>
      <c r="B23" s="328">
        <v>13072000</v>
      </c>
      <c r="C23" s="607">
        <v>13072000</v>
      </c>
      <c r="D23" s="769">
        <v>9934720</v>
      </c>
      <c r="E23" s="778"/>
      <c r="F23" s="328">
        <v>0</v>
      </c>
      <c r="G23" s="768"/>
      <c r="H23" s="763">
        <f t="shared" si="1"/>
        <v>13072000</v>
      </c>
      <c r="I23" s="742">
        <f t="shared" si="2"/>
        <v>13072000</v>
      </c>
      <c r="J23" s="742">
        <f t="shared" si="3"/>
        <v>9934720</v>
      </c>
      <c r="K23" s="753">
        <f t="shared" si="4"/>
        <v>0.76</v>
      </c>
    </row>
    <row r="24" spans="1:11" ht="16.5" customHeight="1" x14ac:dyDescent="0.25">
      <c r="A24" s="759" t="s">
        <v>695</v>
      </c>
      <c r="B24" s="328">
        <v>6263667</v>
      </c>
      <c r="C24" s="607">
        <v>6263667</v>
      </c>
      <c r="D24" s="769"/>
      <c r="E24" s="778"/>
      <c r="F24" s="328">
        <v>0</v>
      </c>
      <c r="G24" s="768"/>
      <c r="H24" s="763">
        <f t="shared" si="1"/>
        <v>6263667</v>
      </c>
      <c r="I24" s="742">
        <f t="shared" si="2"/>
        <v>6263667</v>
      </c>
      <c r="J24" s="742">
        <f t="shared" si="3"/>
        <v>0</v>
      </c>
      <c r="K24" s="753">
        <f t="shared" si="4"/>
        <v>0</v>
      </c>
    </row>
    <row r="25" spans="1:11" s="320" customFormat="1" ht="16.5" customHeight="1" x14ac:dyDescent="0.25">
      <c r="A25" s="455" t="s">
        <v>516</v>
      </c>
      <c r="B25" s="330">
        <f>+B23+B24</f>
        <v>19335667</v>
      </c>
      <c r="C25" s="330">
        <f t="shared" ref="C25:D25" si="8">+C23+C24</f>
        <v>19335667</v>
      </c>
      <c r="D25" s="774">
        <f t="shared" si="8"/>
        <v>9934720</v>
      </c>
      <c r="E25" s="784">
        <v>0</v>
      </c>
      <c r="F25" s="330">
        <v>0</v>
      </c>
      <c r="G25" s="774"/>
      <c r="H25" s="763">
        <f t="shared" si="1"/>
        <v>19335667</v>
      </c>
      <c r="I25" s="742">
        <f t="shared" si="2"/>
        <v>19335667</v>
      </c>
      <c r="J25" s="742">
        <f t="shared" si="3"/>
        <v>9934720</v>
      </c>
      <c r="K25" s="753">
        <f t="shared" si="4"/>
        <v>0.5138028080438084</v>
      </c>
    </row>
    <row r="26" spans="1:11" ht="16.5" customHeight="1" x14ac:dyDescent="0.25">
      <c r="A26" s="754" t="s">
        <v>517</v>
      </c>
      <c r="B26" s="328">
        <v>31654000</v>
      </c>
      <c r="C26" s="607">
        <v>31654000</v>
      </c>
      <c r="D26" s="769">
        <v>16460079</v>
      </c>
      <c r="E26" s="778"/>
      <c r="F26" s="328">
        <v>0</v>
      </c>
      <c r="G26" s="768"/>
      <c r="H26" s="763">
        <f t="shared" si="1"/>
        <v>31654000</v>
      </c>
      <c r="I26" s="742">
        <f t="shared" si="2"/>
        <v>31654000</v>
      </c>
      <c r="J26" s="742">
        <f t="shared" si="3"/>
        <v>16460079</v>
      </c>
      <c r="K26" s="753">
        <f t="shared" si="4"/>
        <v>0.519999968408416</v>
      </c>
    </row>
    <row r="27" spans="1:11" ht="16.5" customHeight="1" x14ac:dyDescent="0.25">
      <c r="A27" s="754" t="s">
        <v>518</v>
      </c>
      <c r="B27" s="328">
        <v>32530540</v>
      </c>
      <c r="C27" s="607">
        <v>32530540</v>
      </c>
      <c r="D27" s="769">
        <v>16915881</v>
      </c>
      <c r="E27" s="778"/>
      <c r="F27" s="328">
        <v>0</v>
      </c>
      <c r="G27" s="768"/>
      <c r="H27" s="763">
        <f t="shared" si="1"/>
        <v>32530540</v>
      </c>
      <c r="I27" s="742">
        <f t="shared" si="2"/>
        <v>32530540</v>
      </c>
      <c r="J27" s="742">
        <f t="shared" si="3"/>
        <v>16915881</v>
      </c>
      <c r="K27" s="753">
        <f t="shared" si="4"/>
        <v>0.52000000614806885</v>
      </c>
    </row>
    <row r="28" spans="1:11" s="320" customFormat="1" ht="16.5" customHeight="1" thickBot="1" x14ac:dyDescent="0.3">
      <c r="A28" s="760" t="s">
        <v>519</v>
      </c>
      <c r="B28" s="437">
        <f>+B27+B26</f>
        <v>64184540</v>
      </c>
      <c r="C28" s="437">
        <f t="shared" ref="C28:D28" si="9">+C27+C26</f>
        <v>64184540</v>
      </c>
      <c r="D28" s="775">
        <f t="shared" si="9"/>
        <v>33375960</v>
      </c>
      <c r="E28" s="785">
        <v>0</v>
      </c>
      <c r="F28" s="437">
        <v>0</v>
      </c>
      <c r="G28" s="775"/>
      <c r="H28" s="764">
        <f t="shared" si="1"/>
        <v>64184540</v>
      </c>
      <c r="I28" s="745">
        <f t="shared" si="2"/>
        <v>64184540</v>
      </c>
      <c r="J28" s="745">
        <f t="shared" si="3"/>
        <v>33375960</v>
      </c>
      <c r="K28" s="756">
        <f t="shared" si="4"/>
        <v>0.51999998753593935</v>
      </c>
    </row>
    <row r="29" spans="1:11" ht="16.5" customHeight="1" thickBot="1" x14ac:dyDescent="0.3">
      <c r="A29" s="435" t="s">
        <v>520</v>
      </c>
      <c r="B29" s="333">
        <f>+B28+B25+B22+B19+B17</f>
        <v>210855407</v>
      </c>
      <c r="C29" s="333">
        <f t="shared" ref="C29:D29" si="10">+C28+C25+C22+C19+C17</f>
        <v>210855407</v>
      </c>
      <c r="D29" s="772">
        <f t="shared" si="10"/>
        <v>108338914</v>
      </c>
      <c r="E29" s="782">
        <v>0</v>
      </c>
      <c r="F29" s="333">
        <v>0</v>
      </c>
      <c r="G29" s="772"/>
      <c r="H29" s="765">
        <f t="shared" si="1"/>
        <v>210855407</v>
      </c>
      <c r="I29" s="749">
        <f t="shared" si="2"/>
        <v>210855407</v>
      </c>
      <c r="J29" s="749">
        <f t="shared" si="3"/>
        <v>108338914</v>
      </c>
      <c r="K29" s="750">
        <f t="shared" si="4"/>
        <v>0.51380666752358883</v>
      </c>
    </row>
    <row r="30" spans="1:11" ht="16.5" customHeight="1" x14ac:dyDescent="0.25">
      <c r="A30" s="761" t="s">
        <v>584</v>
      </c>
      <c r="B30" s="746"/>
      <c r="C30" s="746">
        <v>0</v>
      </c>
      <c r="D30" s="773"/>
      <c r="E30" s="783">
        <v>17000000</v>
      </c>
      <c r="F30" s="747">
        <v>17000000</v>
      </c>
      <c r="G30" s="776">
        <v>8840000</v>
      </c>
      <c r="H30" s="766">
        <f t="shared" si="1"/>
        <v>17000000</v>
      </c>
      <c r="I30" s="748">
        <f t="shared" si="2"/>
        <v>17000000</v>
      </c>
      <c r="J30" s="748">
        <f t="shared" si="3"/>
        <v>8840000</v>
      </c>
      <c r="K30" s="758">
        <f t="shared" si="4"/>
        <v>0.52</v>
      </c>
    </row>
    <row r="31" spans="1:11" ht="16.5" customHeight="1" x14ac:dyDescent="0.25">
      <c r="A31" s="327" t="s">
        <v>585</v>
      </c>
      <c r="B31" s="328"/>
      <c r="C31" s="328">
        <v>0</v>
      </c>
      <c r="D31" s="768"/>
      <c r="E31" s="778">
        <v>10890000</v>
      </c>
      <c r="F31" s="607">
        <v>10890000</v>
      </c>
      <c r="G31" s="769">
        <v>5662800</v>
      </c>
      <c r="H31" s="763">
        <f t="shared" si="1"/>
        <v>10890000</v>
      </c>
      <c r="I31" s="742">
        <f t="shared" si="2"/>
        <v>10890000</v>
      </c>
      <c r="J31" s="742">
        <f t="shared" si="3"/>
        <v>5662800</v>
      </c>
      <c r="K31" s="753">
        <f t="shared" si="4"/>
        <v>0.52</v>
      </c>
    </row>
    <row r="32" spans="1:11" ht="16.5" customHeight="1" x14ac:dyDescent="0.25">
      <c r="A32" s="327" t="s">
        <v>586</v>
      </c>
      <c r="B32" s="328"/>
      <c r="C32" s="328">
        <v>0</v>
      </c>
      <c r="D32" s="774"/>
      <c r="E32" s="778">
        <v>387520</v>
      </c>
      <c r="F32" s="607">
        <v>387520</v>
      </c>
      <c r="G32" s="769">
        <v>201512</v>
      </c>
      <c r="H32" s="763">
        <f t="shared" si="1"/>
        <v>387520</v>
      </c>
      <c r="I32" s="742">
        <f t="shared" si="2"/>
        <v>387520</v>
      </c>
      <c r="J32" s="742">
        <f t="shared" si="3"/>
        <v>201512</v>
      </c>
      <c r="K32" s="753">
        <f t="shared" si="4"/>
        <v>0.5200041288191577</v>
      </c>
    </row>
    <row r="33" spans="1:11" ht="16.5" customHeight="1" x14ac:dyDescent="0.25">
      <c r="A33" s="752" t="s">
        <v>521</v>
      </c>
      <c r="B33" s="328"/>
      <c r="C33" s="328">
        <v>0</v>
      </c>
      <c r="D33" s="768"/>
      <c r="E33" s="778">
        <v>26648000</v>
      </c>
      <c r="F33" s="607">
        <v>26648000</v>
      </c>
      <c r="G33" s="769">
        <v>13856960</v>
      </c>
      <c r="H33" s="763">
        <f t="shared" si="1"/>
        <v>26648000</v>
      </c>
      <c r="I33" s="742">
        <f t="shared" si="2"/>
        <v>26648000</v>
      </c>
      <c r="J33" s="742">
        <f t="shared" si="3"/>
        <v>13856960</v>
      </c>
      <c r="K33" s="753">
        <f t="shared" si="4"/>
        <v>0.52</v>
      </c>
    </row>
    <row r="34" spans="1:11" ht="16.5" customHeight="1" x14ac:dyDescent="0.25">
      <c r="A34" s="752" t="s">
        <v>523</v>
      </c>
      <c r="B34" s="328"/>
      <c r="C34" s="328">
        <v>0</v>
      </c>
      <c r="D34" s="768"/>
      <c r="E34" s="778">
        <v>163500</v>
      </c>
      <c r="F34" s="328">
        <v>163500</v>
      </c>
      <c r="G34" s="768">
        <v>85020</v>
      </c>
      <c r="H34" s="763">
        <f t="shared" si="1"/>
        <v>163500</v>
      </c>
      <c r="I34" s="742">
        <f t="shared" si="2"/>
        <v>163500</v>
      </c>
      <c r="J34" s="742">
        <f t="shared" si="3"/>
        <v>85020</v>
      </c>
      <c r="K34" s="753">
        <f t="shared" si="4"/>
        <v>0.52</v>
      </c>
    </row>
    <row r="35" spans="1:11" ht="16.5" customHeight="1" x14ac:dyDescent="0.25">
      <c r="A35" s="752" t="s">
        <v>522</v>
      </c>
      <c r="B35" s="328"/>
      <c r="C35" s="328">
        <v>0</v>
      </c>
      <c r="D35" s="768"/>
      <c r="E35" s="778">
        <v>3100000</v>
      </c>
      <c r="F35" s="328">
        <v>3100000</v>
      </c>
      <c r="G35" s="768">
        <v>1612000</v>
      </c>
      <c r="H35" s="763">
        <f t="shared" si="1"/>
        <v>3100000</v>
      </c>
      <c r="I35" s="742">
        <f t="shared" si="2"/>
        <v>3100000</v>
      </c>
      <c r="J35" s="742">
        <f t="shared" si="3"/>
        <v>1612000</v>
      </c>
      <c r="K35" s="753">
        <f t="shared" si="4"/>
        <v>0.52</v>
      </c>
    </row>
    <row r="36" spans="1:11" ht="16.5" customHeight="1" x14ac:dyDescent="0.25">
      <c r="A36" s="752" t="s">
        <v>638</v>
      </c>
      <c r="B36" s="328"/>
      <c r="C36" s="328">
        <v>0</v>
      </c>
      <c r="D36" s="768"/>
      <c r="E36" s="778">
        <v>4680000</v>
      </c>
      <c r="F36" s="328">
        <v>4680000</v>
      </c>
      <c r="G36" s="768">
        <v>2433600</v>
      </c>
      <c r="H36" s="763">
        <f t="shared" si="1"/>
        <v>4680000</v>
      </c>
      <c r="I36" s="742">
        <f t="shared" si="2"/>
        <v>4680000</v>
      </c>
      <c r="J36" s="742">
        <f t="shared" si="3"/>
        <v>2433600</v>
      </c>
      <c r="K36" s="753">
        <f t="shared" si="4"/>
        <v>0.52</v>
      </c>
    </row>
    <row r="37" spans="1:11" ht="16.5" customHeight="1" thickBot="1" x14ac:dyDescent="0.3">
      <c r="A37" s="442" t="s">
        <v>587</v>
      </c>
      <c r="B37" s="443"/>
      <c r="C37" s="443">
        <v>0</v>
      </c>
      <c r="D37" s="771"/>
      <c r="E37" s="781">
        <v>10040000</v>
      </c>
      <c r="F37" s="443">
        <v>10040000</v>
      </c>
      <c r="G37" s="771">
        <v>5220800</v>
      </c>
      <c r="H37" s="764">
        <f t="shared" si="1"/>
        <v>10040000</v>
      </c>
      <c r="I37" s="745">
        <f t="shared" si="2"/>
        <v>10040000</v>
      </c>
      <c r="J37" s="745">
        <f t="shared" si="3"/>
        <v>5220800</v>
      </c>
      <c r="K37" s="756">
        <f t="shared" si="4"/>
        <v>0.52</v>
      </c>
    </row>
    <row r="38" spans="1:11" s="320" customFormat="1" ht="16.5" customHeight="1" thickBot="1" x14ac:dyDescent="0.3">
      <c r="A38" s="332" t="s">
        <v>524</v>
      </c>
      <c r="B38" s="751">
        <v>0</v>
      </c>
      <c r="C38" s="751">
        <v>0</v>
      </c>
      <c r="D38" s="772"/>
      <c r="E38" s="782">
        <f>SUM(E30:E37)</f>
        <v>72909020</v>
      </c>
      <c r="F38" s="333">
        <f>SUM(F30:F37)</f>
        <v>72909020</v>
      </c>
      <c r="G38" s="772">
        <f>SUM(G30:G37)</f>
        <v>37912692</v>
      </c>
      <c r="H38" s="765">
        <f t="shared" si="1"/>
        <v>72909020</v>
      </c>
      <c r="I38" s="749">
        <f t="shared" si="2"/>
        <v>72909020</v>
      </c>
      <c r="J38" s="749">
        <f t="shared" si="3"/>
        <v>37912692</v>
      </c>
      <c r="K38" s="750">
        <f t="shared" si="4"/>
        <v>0.52000002194515849</v>
      </c>
    </row>
    <row r="39" spans="1:11" s="320" customFormat="1" ht="16.5" customHeight="1" x14ac:dyDescent="0.25">
      <c r="A39" s="762" t="s">
        <v>583</v>
      </c>
      <c r="B39" s="746">
        <v>262200</v>
      </c>
      <c r="C39" s="747">
        <v>262200</v>
      </c>
      <c r="D39" s="776">
        <v>136344</v>
      </c>
      <c r="E39" s="783"/>
      <c r="F39" s="746">
        <v>0</v>
      </c>
      <c r="G39" s="773"/>
      <c r="H39" s="766">
        <f t="shared" si="1"/>
        <v>262200</v>
      </c>
      <c r="I39" s="748">
        <f t="shared" si="2"/>
        <v>262200</v>
      </c>
      <c r="J39" s="748">
        <f t="shared" si="3"/>
        <v>136344</v>
      </c>
      <c r="K39" s="758">
        <f t="shared" si="4"/>
        <v>0.52</v>
      </c>
    </row>
    <row r="40" spans="1:11" s="320" customFormat="1" ht="29.25" customHeight="1" x14ac:dyDescent="0.25">
      <c r="A40" s="329" t="s">
        <v>512</v>
      </c>
      <c r="B40" s="328">
        <v>33258000</v>
      </c>
      <c r="C40" s="607">
        <v>33258000</v>
      </c>
      <c r="D40" s="769">
        <v>17294160</v>
      </c>
      <c r="E40" s="778"/>
      <c r="F40" s="328">
        <v>0</v>
      </c>
      <c r="G40" s="768"/>
      <c r="H40" s="763">
        <f t="shared" si="1"/>
        <v>33258000</v>
      </c>
      <c r="I40" s="742">
        <f t="shared" si="2"/>
        <v>33258000</v>
      </c>
      <c r="J40" s="742">
        <f t="shared" si="3"/>
        <v>17294160</v>
      </c>
      <c r="K40" s="753">
        <f t="shared" si="4"/>
        <v>0.52</v>
      </c>
    </row>
    <row r="41" spans="1:11" s="320" customFormat="1" ht="30.75" customHeight="1" x14ac:dyDescent="0.25">
      <c r="A41" s="329" t="s">
        <v>525</v>
      </c>
      <c r="B41" s="328">
        <v>6903050</v>
      </c>
      <c r="C41" s="607">
        <v>6903050</v>
      </c>
      <c r="D41" s="769">
        <f>290626+3589587</f>
        <v>3880213</v>
      </c>
      <c r="E41" s="778"/>
      <c r="F41" s="328">
        <v>0</v>
      </c>
      <c r="G41" s="768"/>
      <c r="H41" s="763">
        <f t="shared" si="1"/>
        <v>6903050</v>
      </c>
      <c r="I41" s="742">
        <f t="shared" si="2"/>
        <v>6903050</v>
      </c>
      <c r="J41" s="742">
        <f t="shared" si="3"/>
        <v>3880213</v>
      </c>
      <c r="K41" s="753">
        <f t="shared" si="4"/>
        <v>0.56210124510180282</v>
      </c>
    </row>
    <row r="42" spans="1:11" s="320" customFormat="1" ht="16.5" hidden="1" customHeight="1" x14ac:dyDescent="0.25">
      <c r="A42" s="329" t="s">
        <v>527</v>
      </c>
      <c r="B42" s="328"/>
      <c r="C42" s="328">
        <v>0</v>
      </c>
      <c r="D42" s="768"/>
      <c r="E42" s="778"/>
      <c r="F42" s="328">
        <v>0</v>
      </c>
      <c r="G42" s="768"/>
      <c r="H42" s="763">
        <f t="shared" si="1"/>
        <v>0</v>
      </c>
      <c r="I42" s="742">
        <f t="shared" si="2"/>
        <v>0</v>
      </c>
      <c r="J42" s="742">
        <f t="shared" si="3"/>
        <v>0</v>
      </c>
      <c r="K42" s="753"/>
    </row>
    <row r="43" spans="1:11" s="320" customFormat="1" ht="16.5" customHeight="1" x14ac:dyDescent="0.25">
      <c r="A43" s="329" t="s">
        <v>780</v>
      </c>
      <c r="B43" s="328"/>
      <c r="C43" s="328">
        <v>0</v>
      </c>
      <c r="D43" s="768"/>
      <c r="E43" s="778"/>
      <c r="F43" s="328">
        <v>9697555</v>
      </c>
      <c r="G43" s="768">
        <v>9697555</v>
      </c>
      <c r="H43" s="763">
        <f t="shared" si="1"/>
        <v>0</v>
      </c>
      <c r="I43" s="742">
        <f t="shared" si="2"/>
        <v>9697555</v>
      </c>
      <c r="J43" s="742">
        <f t="shared" si="3"/>
        <v>9697555</v>
      </c>
      <c r="K43" s="753">
        <f t="shared" si="4"/>
        <v>1</v>
      </c>
    </row>
    <row r="44" spans="1:11" s="320" customFormat="1" ht="16.5" customHeight="1" x14ac:dyDescent="0.25">
      <c r="A44" s="331" t="s">
        <v>779</v>
      </c>
      <c r="B44" s="328"/>
      <c r="C44" s="328">
        <v>1150348</v>
      </c>
      <c r="D44" s="768">
        <v>1149955</v>
      </c>
      <c r="E44" s="778"/>
      <c r="F44" s="328"/>
      <c r="G44" s="768"/>
      <c r="H44" s="763">
        <f t="shared" si="1"/>
        <v>0</v>
      </c>
      <c r="I44" s="742">
        <f t="shared" si="2"/>
        <v>1150348</v>
      </c>
      <c r="J44" s="742">
        <f t="shared" si="3"/>
        <v>1149955</v>
      </c>
      <c r="K44" s="753">
        <f t="shared" si="4"/>
        <v>0.99965836425151344</v>
      </c>
    </row>
    <row r="45" spans="1:11" s="320" customFormat="1" ht="16.5" customHeight="1" thickBot="1" x14ac:dyDescent="0.3">
      <c r="A45" s="436" t="s">
        <v>529</v>
      </c>
      <c r="B45" s="443"/>
      <c r="C45" s="443">
        <v>369000</v>
      </c>
      <c r="D45" s="771">
        <v>293022</v>
      </c>
      <c r="E45" s="781"/>
      <c r="F45" s="443">
        <v>727000</v>
      </c>
      <c r="G45" s="771">
        <v>802174</v>
      </c>
      <c r="H45" s="764">
        <f t="shared" si="1"/>
        <v>0</v>
      </c>
      <c r="I45" s="745">
        <f t="shared" si="2"/>
        <v>1096000</v>
      </c>
      <c r="J45" s="745">
        <f t="shared" si="3"/>
        <v>1095196</v>
      </c>
      <c r="K45" s="756">
        <f t="shared" si="4"/>
        <v>0.99926642335766425</v>
      </c>
    </row>
    <row r="46" spans="1:11" s="320" customFormat="1" ht="16.5" customHeight="1" thickBot="1" x14ac:dyDescent="0.3">
      <c r="A46" s="332" t="s">
        <v>530</v>
      </c>
      <c r="B46" s="333">
        <f>+B45+B44+B43+B42+B41+B40+B39+B38+B29+B14</f>
        <v>380034854</v>
      </c>
      <c r="C46" s="333">
        <f t="shared" ref="C46:D46" si="11">+C45+C44+C43+C42+C41+C40+C39+C38+C29+C14</f>
        <v>381554202</v>
      </c>
      <c r="D46" s="772">
        <f t="shared" si="11"/>
        <v>198045832</v>
      </c>
      <c r="E46" s="782">
        <f>+E45+E44+E43+E38</f>
        <v>72909020</v>
      </c>
      <c r="F46" s="333">
        <f t="shared" ref="F46:G46" si="12">+F45+F44+F43+F38</f>
        <v>83333575</v>
      </c>
      <c r="G46" s="772">
        <f t="shared" si="12"/>
        <v>48412421</v>
      </c>
      <c r="H46" s="765">
        <f t="shared" si="1"/>
        <v>452943874</v>
      </c>
      <c r="I46" s="749">
        <f t="shared" si="2"/>
        <v>464887777</v>
      </c>
      <c r="J46" s="749">
        <f t="shared" si="3"/>
        <v>246458253</v>
      </c>
      <c r="K46" s="750">
        <f t="shared" si="4"/>
        <v>0.53014569363478881</v>
      </c>
    </row>
    <row r="47" spans="1:11" hidden="1" x14ac:dyDescent="0.25"/>
    <row r="48" spans="1:11" hidden="1" x14ac:dyDescent="0.25"/>
    <row r="49" spans="1:7" hidden="1" x14ac:dyDescent="0.25">
      <c r="E49" s="322"/>
      <c r="F49" s="323"/>
      <c r="G49" s="323"/>
    </row>
    <row r="50" spans="1:7" ht="25.5" hidden="1" customHeight="1" x14ac:dyDescent="0.25">
      <c r="E50" s="417"/>
      <c r="F50" s="324"/>
      <c r="G50" s="324"/>
    </row>
    <row r="51" spans="1:7" hidden="1" x14ac:dyDescent="0.25"/>
    <row r="52" spans="1:7" hidden="1" x14ac:dyDescent="0.25"/>
    <row r="53" spans="1:7" hidden="1" x14ac:dyDescent="0.25"/>
    <row r="54" spans="1:7" hidden="1" x14ac:dyDescent="0.25"/>
    <row r="55" spans="1:7" hidden="1" x14ac:dyDescent="0.25">
      <c r="E55" s="322"/>
      <c r="F55" s="323"/>
      <c r="G55" s="323"/>
    </row>
    <row r="56" spans="1:7" ht="12.75" hidden="1" customHeight="1" x14ac:dyDescent="0.25">
      <c r="E56" s="417"/>
      <c r="F56" s="324"/>
      <c r="G56" s="324"/>
    </row>
    <row r="57" spans="1:7" hidden="1" x14ac:dyDescent="0.25"/>
    <row r="58" spans="1:7" hidden="1" x14ac:dyDescent="0.25"/>
    <row r="59" spans="1:7" hidden="1" x14ac:dyDescent="0.25"/>
    <row r="60" spans="1:7" hidden="1" x14ac:dyDescent="0.25"/>
    <row r="61" spans="1:7" hidden="1" x14ac:dyDescent="0.25"/>
    <row r="62" spans="1:7" hidden="1" x14ac:dyDescent="0.25"/>
    <row r="63" spans="1:7" hidden="1" x14ac:dyDescent="0.25"/>
    <row r="64" spans="1:7" hidden="1" x14ac:dyDescent="0.25">
      <c r="A64" s="319" t="s">
        <v>534</v>
      </c>
    </row>
    <row r="65" spans="1:10" ht="25.5" hidden="1" x14ac:dyDescent="0.25">
      <c r="B65" s="321" t="s">
        <v>535</v>
      </c>
      <c r="C65" s="321" t="s">
        <v>536</v>
      </c>
      <c r="E65" s="325" t="s">
        <v>537</v>
      </c>
      <c r="F65" s="325"/>
      <c r="G65" s="325"/>
      <c r="H65" s="320" t="s">
        <v>538</v>
      </c>
      <c r="J65" s="320" t="s">
        <v>538</v>
      </c>
    </row>
    <row r="66" spans="1:10" hidden="1" x14ac:dyDescent="0.25">
      <c r="B66" s="321">
        <v>19</v>
      </c>
      <c r="C66" s="321">
        <v>26</v>
      </c>
      <c r="E66" s="319">
        <v>2</v>
      </c>
      <c r="H66" s="320" t="e">
        <f>+#REF!+E66</f>
        <v>#REF!</v>
      </c>
      <c r="J66" s="320">
        <f>+E66+F66</f>
        <v>2</v>
      </c>
    </row>
    <row r="67" spans="1:10" hidden="1" x14ac:dyDescent="0.25"/>
    <row r="68" spans="1:10" hidden="1" x14ac:dyDescent="0.25"/>
    <row r="69" spans="1:10" hidden="1" x14ac:dyDescent="0.25"/>
    <row r="70" spans="1:10" hidden="1" x14ac:dyDescent="0.25"/>
    <row r="72" spans="1:10" x14ac:dyDescent="0.25">
      <c r="A72" s="320"/>
    </row>
  </sheetData>
  <mergeCells count="7">
    <mergeCell ref="K1:K2"/>
    <mergeCell ref="A1:A2"/>
    <mergeCell ref="H1:H2"/>
    <mergeCell ref="J1:J2"/>
    <mergeCell ref="I1:I2"/>
    <mergeCell ref="B1:D1"/>
    <mergeCell ref="E1:G1"/>
  </mergeCells>
  <printOptions horizontalCentered="1"/>
  <pageMargins left="0.70866141732283472" right="0.70866141732283472" top="1.0236220472440944" bottom="0.74803149606299213" header="0.39370078740157483" footer="0.31496062992125984"/>
  <pageSetup paperSize="9" scale="41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2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zoomScaleNormal="100" workbookViewId="0">
      <selection activeCell="R34" sqref="R34"/>
    </sheetView>
  </sheetViews>
  <sheetFormatPr defaultColWidth="9.140625" defaultRowHeight="15" x14ac:dyDescent="0.25"/>
  <cols>
    <col min="1" max="1" width="6.28515625" style="293" customWidth="1"/>
    <col min="2" max="2" width="7.140625" style="119" customWidth="1"/>
    <col min="3" max="3" width="22" style="119" customWidth="1"/>
    <col min="4" max="4" width="9.5703125" style="54" customWidth="1"/>
    <col min="5" max="5" width="8.85546875" style="54" bestFit="1" customWidth="1"/>
    <col min="6" max="6" width="10.7109375" style="54" customWidth="1"/>
    <col min="7" max="7" width="9.85546875" style="318" customWidth="1"/>
    <col min="8" max="8" width="8.5703125" style="54" customWidth="1"/>
    <col min="9" max="9" width="7.140625" style="54" customWidth="1"/>
    <col min="10" max="10" width="6.5703125" style="54" customWidth="1"/>
    <col min="11" max="18" width="9.5703125" style="54" customWidth="1"/>
    <col min="19" max="19" width="7.7109375" style="54" customWidth="1"/>
    <col min="20" max="20" width="10.28515625" style="54" bestFit="1" customWidth="1"/>
    <col min="21" max="25" width="7.7109375" style="54" customWidth="1"/>
    <col min="26" max="26" width="11.28515625" style="54" bestFit="1" customWidth="1"/>
    <col min="27" max="27" width="9.42578125" style="54" customWidth="1"/>
    <col min="28" max="28" width="10.140625" style="54" customWidth="1"/>
    <col min="29" max="30" width="9.140625" style="295"/>
    <col min="31" max="31" width="9.140625" style="1"/>
    <col min="32" max="16384" width="9.140625" style="18"/>
  </cols>
  <sheetData>
    <row r="1" spans="1:30" s="28" customFormat="1" ht="12.75" customHeight="1" x14ac:dyDescent="0.25">
      <c r="A1" s="831" t="s">
        <v>0</v>
      </c>
      <c r="B1" s="986" t="s">
        <v>182</v>
      </c>
      <c r="C1" s="832"/>
      <c r="D1" s="833" t="s">
        <v>180</v>
      </c>
      <c r="E1" s="834"/>
      <c r="F1" s="834"/>
      <c r="G1" s="1034" t="s">
        <v>531</v>
      </c>
      <c r="H1" s="836" t="s">
        <v>264</v>
      </c>
      <c r="I1" s="834"/>
      <c r="J1" s="834"/>
      <c r="K1" s="834" t="s">
        <v>476</v>
      </c>
      <c r="L1" s="834"/>
      <c r="M1" s="834"/>
      <c r="N1" s="834" t="s">
        <v>477</v>
      </c>
      <c r="O1" s="834"/>
      <c r="P1" s="834"/>
      <c r="Q1" s="834" t="s">
        <v>478</v>
      </c>
      <c r="R1" s="834"/>
      <c r="S1" s="834"/>
      <c r="T1" s="834" t="s">
        <v>265</v>
      </c>
      <c r="U1" s="834"/>
      <c r="V1" s="834"/>
      <c r="W1" s="834" t="s">
        <v>479</v>
      </c>
      <c r="X1" s="834"/>
      <c r="Y1" s="834"/>
      <c r="Z1" s="834" t="s">
        <v>266</v>
      </c>
      <c r="AA1" s="834"/>
      <c r="AB1" s="835"/>
      <c r="AC1" s="284"/>
      <c r="AD1" s="284"/>
    </row>
    <row r="2" spans="1:30" s="17" customFormat="1" ht="25.5" x14ac:dyDescent="0.25">
      <c r="A2" s="988"/>
      <c r="B2" s="985"/>
      <c r="C2" s="1023"/>
      <c r="D2" s="1035" t="s">
        <v>177</v>
      </c>
      <c r="E2" s="280" t="s">
        <v>178</v>
      </c>
      <c r="F2" s="280" t="s">
        <v>179</v>
      </c>
      <c r="G2" s="1036"/>
      <c r="H2" s="1019" t="s">
        <v>177</v>
      </c>
      <c r="I2" s="280" t="s">
        <v>178</v>
      </c>
      <c r="J2" s="280" t="s">
        <v>179</v>
      </c>
      <c r="K2" s="280" t="s">
        <v>177</v>
      </c>
      <c r="L2" s="280" t="s">
        <v>178</v>
      </c>
      <c r="M2" s="280" t="s">
        <v>179</v>
      </c>
      <c r="N2" s="280" t="s">
        <v>177</v>
      </c>
      <c r="O2" s="280" t="s">
        <v>178</v>
      </c>
      <c r="P2" s="280" t="s">
        <v>179</v>
      </c>
      <c r="Q2" s="280" t="s">
        <v>177</v>
      </c>
      <c r="R2" s="280" t="s">
        <v>178</v>
      </c>
      <c r="S2" s="280" t="s">
        <v>179</v>
      </c>
      <c r="T2" s="280" t="s">
        <v>177</v>
      </c>
      <c r="U2" s="280" t="s">
        <v>178</v>
      </c>
      <c r="V2" s="280" t="s">
        <v>179</v>
      </c>
      <c r="W2" s="280" t="s">
        <v>177</v>
      </c>
      <c r="X2" s="280" t="s">
        <v>178</v>
      </c>
      <c r="Y2" s="280" t="s">
        <v>179</v>
      </c>
      <c r="Z2" s="280" t="s">
        <v>177</v>
      </c>
      <c r="AA2" s="280" t="s">
        <v>178</v>
      </c>
      <c r="AB2" s="989" t="s">
        <v>179</v>
      </c>
      <c r="AC2" s="294"/>
      <c r="AD2" s="294"/>
    </row>
    <row r="3" spans="1:30" s="39" customFormat="1" ht="12.75" x14ac:dyDescent="0.2">
      <c r="A3" s="481" t="s">
        <v>27</v>
      </c>
      <c r="B3" s="840" t="s">
        <v>174</v>
      </c>
      <c r="C3" s="829"/>
      <c r="D3" s="395">
        <f>+H3+K3+N3+Q3+T3+W3+Z3</f>
        <v>19193</v>
      </c>
      <c r="E3" s="394">
        <f t="shared" ref="E3:F3" si="0">+I3+L3+O3+R3+U3+X3+AA3</f>
        <v>16470</v>
      </c>
      <c r="F3" s="394">
        <f t="shared" si="0"/>
        <v>6022</v>
      </c>
      <c r="G3" s="1037">
        <f>+F3/E3</f>
        <v>0.36563448694596234</v>
      </c>
      <c r="H3" s="397">
        <f>+'5.a. mell. Jogalkotás'!D5</f>
        <v>0</v>
      </c>
      <c r="I3" s="394">
        <f>+'5.a. mell. Jogalkotás'!E5</f>
        <v>0</v>
      </c>
      <c r="J3" s="394">
        <f>+'5.a. mell. Jogalkotás'!F5</f>
        <v>0</v>
      </c>
      <c r="K3" s="394">
        <f>+'5.b. mell. VF saját forrásból'!D5</f>
        <v>0</v>
      </c>
      <c r="L3" s="394">
        <f>+'5.b. mell. VF saját forrásból'!E5</f>
        <v>0</v>
      </c>
      <c r="M3" s="394">
        <f>+'5.b. mell. VF saját forrásból'!F5</f>
        <v>0</v>
      </c>
      <c r="N3" s="394">
        <f>+'5.c. mell. VF Eu forrásból'!D5</f>
        <v>0</v>
      </c>
      <c r="O3" s="394">
        <f>+'5.c. mell. VF Eu forrásból'!E5</f>
        <v>0</v>
      </c>
      <c r="P3" s="394">
        <f>+'5.c. mell. VF Eu forrásból'!F5</f>
        <v>0</v>
      </c>
      <c r="Q3" s="394">
        <f>+'5.d. mell. Védőnő, EÜ'!D5</f>
        <v>11428</v>
      </c>
      <c r="R3" s="394">
        <f>+'5.d. mell. Védőnő, EÜ'!E5</f>
        <v>9206</v>
      </c>
      <c r="S3" s="394">
        <f>+'5.d. mell. Védőnő, EÜ'!F5</f>
        <v>3998</v>
      </c>
      <c r="T3" s="394"/>
      <c r="U3" s="394"/>
      <c r="V3" s="394"/>
      <c r="W3" s="394"/>
      <c r="X3" s="394"/>
      <c r="Y3" s="394"/>
      <c r="Z3" s="394">
        <f>+'5.g. mell. Egyéb tev.'!D6</f>
        <v>7765</v>
      </c>
      <c r="AA3" s="394">
        <f>+'5.g. mell. Egyéb tev.'!E6</f>
        <v>7264</v>
      </c>
      <c r="AB3" s="396">
        <f>+'5.g. mell. Egyéb tev.'!F6</f>
        <v>2024</v>
      </c>
      <c r="AC3" s="217"/>
      <c r="AD3" s="217"/>
    </row>
    <row r="4" spans="1:30" s="39" customFormat="1" ht="12.75" customHeight="1" x14ac:dyDescent="0.2">
      <c r="A4" s="481" t="s">
        <v>33</v>
      </c>
      <c r="B4" s="840" t="s">
        <v>173</v>
      </c>
      <c r="C4" s="829"/>
      <c r="D4" s="395">
        <f t="shared" ref="D4:D29" si="1">+H4+K4+N4+Q4+T4+W4+Z4</f>
        <v>20120</v>
      </c>
      <c r="E4" s="394">
        <f t="shared" ref="E4:E29" si="2">+I4+L4+O4+R4+U4+X4+AA4</f>
        <v>33058</v>
      </c>
      <c r="F4" s="394">
        <f t="shared" ref="F4:F29" si="3">+J4+M4+P4+S4+V4+Y4+AB4</f>
        <v>13260</v>
      </c>
      <c r="G4" s="1037">
        <f t="shared" ref="G4:G30" si="4">+F4/E4</f>
        <v>0.40111319499062253</v>
      </c>
      <c r="H4" s="397">
        <f>+'5.a. mell. Jogalkotás'!D6</f>
        <v>18229</v>
      </c>
      <c r="I4" s="394">
        <f>+'5.a. mell. Jogalkotás'!E6</f>
        <v>18144</v>
      </c>
      <c r="J4" s="394">
        <f>+'5.a. mell. Jogalkotás'!F6</f>
        <v>9452</v>
      </c>
      <c r="K4" s="394">
        <f>+'5.b. mell. VF saját forrásból'!D6</f>
        <v>244</v>
      </c>
      <c r="L4" s="394">
        <f>+'5.b. mell. VF saját forrásból'!E6</f>
        <v>804</v>
      </c>
      <c r="M4" s="394">
        <f>+'5.b. mell. VF saját forrásból'!F6</f>
        <v>821</v>
      </c>
      <c r="N4" s="394">
        <f>+'5.c. mell. VF Eu forrásból'!D6</f>
        <v>794</v>
      </c>
      <c r="O4" s="394">
        <f>+'5.c. mell. VF Eu forrásból'!E6</f>
        <v>11020</v>
      </c>
      <c r="P4" s="394">
        <f>+'5.c. mell. VF Eu forrásból'!F6</f>
        <v>1051</v>
      </c>
      <c r="Q4" s="394">
        <f>+'5.d. mell. Védőnő, EÜ'!D6</f>
        <v>853</v>
      </c>
      <c r="R4" s="394">
        <f>+'5.d. mell. Védőnő, EÜ'!E6</f>
        <v>3090</v>
      </c>
      <c r="S4" s="394">
        <f>+'5.d. mell. Védőnő, EÜ'!F6</f>
        <v>1936</v>
      </c>
      <c r="T4" s="394"/>
      <c r="U4" s="394"/>
      <c r="V4" s="394"/>
      <c r="W4" s="394"/>
      <c r="X4" s="394"/>
      <c r="Y4" s="394"/>
      <c r="Z4" s="394">
        <f>+'5.g. mell. Egyéb tev.'!D7</f>
        <v>0</v>
      </c>
      <c r="AA4" s="394">
        <f>+'5.g. mell. Egyéb tev.'!E7</f>
        <v>0</v>
      </c>
      <c r="AB4" s="396">
        <f>+'5.g. mell. Egyéb tev.'!F7</f>
        <v>0</v>
      </c>
      <c r="AC4" s="217"/>
      <c r="AD4" s="217"/>
    </row>
    <row r="5" spans="1:30" s="39" customFormat="1" ht="12.75" customHeight="1" thickBot="1" x14ac:dyDescent="0.25">
      <c r="A5" s="990" t="s">
        <v>34</v>
      </c>
      <c r="B5" s="991" t="s">
        <v>172</v>
      </c>
      <c r="C5" s="1024"/>
      <c r="D5" s="403">
        <f t="shared" si="1"/>
        <v>39313</v>
      </c>
      <c r="E5" s="404">
        <f t="shared" si="2"/>
        <v>49528</v>
      </c>
      <c r="F5" s="404">
        <f t="shared" si="3"/>
        <v>19282</v>
      </c>
      <c r="G5" s="1038">
        <f t="shared" si="4"/>
        <v>0.38931513487320302</v>
      </c>
      <c r="H5" s="406">
        <f>+H3+H4</f>
        <v>18229</v>
      </c>
      <c r="I5" s="404">
        <f t="shared" ref="I5:J5" si="5">+I3+I4</f>
        <v>18144</v>
      </c>
      <c r="J5" s="404">
        <f t="shared" si="5"/>
        <v>9452</v>
      </c>
      <c r="K5" s="992">
        <f>+'5.b. mell. VF saját forrásból'!D7</f>
        <v>244</v>
      </c>
      <c r="L5" s="992">
        <f>+'5.b. mell. VF saját forrásból'!E7</f>
        <v>804</v>
      </c>
      <c r="M5" s="992">
        <f>+'5.b. mell. VF saját forrásból'!F7</f>
        <v>821</v>
      </c>
      <c r="N5" s="404">
        <f>+'5.c. mell. VF Eu forrásból'!D7</f>
        <v>794</v>
      </c>
      <c r="O5" s="404">
        <f>+'5.c. mell. VF Eu forrásból'!E7</f>
        <v>11020</v>
      </c>
      <c r="P5" s="404">
        <f>+'5.c. mell. VF Eu forrásból'!F7</f>
        <v>1051</v>
      </c>
      <c r="Q5" s="992">
        <f>+Q3+Q4</f>
        <v>12281</v>
      </c>
      <c r="R5" s="404">
        <f t="shared" ref="R5:S5" si="6">+R3+R4</f>
        <v>12296</v>
      </c>
      <c r="S5" s="404">
        <f t="shared" si="6"/>
        <v>5934</v>
      </c>
      <c r="T5" s="404"/>
      <c r="U5" s="404"/>
      <c r="V5" s="404"/>
      <c r="W5" s="404"/>
      <c r="X5" s="404"/>
      <c r="Y5" s="404"/>
      <c r="Z5" s="404">
        <f>+'5.g. mell. Egyéb tev.'!D8</f>
        <v>7765</v>
      </c>
      <c r="AA5" s="404">
        <f>+'5.g. mell. Egyéb tev.'!E8</f>
        <v>7264</v>
      </c>
      <c r="AB5" s="405">
        <f>+'5.g. mell. Egyéb tev.'!F8</f>
        <v>2024</v>
      </c>
      <c r="AC5" s="217"/>
      <c r="AD5" s="217"/>
    </row>
    <row r="6" spans="1:30" ht="15.75" thickBot="1" x14ac:dyDescent="0.3">
      <c r="A6" s="99"/>
      <c r="B6" s="700"/>
      <c r="C6" s="297"/>
      <c r="D6" s="398"/>
      <c r="E6" s="399"/>
      <c r="F6" s="399"/>
      <c r="G6" s="1039"/>
      <c r="H6" s="399"/>
      <c r="I6" s="399"/>
      <c r="J6" s="399"/>
      <c r="K6" s="637"/>
      <c r="L6" s="637"/>
      <c r="M6" s="637"/>
      <c r="N6" s="637"/>
      <c r="O6" s="637"/>
      <c r="P6" s="637"/>
      <c r="Q6" s="637"/>
      <c r="R6" s="399"/>
      <c r="S6" s="399"/>
      <c r="T6" s="399"/>
      <c r="U6" s="399"/>
      <c r="V6" s="399"/>
      <c r="W6" s="399"/>
      <c r="X6" s="399"/>
      <c r="Y6" s="399"/>
      <c r="Z6" s="982"/>
      <c r="AA6" s="982"/>
      <c r="AB6" s="982"/>
    </row>
    <row r="7" spans="1:30" s="39" customFormat="1" ht="12.75" customHeight="1" thickBot="1" x14ac:dyDescent="0.25">
      <c r="A7" s="993" t="s">
        <v>35</v>
      </c>
      <c r="B7" s="847" t="s">
        <v>171</v>
      </c>
      <c r="C7" s="1025"/>
      <c r="D7" s="1040">
        <f t="shared" si="1"/>
        <v>8343</v>
      </c>
      <c r="E7" s="994">
        <f t="shared" si="2"/>
        <v>10379</v>
      </c>
      <c r="F7" s="994">
        <f t="shared" si="3"/>
        <v>3849</v>
      </c>
      <c r="G7" s="1041">
        <f t="shared" si="4"/>
        <v>0.37084497543115907</v>
      </c>
      <c r="H7" s="1020">
        <f>+'5.a. mell. Jogalkotás'!D9</f>
        <v>3702</v>
      </c>
      <c r="I7" s="994">
        <f>+'5.a. mell. Jogalkotás'!E9</f>
        <v>3721</v>
      </c>
      <c r="J7" s="994">
        <f>+'5.a. mell. Jogalkotás'!F9</f>
        <v>2000</v>
      </c>
      <c r="K7" s="995">
        <f>+'5.b. mell. VF saját forrásból'!D9</f>
        <v>349</v>
      </c>
      <c r="L7" s="995">
        <f>+'5.b. mell. VF saját forrásból'!E9</f>
        <v>257</v>
      </c>
      <c r="M7" s="995">
        <f>+'5.b. mell. VF saját forrásból'!F9</f>
        <v>146</v>
      </c>
      <c r="N7" s="995">
        <f>+'5.c. mell. VF Eu forrásból'!D9</f>
        <v>309</v>
      </c>
      <c r="O7" s="995">
        <f>+'5.c. mell. VF Eu forrásból'!E9</f>
        <v>2433</v>
      </c>
      <c r="P7" s="995">
        <f>+'5.c. mell. VF Eu forrásból'!F9</f>
        <v>332</v>
      </c>
      <c r="Q7" s="995">
        <f>+'5.d. mell. Védőnő, EÜ'!D9</f>
        <v>2453</v>
      </c>
      <c r="R7" s="994">
        <f>+'5.d. mell. Védőnő, EÜ'!E9</f>
        <v>2438</v>
      </c>
      <c r="S7" s="994">
        <f>+'5.d. mell. Védőnő, EÜ'!F9</f>
        <v>1153</v>
      </c>
      <c r="T7" s="994"/>
      <c r="U7" s="994"/>
      <c r="V7" s="994"/>
      <c r="W7" s="994"/>
      <c r="X7" s="994"/>
      <c r="Y7" s="994"/>
      <c r="Z7" s="994">
        <f>+'5.g. mell. Egyéb tev.'!D10</f>
        <v>1530</v>
      </c>
      <c r="AA7" s="994">
        <f>+'5.g. mell. Egyéb tev.'!E10</f>
        <v>1530</v>
      </c>
      <c r="AB7" s="996">
        <f>+'5.g. mell. Egyéb tev.'!F10</f>
        <v>218</v>
      </c>
      <c r="AC7" s="217"/>
      <c r="AD7" s="217"/>
    </row>
    <row r="8" spans="1:30" ht="15.75" thickBot="1" x14ac:dyDescent="0.3">
      <c r="A8" s="99"/>
      <c r="C8" s="298"/>
      <c r="D8" s="398"/>
      <c r="E8" s="399"/>
      <c r="F8" s="399"/>
      <c r="G8" s="1039"/>
      <c r="H8" s="399"/>
      <c r="I8" s="399"/>
      <c r="J8" s="399"/>
      <c r="K8" s="637"/>
      <c r="L8" s="637"/>
      <c r="M8" s="637"/>
      <c r="N8" s="637"/>
      <c r="O8" s="637"/>
      <c r="P8" s="637"/>
      <c r="Q8" s="637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</row>
    <row r="9" spans="1:30" s="39" customFormat="1" ht="12.75" customHeight="1" x14ac:dyDescent="0.2">
      <c r="A9" s="997" t="s">
        <v>47</v>
      </c>
      <c r="B9" s="998" t="s">
        <v>170</v>
      </c>
      <c r="C9" s="1026"/>
      <c r="D9" s="1042">
        <f t="shared" si="1"/>
        <v>3268</v>
      </c>
      <c r="E9" s="1000">
        <f t="shared" si="2"/>
        <v>3934</v>
      </c>
      <c r="F9" s="1000">
        <f t="shared" si="3"/>
        <v>416</v>
      </c>
      <c r="G9" s="1043">
        <f t="shared" si="4"/>
        <v>0.10574478901881038</v>
      </c>
      <c r="H9" s="1032">
        <f>+'5.a. mell. Jogalkotás'!D14</f>
        <v>1180</v>
      </c>
      <c r="I9" s="1000">
        <f>+'5.a. mell. Jogalkotás'!E14</f>
        <v>936</v>
      </c>
      <c r="J9" s="1000">
        <f>+'5.a. mell. Jogalkotás'!F14</f>
        <v>145</v>
      </c>
      <c r="K9" s="1001">
        <f>+'5.b. mell. VF saját forrásból'!D14</f>
        <v>0</v>
      </c>
      <c r="L9" s="1001">
        <f>+'5.b. mell. VF saját forrásból'!E14</f>
        <v>0</v>
      </c>
      <c r="M9" s="1001">
        <f>+'5.b. mell. VF saját forrásból'!F14</f>
        <v>0</v>
      </c>
      <c r="N9" s="1001">
        <f>+'5.c. mell. VF Eu forrásból'!D14</f>
        <v>0</v>
      </c>
      <c r="O9" s="1001">
        <f>+'5.c. mell. VF Eu forrásból'!E14</f>
        <v>910</v>
      </c>
      <c r="P9" s="1001">
        <f>+'5.c. mell. VF Eu forrásból'!F14</f>
        <v>103</v>
      </c>
      <c r="Q9" s="1001">
        <f>+'5.d. mell. Védőnő, EÜ'!D14</f>
        <v>320</v>
      </c>
      <c r="R9" s="1000">
        <f>+'5.d. mell. Védőnő, EÜ'!E14</f>
        <v>320</v>
      </c>
      <c r="S9" s="1000">
        <f>+'5.d. mell. Védőnő, EÜ'!F14</f>
        <v>105</v>
      </c>
      <c r="T9" s="1000"/>
      <c r="U9" s="1000"/>
      <c r="V9" s="1000"/>
      <c r="W9" s="1000"/>
      <c r="X9" s="1000"/>
      <c r="Y9" s="1000"/>
      <c r="Z9" s="1000">
        <f>+'5.g. mell. Egyéb tev.'!D15</f>
        <v>1768</v>
      </c>
      <c r="AA9" s="1000">
        <f>+'5.g. mell. Egyéb tev.'!E15</f>
        <v>1768</v>
      </c>
      <c r="AB9" s="1002">
        <f>+'5.g. mell. Egyéb tev.'!F15</f>
        <v>63</v>
      </c>
      <c r="AC9" s="217"/>
      <c r="AD9" s="217"/>
    </row>
    <row r="10" spans="1:30" s="39" customFormat="1" ht="12.75" customHeight="1" x14ac:dyDescent="0.2">
      <c r="A10" s="481" t="s">
        <v>52</v>
      </c>
      <c r="B10" s="840" t="s">
        <v>169</v>
      </c>
      <c r="C10" s="829"/>
      <c r="D10" s="395">
        <f t="shared" si="1"/>
        <v>3520</v>
      </c>
      <c r="E10" s="400">
        <f t="shared" si="2"/>
        <v>3502</v>
      </c>
      <c r="F10" s="400">
        <f t="shared" si="3"/>
        <v>1599</v>
      </c>
      <c r="G10" s="1037">
        <f t="shared" si="4"/>
        <v>0.45659623072529981</v>
      </c>
      <c r="H10" s="402">
        <f>+'5.a. mell. Jogalkotás'!D17</f>
        <v>420</v>
      </c>
      <c r="I10" s="400">
        <f>+'5.a. mell. Jogalkotás'!E17</f>
        <v>402</v>
      </c>
      <c r="J10" s="400">
        <f>+'5.a. mell. Jogalkotás'!F17</f>
        <v>130</v>
      </c>
      <c r="K10" s="638">
        <f>+'5.b. mell. VF saját forrásból'!D17</f>
        <v>0</v>
      </c>
      <c r="L10" s="638">
        <f>+'5.b. mell. VF saját forrásból'!E17</f>
        <v>0</v>
      </c>
      <c r="M10" s="638">
        <f>+'5.b. mell. VF saját forrásból'!F17</f>
        <v>0</v>
      </c>
      <c r="N10" s="638">
        <f>+'5.c. mell. VF Eu forrásból'!D17</f>
        <v>0</v>
      </c>
      <c r="O10" s="638">
        <f>+'5.c. mell. VF Eu forrásból'!E17</f>
        <v>0</v>
      </c>
      <c r="P10" s="638">
        <f>+'5.c. mell. VF Eu forrásból'!F17</f>
        <v>0</v>
      </c>
      <c r="Q10" s="638">
        <f>+'5.d. mell. Védőnő, EÜ'!D17</f>
        <v>220</v>
      </c>
      <c r="R10" s="400">
        <f>+'5.d. mell. Védőnő, EÜ'!E17</f>
        <v>220</v>
      </c>
      <c r="S10" s="400">
        <f>+'5.d. mell. Védőnő, EÜ'!F17</f>
        <v>89</v>
      </c>
      <c r="T10" s="400"/>
      <c r="U10" s="400"/>
      <c r="V10" s="400"/>
      <c r="W10" s="400"/>
      <c r="X10" s="400"/>
      <c r="Y10" s="400"/>
      <c r="Z10" s="400">
        <f>+'5.g. mell. Egyéb tev.'!D18</f>
        <v>2880</v>
      </c>
      <c r="AA10" s="400">
        <f>+'5.g. mell. Egyéb tev.'!E18</f>
        <v>2880</v>
      </c>
      <c r="AB10" s="401">
        <f>+'5.g. mell. Egyéb tev.'!F18</f>
        <v>1380</v>
      </c>
      <c r="AC10" s="217"/>
      <c r="AD10" s="217"/>
    </row>
    <row r="11" spans="1:30" s="39" customFormat="1" ht="12.75" customHeight="1" x14ac:dyDescent="0.2">
      <c r="A11" s="481" t="s">
        <v>66</v>
      </c>
      <c r="B11" s="840" t="s">
        <v>156</v>
      </c>
      <c r="C11" s="829"/>
      <c r="D11" s="395">
        <f t="shared" si="1"/>
        <v>83101</v>
      </c>
      <c r="E11" s="400">
        <f t="shared" si="2"/>
        <v>155483</v>
      </c>
      <c r="F11" s="400">
        <f t="shared" si="3"/>
        <v>46842</v>
      </c>
      <c r="G11" s="1037">
        <f t="shared" si="4"/>
        <v>0.30126766270267491</v>
      </c>
      <c r="H11" s="402">
        <f>+'5.a. mell. Jogalkotás'!D25</f>
        <v>6090</v>
      </c>
      <c r="I11" s="400">
        <f>+'5.a. mell. Jogalkotás'!E25</f>
        <v>6090</v>
      </c>
      <c r="J11" s="400">
        <f>+'5.a. mell. Jogalkotás'!F25</f>
        <v>4656</v>
      </c>
      <c r="K11" s="638">
        <f>+'5.b. mell. VF saját forrásból'!D25</f>
        <v>1642</v>
      </c>
      <c r="L11" s="638">
        <f>+'5.b. mell. VF saját forrásból'!E25</f>
        <v>3561</v>
      </c>
      <c r="M11" s="638">
        <f>+'5.b. mell. VF saját forrásból'!F25</f>
        <v>1924</v>
      </c>
      <c r="N11" s="638">
        <f>+'5.c. mell. VF Eu forrásból'!D25</f>
        <v>5695</v>
      </c>
      <c r="O11" s="638">
        <f>+'5.c. mell. VF Eu forrásból'!E25</f>
        <v>74131</v>
      </c>
      <c r="P11" s="638">
        <f>+'5.c. mell. VF Eu forrásból'!F25</f>
        <v>2560</v>
      </c>
      <c r="Q11" s="638">
        <f>+'5.d. mell. Védőnő, EÜ'!D25</f>
        <v>997</v>
      </c>
      <c r="R11" s="400">
        <f>+'5.d. mell. Védőnő, EÜ'!E25</f>
        <v>1042</v>
      </c>
      <c r="S11" s="400">
        <f>+'5.d. mell. Védőnő, EÜ'!F25</f>
        <v>454</v>
      </c>
      <c r="T11" s="400"/>
      <c r="U11" s="400"/>
      <c r="V11" s="400"/>
      <c r="W11" s="400"/>
      <c r="X11" s="400"/>
      <c r="Y11" s="400"/>
      <c r="Z11" s="400">
        <f>+'5.g. mell. Egyéb tev.'!D26</f>
        <v>68677</v>
      </c>
      <c r="AA11" s="400">
        <f>+'5.g. mell. Egyéb tev.'!E26</f>
        <v>70659</v>
      </c>
      <c r="AB11" s="401">
        <f>+'5.g. mell. Egyéb tev.'!F26</f>
        <v>37248</v>
      </c>
      <c r="AC11" s="217"/>
      <c r="AD11" s="217"/>
    </row>
    <row r="12" spans="1:30" s="39" customFormat="1" ht="12.75" customHeight="1" x14ac:dyDescent="0.2">
      <c r="A12" s="481" t="s">
        <v>71</v>
      </c>
      <c r="B12" s="840" t="s">
        <v>155</v>
      </c>
      <c r="C12" s="829"/>
      <c r="D12" s="395">
        <f t="shared" si="1"/>
        <v>2251</v>
      </c>
      <c r="E12" s="400">
        <f t="shared" si="2"/>
        <v>6055</v>
      </c>
      <c r="F12" s="400">
        <f t="shared" si="3"/>
        <v>447</v>
      </c>
      <c r="G12" s="1037">
        <f t="shared" si="4"/>
        <v>7.3823286540049549E-2</v>
      </c>
      <c r="H12" s="402">
        <f>+'5.a. mell. Jogalkotás'!D28</f>
        <v>0</v>
      </c>
      <c r="I12" s="400">
        <f>+'5.a. mell. Jogalkotás'!E28</f>
        <v>0</v>
      </c>
      <c r="J12" s="400">
        <f>+'5.a. mell. Jogalkotás'!F28</f>
        <v>0</v>
      </c>
      <c r="K12" s="638">
        <f>+'5.b. mell. VF saját forrásból'!D28</f>
        <v>1574</v>
      </c>
      <c r="L12" s="638">
        <f>+'5.b. mell. VF saját forrásból'!E28</f>
        <v>1574</v>
      </c>
      <c r="M12" s="638">
        <f>+'5.b. mell. VF saját forrásból'!F28</f>
        <v>0</v>
      </c>
      <c r="N12" s="638">
        <f>+'5.c. mell. VF Eu forrásból'!D28</f>
        <v>517</v>
      </c>
      <c r="O12" s="638">
        <f>+'5.c. mell. VF Eu forrásból'!E28</f>
        <v>4072</v>
      </c>
      <c r="P12" s="638">
        <f>+'5.c. mell. VF Eu forrásból'!F28</f>
        <v>110</v>
      </c>
      <c r="Q12" s="638">
        <f>+'5.d. mell. Védőnő, EÜ'!D28</f>
        <v>160</v>
      </c>
      <c r="R12" s="400">
        <f>+'5.d. mell. Védőnő, EÜ'!E28</f>
        <v>160</v>
      </c>
      <c r="S12" s="400">
        <f>+'5.d. mell. Védőnő, EÜ'!F28</f>
        <v>88</v>
      </c>
      <c r="T12" s="400"/>
      <c r="U12" s="400"/>
      <c r="V12" s="400"/>
      <c r="W12" s="400"/>
      <c r="X12" s="400"/>
      <c r="Y12" s="400"/>
      <c r="Z12" s="400">
        <f>+'5.g. mell. Egyéb tev.'!D29</f>
        <v>0</v>
      </c>
      <c r="AA12" s="400">
        <f>+'5.g. mell. Egyéb tev.'!E29</f>
        <v>249</v>
      </c>
      <c r="AB12" s="401">
        <f>+'5.g. mell. Egyéb tev.'!F29</f>
        <v>249</v>
      </c>
      <c r="AC12" s="217"/>
      <c r="AD12" s="217"/>
    </row>
    <row r="13" spans="1:30" s="39" customFormat="1" ht="28.5" customHeight="1" x14ac:dyDescent="0.2">
      <c r="A13" s="481" t="s">
        <v>80</v>
      </c>
      <c r="B13" s="840" t="s">
        <v>152</v>
      </c>
      <c r="C13" s="829"/>
      <c r="D13" s="395">
        <f t="shared" si="1"/>
        <v>347870</v>
      </c>
      <c r="E13" s="400">
        <f t="shared" si="2"/>
        <v>358361</v>
      </c>
      <c r="F13" s="400">
        <f t="shared" si="3"/>
        <v>192756</v>
      </c>
      <c r="G13" s="1037">
        <f t="shared" si="4"/>
        <v>0.53788219142149951</v>
      </c>
      <c r="H13" s="402">
        <f>+'5.a. mell. Jogalkotás'!D34</f>
        <v>570</v>
      </c>
      <c r="I13" s="400">
        <f>+'5.a. mell. Jogalkotás'!E34</f>
        <v>2040</v>
      </c>
      <c r="J13" s="400">
        <f>+'5.a. mell. Jogalkotás'!F34</f>
        <v>2028</v>
      </c>
      <c r="K13" s="638">
        <f>+'5.b. mell. VF saját forrásból'!D34</f>
        <v>122968</v>
      </c>
      <c r="L13" s="638">
        <f>+'5.b. mell. VF saját forrásból'!E34</f>
        <v>125309</v>
      </c>
      <c r="M13" s="638">
        <f>+'5.b. mell. VF saját forrásból'!F34</f>
        <v>51510</v>
      </c>
      <c r="N13" s="638">
        <f>+'5.c. mell. VF Eu forrásból'!D34</f>
        <v>197017</v>
      </c>
      <c r="O13" s="638">
        <f>+'5.c. mell. VF Eu forrásból'!E34</f>
        <v>199394</v>
      </c>
      <c r="P13" s="638">
        <f>+'5.c. mell. VF Eu forrásból'!F34</f>
        <v>123197</v>
      </c>
      <c r="Q13" s="638">
        <f>+'5.d. mell. Védőnő, EÜ'!D34</f>
        <v>158</v>
      </c>
      <c r="R13" s="400">
        <f>+'5.d. mell. Védőnő, EÜ'!E34</f>
        <v>158</v>
      </c>
      <c r="S13" s="400">
        <f>+'5.d. mell. Védőnő, EÜ'!F34</f>
        <v>42</v>
      </c>
      <c r="T13" s="400"/>
      <c r="U13" s="400"/>
      <c r="V13" s="400"/>
      <c r="W13" s="400"/>
      <c r="X13" s="400"/>
      <c r="Y13" s="400"/>
      <c r="Z13" s="400">
        <f>+'5.g. mell. Egyéb tev.'!D35</f>
        <v>27157</v>
      </c>
      <c r="AA13" s="400">
        <f>+'5.g. mell. Egyéb tev.'!E35</f>
        <v>31460</v>
      </c>
      <c r="AB13" s="401">
        <f>+'5.g. mell. Egyéb tev.'!F35</f>
        <v>15979</v>
      </c>
      <c r="AC13" s="217"/>
      <c r="AD13" s="217"/>
    </row>
    <row r="14" spans="1:30" s="39" customFormat="1" ht="12.75" customHeight="1" thickBot="1" x14ac:dyDescent="0.25">
      <c r="A14" s="990" t="s">
        <v>81</v>
      </c>
      <c r="B14" s="991" t="s">
        <v>151</v>
      </c>
      <c r="C14" s="1024"/>
      <c r="D14" s="403">
        <f t="shared" si="1"/>
        <v>440010</v>
      </c>
      <c r="E14" s="404">
        <f t="shared" si="2"/>
        <v>527335</v>
      </c>
      <c r="F14" s="404">
        <f t="shared" si="3"/>
        <v>242060</v>
      </c>
      <c r="G14" s="1038">
        <f t="shared" si="4"/>
        <v>0.45902509789792068</v>
      </c>
      <c r="H14" s="406">
        <f>SUM(H9:H13)</f>
        <v>8260</v>
      </c>
      <c r="I14" s="404">
        <f t="shared" ref="I14:J14" si="7">SUM(I9:I13)</f>
        <v>9468</v>
      </c>
      <c r="J14" s="404">
        <f t="shared" si="7"/>
        <v>6959</v>
      </c>
      <c r="K14" s="404">
        <f>+'5.b. mell. VF saját forrásból'!D35</f>
        <v>126184</v>
      </c>
      <c r="L14" s="404">
        <f>+'5.b. mell. VF saját forrásból'!E35</f>
        <v>130444</v>
      </c>
      <c r="M14" s="404">
        <f>+'5.b. mell. VF saját forrásból'!F35</f>
        <v>53434</v>
      </c>
      <c r="N14" s="404">
        <f>SUM(N9:N13)</f>
        <v>203229</v>
      </c>
      <c r="O14" s="404">
        <f t="shared" ref="O14:P14" si="8">SUM(O9:O13)</f>
        <v>278507</v>
      </c>
      <c r="P14" s="404">
        <f t="shared" si="8"/>
        <v>125970</v>
      </c>
      <c r="Q14" s="404">
        <f>SUM(Q9:Q13)</f>
        <v>1855</v>
      </c>
      <c r="R14" s="404">
        <f t="shared" ref="R14:S14" si="9">SUM(R9:R13)</f>
        <v>1900</v>
      </c>
      <c r="S14" s="404">
        <f t="shared" si="9"/>
        <v>778</v>
      </c>
      <c r="T14" s="404"/>
      <c r="U14" s="404"/>
      <c r="V14" s="404"/>
      <c r="W14" s="404"/>
      <c r="X14" s="404"/>
      <c r="Y14" s="404"/>
      <c r="Z14" s="404">
        <f>SUM(Z9:Z13)</f>
        <v>100482</v>
      </c>
      <c r="AA14" s="404">
        <f t="shared" ref="AA14:AB14" si="10">SUM(AA9:AA13)</f>
        <v>107016</v>
      </c>
      <c r="AB14" s="405">
        <f t="shared" si="10"/>
        <v>54919</v>
      </c>
      <c r="AC14" s="217"/>
      <c r="AD14" s="217"/>
    </row>
    <row r="15" spans="1:30" ht="15.75" thickBot="1" x14ac:dyDescent="0.3">
      <c r="A15" s="99"/>
      <c r="B15" s="700"/>
      <c r="C15" s="297"/>
      <c r="D15" s="398"/>
      <c r="E15" s="399"/>
      <c r="F15" s="399"/>
      <c r="G15" s="103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</row>
    <row r="16" spans="1:30" s="39" customFormat="1" ht="12.75" customHeight="1" thickBot="1" x14ac:dyDescent="0.25">
      <c r="A16" s="993" t="s">
        <v>94</v>
      </c>
      <c r="B16" s="1003" t="s">
        <v>150</v>
      </c>
      <c r="C16" s="1027"/>
      <c r="D16" s="1040">
        <f t="shared" si="1"/>
        <v>23333</v>
      </c>
      <c r="E16" s="994">
        <f t="shared" si="2"/>
        <v>23333</v>
      </c>
      <c r="F16" s="994">
        <f t="shared" si="3"/>
        <v>10020</v>
      </c>
      <c r="G16" s="1041">
        <f t="shared" si="4"/>
        <v>0.42943470621008872</v>
      </c>
      <c r="H16" s="1020"/>
      <c r="I16" s="994"/>
      <c r="J16" s="994"/>
      <c r="K16" s="994"/>
      <c r="L16" s="994"/>
      <c r="M16" s="994"/>
      <c r="N16" s="994"/>
      <c r="O16" s="994"/>
      <c r="P16" s="994"/>
      <c r="Q16" s="994"/>
      <c r="R16" s="994"/>
      <c r="S16" s="994"/>
      <c r="T16" s="994">
        <f>+'5.e. mell. Szociális ellátások'!C7</f>
        <v>23333</v>
      </c>
      <c r="U16" s="994">
        <f>+'5.e. mell. Szociális ellátások'!D7</f>
        <v>23333</v>
      </c>
      <c r="V16" s="994">
        <f>+'5.e. mell. Szociális ellátások'!E7</f>
        <v>10020</v>
      </c>
      <c r="W16" s="994"/>
      <c r="X16" s="994"/>
      <c r="Y16" s="994"/>
      <c r="Z16" s="994"/>
      <c r="AA16" s="994"/>
      <c r="AB16" s="996"/>
      <c r="AC16" s="217"/>
      <c r="AD16" s="217"/>
    </row>
    <row r="17" spans="1:30" ht="15.75" thickBot="1" x14ac:dyDescent="0.3">
      <c r="A17" s="99"/>
      <c r="B17" s="854"/>
      <c r="C17" s="830"/>
      <c r="D17" s="398"/>
      <c r="E17" s="399"/>
      <c r="F17" s="399"/>
      <c r="G17" s="103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</row>
    <row r="18" spans="1:30" s="39" customFormat="1" ht="12.75" customHeight="1" x14ac:dyDescent="0.2">
      <c r="A18" s="1004" t="s">
        <v>108</v>
      </c>
      <c r="B18" s="1005" t="s">
        <v>163</v>
      </c>
      <c r="C18" s="1028"/>
      <c r="D18" s="1042">
        <f t="shared" si="1"/>
        <v>546522</v>
      </c>
      <c r="E18" s="999">
        <f t="shared" si="2"/>
        <v>588384</v>
      </c>
      <c r="F18" s="999">
        <f t="shared" si="3"/>
        <v>139175</v>
      </c>
      <c r="G18" s="1043">
        <f t="shared" si="4"/>
        <v>0.2365377032686137</v>
      </c>
      <c r="H18" s="1021"/>
      <c r="I18" s="999"/>
      <c r="J18" s="999"/>
      <c r="K18" s="999"/>
      <c r="L18" s="999"/>
      <c r="M18" s="999"/>
      <c r="N18" s="999"/>
      <c r="O18" s="999"/>
      <c r="P18" s="999"/>
      <c r="Q18" s="999"/>
      <c r="R18" s="999"/>
      <c r="S18" s="999"/>
      <c r="T18" s="999"/>
      <c r="U18" s="999"/>
      <c r="V18" s="999"/>
      <c r="W18" s="999">
        <f>+'5.f. mell. Átadott pénzeszk.'!L39</f>
        <v>208282</v>
      </c>
      <c r="X18" s="999">
        <f>+'5.f. mell. Átadott pénzeszk.'!M39</f>
        <v>218870</v>
      </c>
      <c r="Y18" s="999">
        <f>+'5.f. mell. Átadott pénzeszk.'!N39</f>
        <v>138142</v>
      </c>
      <c r="Z18" s="999">
        <f>+'5.g. mell. Egyéb tev.'!D75</f>
        <v>338240</v>
      </c>
      <c r="AA18" s="999">
        <f>+'5.g. mell. Egyéb tev.'!E75</f>
        <v>369514</v>
      </c>
      <c r="AB18" s="1006">
        <f>+'5.g. mell. Egyéb tev.'!F75</f>
        <v>1033</v>
      </c>
      <c r="AC18" s="217"/>
      <c r="AD18" s="217"/>
    </row>
    <row r="19" spans="1:30" s="39" customFormat="1" ht="12.75" customHeight="1" thickBot="1" x14ac:dyDescent="0.25">
      <c r="A19" s="990"/>
      <c r="B19" s="1007" t="s">
        <v>532</v>
      </c>
      <c r="C19" s="1029"/>
      <c r="D19" s="403">
        <f t="shared" si="1"/>
        <v>338240</v>
      </c>
      <c r="E19" s="404">
        <f t="shared" si="2"/>
        <v>368481</v>
      </c>
      <c r="F19" s="404">
        <f t="shared" si="3"/>
        <v>0</v>
      </c>
      <c r="G19" s="1038">
        <f t="shared" si="4"/>
        <v>0</v>
      </c>
      <c r="H19" s="406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>
        <f>+'5.g. mell. Egyéb tev.'!D63</f>
        <v>338240</v>
      </c>
      <c r="AA19" s="404">
        <f>+'5.g. mell. Egyéb tev.'!E63</f>
        <v>368481</v>
      </c>
      <c r="AB19" s="405">
        <f>+'5.g. mell. Egyéb tev.'!F63</f>
        <v>0</v>
      </c>
      <c r="AC19" s="217"/>
      <c r="AD19" s="217"/>
    </row>
    <row r="20" spans="1:30" ht="15.75" thickBot="1" x14ac:dyDescent="0.3">
      <c r="A20" s="99"/>
      <c r="B20" s="700"/>
      <c r="C20" s="297"/>
      <c r="D20" s="398"/>
      <c r="E20" s="399"/>
      <c r="F20" s="399"/>
      <c r="G20" s="103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</row>
    <row r="21" spans="1:30" s="39" customFormat="1" ht="12.75" customHeight="1" thickBot="1" x14ac:dyDescent="0.25">
      <c r="A21" s="993" t="s">
        <v>123</v>
      </c>
      <c r="B21" s="847" t="s">
        <v>161</v>
      </c>
      <c r="C21" s="1025"/>
      <c r="D21" s="1040">
        <f t="shared" si="1"/>
        <v>1459664</v>
      </c>
      <c r="E21" s="994">
        <f t="shared" si="2"/>
        <v>1475492</v>
      </c>
      <c r="F21" s="994">
        <f t="shared" si="3"/>
        <v>432846</v>
      </c>
      <c r="G21" s="1041">
        <f t="shared" si="4"/>
        <v>0.29335706327109873</v>
      </c>
      <c r="H21" s="1020">
        <f>+'5.a. mell. Jogalkotás'!D52</f>
        <v>0</v>
      </c>
      <c r="I21" s="994">
        <f>+'5.a. mell. Jogalkotás'!E52</f>
        <v>0</v>
      </c>
      <c r="J21" s="994">
        <f>+'5.a. mell. Jogalkotás'!F52</f>
        <v>50</v>
      </c>
      <c r="K21" s="994">
        <f>+'5.b. mell. VF saját forrásból'!D53</f>
        <v>523692</v>
      </c>
      <c r="L21" s="994">
        <f>+'5.b. mell. VF saját forrásból'!E53</f>
        <v>528729</v>
      </c>
      <c r="M21" s="994">
        <f>+'5.b. mell. VF saját forrásból'!F53</f>
        <v>132230</v>
      </c>
      <c r="N21" s="994">
        <f>+'5.c. mell. VF Eu forrásból'!D52</f>
        <v>935812</v>
      </c>
      <c r="O21" s="994">
        <f>+'5.c. mell. VF Eu forrásból'!E52</f>
        <v>946603</v>
      </c>
      <c r="P21" s="994">
        <f>+'5.c. mell. VF Eu forrásból'!F52</f>
        <v>300566</v>
      </c>
      <c r="Q21" s="994">
        <f>+'5.d. mell. Védőnő, EÜ'!D45</f>
        <v>160</v>
      </c>
      <c r="R21" s="994">
        <f>+'5.d. mell. Védőnő, EÜ'!E45</f>
        <v>160</v>
      </c>
      <c r="S21" s="994">
        <f>+'5.d. mell. Védőnő, EÜ'!F45</f>
        <v>0</v>
      </c>
      <c r="T21" s="994"/>
      <c r="U21" s="994"/>
      <c r="V21" s="994"/>
      <c r="W21" s="994"/>
      <c r="X21" s="994"/>
      <c r="Y21" s="994"/>
      <c r="Z21" s="994"/>
      <c r="AA21" s="994"/>
      <c r="AB21" s="996"/>
      <c r="AC21" s="217"/>
      <c r="AD21" s="217"/>
    </row>
    <row r="22" spans="1:30" ht="15.75" thickBot="1" x14ac:dyDescent="0.3">
      <c r="A22" s="99"/>
      <c r="B22" s="700"/>
      <c r="C22" s="297"/>
      <c r="D22" s="398"/>
      <c r="E22" s="399"/>
      <c r="F22" s="399"/>
      <c r="G22" s="103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</row>
    <row r="23" spans="1:30" s="39" customFormat="1" ht="12.75" customHeight="1" thickBot="1" x14ac:dyDescent="0.25">
      <c r="A23" s="993" t="s">
        <v>132</v>
      </c>
      <c r="B23" s="847" t="s">
        <v>160</v>
      </c>
      <c r="C23" s="1025"/>
      <c r="D23" s="1040">
        <f t="shared" si="1"/>
        <v>84582</v>
      </c>
      <c r="E23" s="994">
        <f t="shared" si="2"/>
        <v>127196</v>
      </c>
      <c r="F23" s="994">
        <f t="shared" si="3"/>
        <v>0</v>
      </c>
      <c r="G23" s="1041">
        <f t="shared" si="4"/>
        <v>0</v>
      </c>
      <c r="H23" s="1020"/>
      <c r="I23" s="994"/>
      <c r="J23" s="994"/>
      <c r="K23" s="994">
        <f>+'5.b. mell. VF saját forrásból'!D59</f>
        <v>84582</v>
      </c>
      <c r="L23" s="994">
        <f>+'5.b. mell. VF saját forrásból'!E59</f>
        <v>84582</v>
      </c>
      <c r="M23" s="994">
        <f>+'5.b. mell. VF saját forrásból'!F59</f>
        <v>0</v>
      </c>
      <c r="N23" s="994">
        <f>+'5.c. mell. VF Eu forrásból'!D58</f>
        <v>0</v>
      </c>
      <c r="O23" s="994">
        <f>+'5.c. mell. VF Eu forrásból'!E58</f>
        <v>42614</v>
      </c>
      <c r="P23" s="994">
        <f>+'5.c. mell. VF Eu forrásból'!F58</f>
        <v>0</v>
      </c>
      <c r="Q23" s="994"/>
      <c r="R23" s="994"/>
      <c r="S23" s="994"/>
      <c r="T23" s="994"/>
      <c r="U23" s="994"/>
      <c r="V23" s="994"/>
      <c r="W23" s="994"/>
      <c r="X23" s="994"/>
      <c r="Y23" s="994"/>
      <c r="Z23" s="994"/>
      <c r="AA23" s="994"/>
      <c r="AB23" s="996"/>
      <c r="AC23" s="217"/>
      <c r="AD23" s="217"/>
    </row>
    <row r="24" spans="1:30" ht="15.75" thickBot="1" x14ac:dyDescent="0.3">
      <c r="A24" s="99"/>
      <c r="B24" s="700"/>
      <c r="C24" s="297"/>
      <c r="D24" s="398"/>
      <c r="E24" s="399"/>
      <c r="F24" s="399"/>
      <c r="G24" s="103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</row>
    <row r="25" spans="1:30" s="39" customFormat="1" ht="12.75" customHeight="1" thickBot="1" x14ac:dyDescent="0.25">
      <c r="A25" s="993" t="s">
        <v>134</v>
      </c>
      <c r="B25" s="847" t="s">
        <v>158</v>
      </c>
      <c r="C25" s="1025"/>
      <c r="D25" s="1040">
        <f t="shared" si="1"/>
        <v>0</v>
      </c>
      <c r="E25" s="994">
        <f t="shared" si="2"/>
        <v>0</v>
      </c>
      <c r="F25" s="994">
        <f t="shared" si="3"/>
        <v>0</v>
      </c>
      <c r="G25" s="1041"/>
      <c r="H25" s="1020"/>
      <c r="I25" s="994"/>
      <c r="J25" s="994"/>
      <c r="K25" s="994"/>
      <c r="L25" s="994"/>
      <c r="M25" s="994"/>
      <c r="N25" s="994"/>
      <c r="O25" s="994"/>
      <c r="P25" s="994"/>
      <c r="Q25" s="994"/>
      <c r="R25" s="994"/>
      <c r="S25" s="994"/>
      <c r="T25" s="994"/>
      <c r="U25" s="994"/>
      <c r="V25" s="994"/>
      <c r="W25" s="994"/>
      <c r="X25" s="994"/>
      <c r="Y25" s="994"/>
      <c r="Z25" s="994"/>
      <c r="AA25" s="994"/>
      <c r="AB25" s="996"/>
      <c r="AC25" s="217"/>
      <c r="AD25" s="217"/>
    </row>
    <row r="26" spans="1:30" ht="15.75" thickBot="1" x14ac:dyDescent="0.3">
      <c r="A26" s="99"/>
      <c r="B26" s="700"/>
      <c r="C26" s="297"/>
      <c r="D26" s="398"/>
      <c r="E26" s="399"/>
      <c r="F26" s="399"/>
      <c r="G26" s="103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</row>
    <row r="27" spans="1:30" s="39" customFormat="1" ht="12.75" customHeight="1" thickBot="1" x14ac:dyDescent="0.25">
      <c r="A27" s="44" t="s">
        <v>135</v>
      </c>
      <c r="B27" s="847" t="s">
        <v>157</v>
      </c>
      <c r="C27" s="1025"/>
      <c r="D27" s="1040">
        <f t="shared" si="1"/>
        <v>2601767</v>
      </c>
      <c r="E27" s="994">
        <f t="shared" si="2"/>
        <v>2801647</v>
      </c>
      <c r="F27" s="994">
        <f t="shared" si="3"/>
        <v>847232</v>
      </c>
      <c r="G27" s="1041">
        <f t="shared" si="4"/>
        <v>0.30240497821460022</v>
      </c>
      <c r="H27" s="1020">
        <f>+H25+H23+H21+H18+H16+H14+H7+H5</f>
        <v>30191</v>
      </c>
      <c r="I27" s="994">
        <f t="shared" ref="I27:AB27" si="11">+I25+I23+I21+I18+I16+I14+I7+I5</f>
        <v>31333</v>
      </c>
      <c r="J27" s="994">
        <f t="shared" si="11"/>
        <v>18461</v>
      </c>
      <c r="K27" s="994">
        <f t="shared" si="11"/>
        <v>735051</v>
      </c>
      <c r="L27" s="994">
        <f t="shared" si="11"/>
        <v>744816</v>
      </c>
      <c r="M27" s="994">
        <f t="shared" si="11"/>
        <v>186631</v>
      </c>
      <c r="N27" s="994">
        <f t="shared" si="11"/>
        <v>1140144</v>
      </c>
      <c r="O27" s="994">
        <f t="shared" si="11"/>
        <v>1281177</v>
      </c>
      <c r="P27" s="994">
        <f t="shared" si="11"/>
        <v>427919</v>
      </c>
      <c r="Q27" s="994">
        <f t="shared" si="11"/>
        <v>16749</v>
      </c>
      <c r="R27" s="994">
        <f t="shared" si="11"/>
        <v>16794</v>
      </c>
      <c r="S27" s="994">
        <f t="shared" si="11"/>
        <v>7865</v>
      </c>
      <c r="T27" s="994">
        <f t="shared" si="11"/>
        <v>23333</v>
      </c>
      <c r="U27" s="994">
        <f t="shared" si="11"/>
        <v>23333</v>
      </c>
      <c r="V27" s="994">
        <f t="shared" si="11"/>
        <v>10020</v>
      </c>
      <c r="W27" s="994">
        <f t="shared" si="11"/>
        <v>208282</v>
      </c>
      <c r="X27" s="994">
        <f t="shared" si="11"/>
        <v>218870</v>
      </c>
      <c r="Y27" s="994">
        <f t="shared" si="11"/>
        <v>138142</v>
      </c>
      <c r="Z27" s="994">
        <f t="shared" si="11"/>
        <v>448017</v>
      </c>
      <c r="AA27" s="994">
        <f t="shared" si="11"/>
        <v>485324</v>
      </c>
      <c r="AB27" s="996">
        <f t="shared" si="11"/>
        <v>58194</v>
      </c>
      <c r="AC27" s="217"/>
      <c r="AD27" s="217"/>
    </row>
    <row r="28" spans="1:30" ht="9.75" customHeight="1" thickBot="1" x14ac:dyDescent="0.3">
      <c r="A28" s="100"/>
      <c r="C28" s="299"/>
      <c r="D28" s="398"/>
      <c r="E28" s="399"/>
      <c r="F28" s="399"/>
      <c r="G28" s="103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</row>
    <row r="29" spans="1:30" s="39" customFormat="1" ht="13.5" thickBot="1" x14ac:dyDescent="0.25">
      <c r="A29" s="1010" t="s">
        <v>268</v>
      </c>
      <c r="B29" s="1011" t="s">
        <v>274</v>
      </c>
      <c r="C29" s="1030"/>
      <c r="D29" s="1044">
        <f t="shared" si="1"/>
        <v>450258</v>
      </c>
      <c r="E29" s="1012">
        <f t="shared" si="2"/>
        <v>1327002</v>
      </c>
      <c r="F29" s="1012">
        <f t="shared" si="3"/>
        <v>1119633</v>
      </c>
      <c r="G29" s="1045">
        <f t="shared" si="4"/>
        <v>0.84373120763947607</v>
      </c>
      <c r="H29" s="1033"/>
      <c r="I29" s="1013"/>
      <c r="J29" s="1012"/>
      <c r="K29" s="1012">
        <f>+'5.b. mell. VF saját forrásból'!D68</f>
        <v>2268</v>
      </c>
      <c r="L29" s="1012">
        <f>+'5.b. mell. VF saját forrásból'!E68</f>
        <v>2268</v>
      </c>
      <c r="M29" s="1012">
        <f>+'5.b. mell. VF saját forrásból'!F68</f>
        <v>0</v>
      </c>
      <c r="N29" s="1012"/>
      <c r="O29" s="1012"/>
      <c r="P29" s="1012"/>
      <c r="Q29" s="1012"/>
      <c r="R29" s="1012"/>
      <c r="S29" s="1012"/>
      <c r="T29" s="1012"/>
      <c r="U29" s="1012"/>
      <c r="V29" s="1012"/>
      <c r="W29" s="1012"/>
      <c r="X29" s="1012"/>
      <c r="Y29" s="1012"/>
      <c r="Z29" s="1012">
        <f>+'5.g. mell. Egyéb tev.'!AF104</f>
        <v>447990</v>
      </c>
      <c r="AA29" s="1012">
        <f>+'5.g. mell. Egyéb tev.'!AG104</f>
        <v>1324734</v>
      </c>
      <c r="AB29" s="1014">
        <f>+'5.g. mell. Egyéb tev.'!AH104</f>
        <v>1119633</v>
      </c>
      <c r="AC29" s="217"/>
      <c r="AD29" s="217"/>
    </row>
    <row r="30" spans="1:30" s="39" customFormat="1" ht="18.75" customHeight="1" thickBot="1" x14ac:dyDescent="0.25">
      <c r="A30" s="1015" t="s">
        <v>561</v>
      </c>
      <c r="B30" s="1016"/>
      <c r="C30" s="1031"/>
      <c r="D30" s="1046">
        <f t="shared" ref="D30:AB30" si="12">+D29+D27</f>
        <v>3052025</v>
      </c>
      <c r="E30" s="1017">
        <f t="shared" si="12"/>
        <v>4128649</v>
      </c>
      <c r="F30" s="1017">
        <f t="shared" si="12"/>
        <v>1966865</v>
      </c>
      <c r="G30" s="1047">
        <f t="shared" si="4"/>
        <v>0.47639433625866479</v>
      </c>
      <c r="H30" s="1022">
        <f t="shared" si="12"/>
        <v>30191</v>
      </c>
      <c r="I30" s="1017">
        <f t="shared" si="12"/>
        <v>31333</v>
      </c>
      <c r="J30" s="1017">
        <f t="shared" si="12"/>
        <v>18461</v>
      </c>
      <c r="K30" s="1017">
        <f t="shared" si="12"/>
        <v>737319</v>
      </c>
      <c r="L30" s="1017">
        <f t="shared" si="12"/>
        <v>747084</v>
      </c>
      <c r="M30" s="1017">
        <f t="shared" si="12"/>
        <v>186631</v>
      </c>
      <c r="N30" s="1017">
        <f t="shared" si="12"/>
        <v>1140144</v>
      </c>
      <c r="O30" s="1017">
        <f t="shared" si="12"/>
        <v>1281177</v>
      </c>
      <c r="P30" s="1017">
        <f t="shared" si="12"/>
        <v>427919</v>
      </c>
      <c r="Q30" s="1017">
        <f t="shared" si="12"/>
        <v>16749</v>
      </c>
      <c r="R30" s="1017">
        <f t="shared" si="12"/>
        <v>16794</v>
      </c>
      <c r="S30" s="1017">
        <f t="shared" si="12"/>
        <v>7865</v>
      </c>
      <c r="T30" s="1017">
        <f t="shared" si="12"/>
        <v>23333</v>
      </c>
      <c r="U30" s="1017">
        <f t="shared" si="12"/>
        <v>23333</v>
      </c>
      <c r="V30" s="1017">
        <f t="shared" si="12"/>
        <v>10020</v>
      </c>
      <c r="W30" s="1017">
        <f t="shared" si="12"/>
        <v>208282</v>
      </c>
      <c r="X30" s="1017">
        <f t="shared" si="12"/>
        <v>218870</v>
      </c>
      <c r="Y30" s="1017">
        <f t="shared" si="12"/>
        <v>138142</v>
      </c>
      <c r="Z30" s="1017">
        <f t="shared" si="12"/>
        <v>896007</v>
      </c>
      <c r="AA30" s="1017">
        <f t="shared" si="12"/>
        <v>1810058</v>
      </c>
      <c r="AB30" s="1018">
        <f t="shared" si="12"/>
        <v>1177827</v>
      </c>
      <c r="AC30" s="217"/>
      <c r="AD30" s="217"/>
    </row>
  </sheetData>
  <mergeCells count="31">
    <mergeCell ref="A1:A2"/>
    <mergeCell ref="B1:C2"/>
    <mergeCell ref="D1:F1"/>
    <mergeCell ref="W1:Y1"/>
    <mergeCell ref="Z1:AB1"/>
    <mergeCell ref="Q1:S1"/>
    <mergeCell ref="G1:G2"/>
    <mergeCell ref="T1:V1"/>
    <mergeCell ref="K1:M1"/>
    <mergeCell ref="N1:P1"/>
    <mergeCell ref="H1:J1"/>
    <mergeCell ref="A30:C30"/>
    <mergeCell ref="B14:C14"/>
    <mergeCell ref="B18:C18"/>
    <mergeCell ref="B16:C16"/>
    <mergeCell ref="B17:C17"/>
    <mergeCell ref="B25:C25"/>
    <mergeCell ref="B29:C29"/>
    <mergeCell ref="B27:C27"/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80" orientation="landscape" r:id="rId1"/>
  <headerFooter>
    <oddHeader>&amp;C&amp;"Times New Roman,Félkövér"&amp;12Martonvásár Város Önkormányzatának kiadásai 2017.
&amp;"Times New Roman,Dőlt"(intézmények nélkül)&amp;R&amp;"Times New Roman,Félkövér"&amp;12 5.melléklet</oddHead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11</vt:i4>
      </vt:variant>
    </vt:vector>
  </HeadingPairs>
  <TitlesOfParts>
    <vt:vector size="35" baseType="lpstr">
      <vt:lpstr>Munka1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 mell.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 mell. Több éves kihat</vt:lpstr>
      <vt:lpstr>'4.mell. Normatíva'!Nyomtatási_cím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'6. mell. Int.összesen'!Nyomtatási_terület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Felhasználó</cp:lastModifiedBy>
  <cp:lastPrinted>2018-09-10T05:49:29Z</cp:lastPrinted>
  <dcterms:created xsi:type="dcterms:W3CDTF">2014-01-29T08:39:20Z</dcterms:created>
  <dcterms:modified xsi:type="dcterms:W3CDTF">2018-09-10T06:36:30Z</dcterms:modified>
</cp:coreProperties>
</file>